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D:\Hoa Sen\2026\Tháng 5\Nghệ An\"/>
    </mc:Choice>
  </mc:AlternateContent>
  <xr:revisionPtr revIDLastSave="0" documentId="13_ncr:1_{36D77596-6714-4BDC-99E2-29E592DA5EB0}" xr6:coauthVersionLast="36" xr6:coauthVersionMax="47" xr10:uidLastSave="{00000000-0000-0000-0000-000000000000}"/>
  <bookViews>
    <workbookView xWindow="-107" yWindow="-107" windowWidth="23253" windowHeight="12573" firstSheet="1" activeTab="2" xr2:uid="{0C23D19E-4A45-4BC6-AD85-95D300EF0546}"/>
  </bookViews>
  <sheets>
    <sheet name="KQ" sheetId="7" r:id="rId1"/>
    <sheet name="Thông số XD" sheetId="37" r:id="rId2"/>
    <sheet name="TMĐT" sheetId="27" r:id="rId3"/>
    <sheet name="Doanh thu" sheetId="26" state="hidden" r:id="rId4"/>
    <sheet name="DT TMDV" sheetId="38" r:id="rId5"/>
    <sheet name="DT kinh doanh phòng" sheetId="39" r:id="rId6"/>
    <sheet name="Chi phí" sheetId="13" r:id="rId7"/>
    <sheet name="Xđ giá trị QSDĐ" sheetId="34" r:id="rId8"/>
    <sheet name="Re" sheetId="15" r:id="rId9"/>
    <sheet name="LV+CP" sheetId="35" state="hidden" r:id="rId10"/>
    <sheet name="CP lãi vay" sheetId="40" r:id="rId11"/>
    <sheet name="BĐC" sheetId="20" state="hidden" r:id="rId12"/>
    <sheet name="Văn phòng" sheetId="19" r:id="rId13"/>
    <sheet name="KS" sheetId="36" r:id="rId14"/>
    <sheet name="Thêm HS" sheetId="29" state="hidden" r:id="rId15"/>
    <sheet name="CP đã thực hiện" sheetId="30" state="hidden" r:id="rId16"/>
    <sheet name="BCTC" sheetId="28" state="hidden" r:id="rId17"/>
    <sheet name="TSSS1" sheetId="21" state="hidden" r:id="rId18"/>
    <sheet name="TSSS2" sheetId="22" state="hidden" r:id="rId19"/>
    <sheet name="TSSS3" sheetId="23"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s>
  <definedNames>
    <definedName name="\0" localSheetId="16">'[1]PNT-QUOT-#3'!#REF!</definedName>
    <definedName name="\0" localSheetId="2">'[1]PNT-QUOT-#3'!#REF!</definedName>
    <definedName name="\0" localSheetId="7">'[1]PNT-QUOT-#3'!#REF!</definedName>
    <definedName name="\0">'[1]PNT-QUOT-#3'!#REF!</definedName>
    <definedName name="\d" localSheetId="16">'[2]??-BLDG'!#REF!</definedName>
    <definedName name="\d" localSheetId="2">'[2]??-BLDG'!#REF!</definedName>
    <definedName name="\d">'[2]??-BLDG'!#REF!</definedName>
    <definedName name="\e" localSheetId="16">'[2]??-BLDG'!#REF!</definedName>
    <definedName name="\e" localSheetId="2">'[2]??-BLDG'!#REF!</definedName>
    <definedName name="\e">'[2]??-BLDG'!#REF!</definedName>
    <definedName name="\f" localSheetId="16">'[2]??-BLDG'!#REF!</definedName>
    <definedName name="\f" localSheetId="2">'[2]??-BLDG'!#REF!</definedName>
    <definedName name="\f">'[2]??-BLDG'!#REF!</definedName>
    <definedName name="\g" localSheetId="16">'[2]??-BLDG'!#REF!</definedName>
    <definedName name="\g" localSheetId="2">'[2]??-BLDG'!#REF!</definedName>
    <definedName name="\g">'[2]??-BLDG'!#REF!</definedName>
    <definedName name="\h">'[2]??-BLDG'!#REF!</definedName>
    <definedName name="\i">'[2]??-BLDG'!#REF!</definedName>
    <definedName name="\j">'[2]??-BLDG'!#REF!</definedName>
    <definedName name="\k">'[2]??-BLDG'!#REF!</definedName>
    <definedName name="\l">'[2]??-BLDG'!#REF!</definedName>
    <definedName name="\m">'[2]??-BLDG'!#REF!</definedName>
    <definedName name="\n">'[2]??-BLDG'!#REF!</definedName>
    <definedName name="\o">'[2]??-BLDG'!#REF!</definedName>
    <definedName name="\z">'[1]COAT&amp;WRAP-QIOT-#3'!#REF!</definedName>
    <definedName name="_??" localSheetId="16">BlankMacro1</definedName>
    <definedName name="_??" localSheetId="3">BlankMacro1</definedName>
    <definedName name="_??" localSheetId="2">BlankMacro1</definedName>
    <definedName name="_??" localSheetId="7">BlankMacro1</definedName>
    <definedName name="_??">BlankMacro1</definedName>
    <definedName name="_??????1" localSheetId="16">BlankMacro1</definedName>
    <definedName name="_??????1" localSheetId="3">BlankMacro1</definedName>
    <definedName name="_??????1" localSheetId="2">BlankMacro1</definedName>
    <definedName name="_??????1" localSheetId="7">BlankMacro1</definedName>
    <definedName name="_??????1">BlankMacro1</definedName>
    <definedName name="_??????2" localSheetId="16">BlankMacro1</definedName>
    <definedName name="_??????2" localSheetId="3">BlankMacro1</definedName>
    <definedName name="_??????2" localSheetId="2">BlankMacro1</definedName>
    <definedName name="_??????2" localSheetId="7">BlankMacro1</definedName>
    <definedName name="_??????2">BlankMacro1</definedName>
    <definedName name="_??????3" localSheetId="16">BlankMacro1</definedName>
    <definedName name="_??????3" localSheetId="3">BlankMacro1</definedName>
    <definedName name="_??????3" localSheetId="2">BlankMacro1</definedName>
    <definedName name="_??????3" localSheetId="7">BlankMacro1</definedName>
    <definedName name="_??????3">BlankMacro1</definedName>
    <definedName name="_??????4" localSheetId="16">BlankMacro1</definedName>
    <definedName name="_??????4" localSheetId="3">BlankMacro1</definedName>
    <definedName name="_??????4" localSheetId="2">BlankMacro1</definedName>
    <definedName name="_??????4" localSheetId="7">BlankMacro1</definedName>
    <definedName name="_??????4">BlankMacro1</definedName>
    <definedName name="_??????5" localSheetId="16">BlankMacro1</definedName>
    <definedName name="_??????5" localSheetId="3">BlankMacro1</definedName>
    <definedName name="_??????5" localSheetId="2">BlankMacro1</definedName>
    <definedName name="_??????5" localSheetId="7">BlankMacro1</definedName>
    <definedName name="_??????5">BlankMacro1</definedName>
    <definedName name="_??????6" localSheetId="16">BlankMacro1</definedName>
    <definedName name="_??????6" localSheetId="3">BlankMacro1</definedName>
    <definedName name="_??????6" localSheetId="2">BlankMacro1</definedName>
    <definedName name="_??????6" localSheetId="7">BlankMacro1</definedName>
    <definedName name="_??????6">BlankMacro1</definedName>
    <definedName name="__??" localSheetId="16">BlankMacro1</definedName>
    <definedName name="__??" localSheetId="3">BlankMacro1</definedName>
    <definedName name="__??" localSheetId="2">BlankMacro1</definedName>
    <definedName name="__??" localSheetId="18">BlankMacro1</definedName>
    <definedName name="__??" localSheetId="19">BlankMacro1</definedName>
    <definedName name="__??" localSheetId="7">BlankMacro1</definedName>
    <definedName name="__??">BlankMacro1</definedName>
    <definedName name="__??????1" localSheetId="16">BlankMacro1</definedName>
    <definedName name="__??????1" localSheetId="3">BlankMacro1</definedName>
    <definedName name="__??????1" localSheetId="2">BlankMacro1</definedName>
    <definedName name="__??????1" localSheetId="18">BlankMacro1</definedName>
    <definedName name="__??????1" localSheetId="19">BlankMacro1</definedName>
    <definedName name="__??????1" localSheetId="7">BlankMacro1</definedName>
    <definedName name="__??????1">BlankMacro1</definedName>
    <definedName name="__??????2" localSheetId="16">BlankMacro1</definedName>
    <definedName name="__??????2" localSheetId="3">BlankMacro1</definedName>
    <definedName name="__??????2" localSheetId="2">BlankMacro1</definedName>
    <definedName name="__??????2" localSheetId="18">BlankMacro1</definedName>
    <definedName name="__??????2" localSheetId="19">BlankMacro1</definedName>
    <definedName name="__??????2" localSheetId="7">BlankMacro1</definedName>
    <definedName name="__??????2">BlankMacro1</definedName>
    <definedName name="__??????3" localSheetId="16">BlankMacro1</definedName>
    <definedName name="__??????3" localSheetId="3">BlankMacro1</definedName>
    <definedName name="__??????3" localSheetId="2">BlankMacro1</definedName>
    <definedName name="__??????3" localSheetId="18">BlankMacro1</definedName>
    <definedName name="__??????3" localSheetId="19">BlankMacro1</definedName>
    <definedName name="__??????3" localSheetId="7">BlankMacro1</definedName>
    <definedName name="__??????3">BlankMacro1</definedName>
    <definedName name="__??????4" localSheetId="16">BlankMacro1</definedName>
    <definedName name="__??????4" localSheetId="3">BlankMacro1</definedName>
    <definedName name="__??????4" localSheetId="2">BlankMacro1</definedName>
    <definedName name="__??????4" localSheetId="18">BlankMacro1</definedName>
    <definedName name="__??????4" localSheetId="19">BlankMacro1</definedName>
    <definedName name="__??????4" localSheetId="7">BlankMacro1</definedName>
    <definedName name="__??????4">BlankMacro1</definedName>
    <definedName name="__??????5" localSheetId="16">BlankMacro1</definedName>
    <definedName name="__??????5" localSheetId="3">BlankMacro1</definedName>
    <definedName name="__??????5" localSheetId="2">BlankMacro1</definedName>
    <definedName name="__??????5" localSheetId="18">BlankMacro1</definedName>
    <definedName name="__??????5" localSheetId="19">BlankMacro1</definedName>
    <definedName name="__??????5" localSheetId="7">BlankMacro1</definedName>
    <definedName name="__??????5">BlankMacro1</definedName>
    <definedName name="__??????6" localSheetId="16">BlankMacro1</definedName>
    <definedName name="__??????6" localSheetId="3">BlankMacro1</definedName>
    <definedName name="__??????6" localSheetId="2">BlankMacro1</definedName>
    <definedName name="__??????6" localSheetId="18">BlankMacro1</definedName>
    <definedName name="__??????6" localSheetId="19">BlankMacro1</definedName>
    <definedName name="__??????6" localSheetId="7">BlankMacro1</definedName>
    <definedName name="__??????6">BlankMacro1</definedName>
    <definedName name="___??" localSheetId="16">BlankMacro1</definedName>
    <definedName name="___??" localSheetId="3">BlankMacro1</definedName>
    <definedName name="___??" localSheetId="2">BlankMacro1</definedName>
    <definedName name="___??" localSheetId="7">BlankMacro1</definedName>
    <definedName name="___??">BlankMacro1</definedName>
    <definedName name="___??????1" localSheetId="16">BlankMacro1</definedName>
    <definedName name="___??????1" localSheetId="3">BlankMacro1</definedName>
    <definedName name="___??????1" localSheetId="2">BlankMacro1</definedName>
    <definedName name="___??????1" localSheetId="7">BlankMacro1</definedName>
    <definedName name="___??????1">BlankMacro1</definedName>
    <definedName name="___??????2" localSheetId="16">BlankMacro1</definedName>
    <definedName name="___??????2" localSheetId="3">BlankMacro1</definedName>
    <definedName name="___??????2" localSheetId="2">BlankMacro1</definedName>
    <definedName name="___??????2" localSheetId="7">BlankMacro1</definedName>
    <definedName name="___??????2">BlankMacro1</definedName>
    <definedName name="___??????3" localSheetId="16">BlankMacro1</definedName>
    <definedName name="___??????3" localSheetId="3">BlankMacro1</definedName>
    <definedName name="___??????3" localSheetId="2">BlankMacro1</definedName>
    <definedName name="___??????3" localSheetId="7">BlankMacro1</definedName>
    <definedName name="___??????3">BlankMacro1</definedName>
    <definedName name="___??????4" localSheetId="16">BlankMacro1</definedName>
    <definedName name="___??????4" localSheetId="3">BlankMacro1</definedName>
    <definedName name="___??????4" localSheetId="2">BlankMacro1</definedName>
    <definedName name="___??????4" localSheetId="7">BlankMacro1</definedName>
    <definedName name="___??????4">BlankMacro1</definedName>
    <definedName name="___??????5" localSheetId="16">BlankMacro1</definedName>
    <definedName name="___??????5" localSheetId="3">BlankMacro1</definedName>
    <definedName name="___??????5" localSheetId="2">BlankMacro1</definedName>
    <definedName name="___??????5" localSheetId="7">BlankMacro1</definedName>
    <definedName name="___??????5">BlankMacro1</definedName>
    <definedName name="___??????6" localSheetId="16">BlankMacro1</definedName>
    <definedName name="___??????6" localSheetId="3">BlankMacro1</definedName>
    <definedName name="___??????6" localSheetId="2">BlankMacro1</definedName>
    <definedName name="___??????6" localSheetId="7">BlankMacro1</definedName>
    <definedName name="___??????6">BlankMacro1</definedName>
    <definedName name="____??" localSheetId="16">BlankMacro1</definedName>
    <definedName name="____??" localSheetId="3">BlankMacro1</definedName>
    <definedName name="____??" localSheetId="2">BlankMacro1</definedName>
    <definedName name="____??" localSheetId="18">BlankMacro1</definedName>
    <definedName name="____??" localSheetId="19">BlankMacro1</definedName>
    <definedName name="____??" localSheetId="7">BlankMacro1</definedName>
    <definedName name="____??">BlankMacro1</definedName>
    <definedName name="____??????1" localSheetId="16">BlankMacro1</definedName>
    <definedName name="____??????1" localSheetId="3">BlankMacro1</definedName>
    <definedName name="____??????1" localSheetId="2">BlankMacro1</definedName>
    <definedName name="____??????1" localSheetId="18">BlankMacro1</definedName>
    <definedName name="____??????1" localSheetId="19">BlankMacro1</definedName>
    <definedName name="____??????1" localSheetId="7">BlankMacro1</definedName>
    <definedName name="____??????1">BlankMacro1</definedName>
    <definedName name="____??????2" localSheetId="16">BlankMacro1</definedName>
    <definedName name="____??????2" localSheetId="3">BlankMacro1</definedName>
    <definedName name="____??????2" localSheetId="2">BlankMacro1</definedName>
    <definedName name="____??????2" localSheetId="18">BlankMacro1</definedName>
    <definedName name="____??????2" localSheetId="19">BlankMacro1</definedName>
    <definedName name="____??????2" localSheetId="7">BlankMacro1</definedName>
    <definedName name="____??????2">BlankMacro1</definedName>
    <definedName name="____??????3" localSheetId="16">BlankMacro1</definedName>
    <definedName name="____??????3" localSheetId="3">BlankMacro1</definedName>
    <definedName name="____??????3" localSheetId="2">BlankMacro1</definedName>
    <definedName name="____??????3" localSheetId="18">BlankMacro1</definedName>
    <definedName name="____??????3" localSheetId="19">BlankMacro1</definedName>
    <definedName name="____??????3" localSheetId="7">BlankMacro1</definedName>
    <definedName name="____??????3">BlankMacro1</definedName>
    <definedName name="____??????4" localSheetId="16">BlankMacro1</definedName>
    <definedName name="____??????4" localSheetId="3">BlankMacro1</definedName>
    <definedName name="____??????4" localSheetId="2">BlankMacro1</definedName>
    <definedName name="____??????4" localSheetId="18">BlankMacro1</definedName>
    <definedName name="____??????4" localSheetId="19">BlankMacro1</definedName>
    <definedName name="____??????4" localSheetId="7">BlankMacro1</definedName>
    <definedName name="____??????4">BlankMacro1</definedName>
    <definedName name="____??????5" localSheetId="16">BlankMacro1</definedName>
    <definedName name="____??????5" localSheetId="3">BlankMacro1</definedName>
    <definedName name="____??????5" localSheetId="2">BlankMacro1</definedName>
    <definedName name="____??????5" localSheetId="18">BlankMacro1</definedName>
    <definedName name="____??????5" localSheetId="19">BlankMacro1</definedName>
    <definedName name="____??????5" localSheetId="7">BlankMacro1</definedName>
    <definedName name="____??????5">BlankMacro1</definedName>
    <definedName name="____??????6" localSheetId="16">BlankMacro1</definedName>
    <definedName name="____??????6" localSheetId="3">BlankMacro1</definedName>
    <definedName name="____??????6" localSheetId="2">BlankMacro1</definedName>
    <definedName name="____??????6" localSheetId="18">BlankMacro1</definedName>
    <definedName name="____??????6" localSheetId="19">BlankMacro1</definedName>
    <definedName name="____??????6" localSheetId="7">BlankMacro1</definedName>
    <definedName name="____??????6">BlankMacro1</definedName>
    <definedName name="_____??" localSheetId="16">BlankMacro1</definedName>
    <definedName name="_____??" localSheetId="3">BlankMacro1</definedName>
    <definedName name="_____??" localSheetId="2">BlankMacro1</definedName>
    <definedName name="_____??" localSheetId="7">BlankMacro1</definedName>
    <definedName name="_____??">BlankMacro1</definedName>
    <definedName name="_____??????1" localSheetId="16">BlankMacro1</definedName>
    <definedName name="_____??????1" localSheetId="3">BlankMacro1</definedName>
    <definedName name="_____??????1" localSheetId="2">BlankMacro1</definedName>
    <definedName name="_____??????1" localSheetId="7">BlankMacro1</definedName>
    <definedName name="_____??????1">BlankMacro1</definedName>
    <definedName name="_____??????2" localSheetId="16">BlankMacro1</definedName>
    <definedName name="_____??????2" localSheetId="3">BlankMacro1</definedName>
    <definedName name="_____??????2" localSheetId="2">BlankMacro1</definedName>
    <definedName name="_____??????2" localSheetId="7">BlankMacro1</definedName>
    <definedName name="_____??????2">BlankMacro1</definedName>
    <definedName name="_____??????3" localSheetId="16">BlankMacro1</definedName>
    <definedName name="_____??????3" localSheetId="3">BlankMacro1</definedName>
    <definedName name="_____??????3" localSheetId="2">BlankMacro1</definedName>
    <definedName name="_____??????3" localSheetId="7">BlankMacro1</definedName>
    <definedName name="_____??????3">BlankMacro1</definedName>
    <definedName name="_____??????4" localSheetId="16">BlankMacro1</definedName>
    <definedName name="_____??????4" localSheetId="3">BlankMacro1</definedName>
    <definedName name="_____??????4" localSheetId="2">BlankMacro1</definedName>
    <definedName name="_____??????4" localSheetId="7">BlankMacro1</definedName>
    <definedName name="_____??????4">BlankMacro1</definedName>
    <definedName name="_____??????5" localSheetId="16">BlankMacro1</definedName>
    <definedName name="_____??????5" localSheetId="3">BlankMacro1</definedName>
    <definedName name="_____??????5" localSheetId="2">BlankMacro1</definedName>
    <definedName name="_____??????5" localSheetId="7">BlankMacro1</definedName>
    <definedName name="_____??????5">BlankMacro1</definedName>
    <definedName name="_____??????6" localSheetId="16">BlankMacro1</definedName>
    <definedName name="_____??????6" localSheetId="3">BlankMacro1</definedName>
    <definedName name="_____??????6" localSheetId="2">BlankMacro1</definedName>
    <definedName name="_____??????6" localSheetId="7">BlankMacro1</definedName>
    <definedName name="_____??????6">BlankMacro1</definedName>
    <definedName name="______??" localSheetId="16">BlankMacro1</definedName>
    <definedName name="______??" localSheetId="3">BlankMacro1</definedName>
    <definedName name="______??" localSheetId="2">BlankMacro1</definedName>
    <definedName name="______??" localSheetId="18">BlankMacro1</definedName>
    <definedName name="______??" localSheetId="19">BlankMacro1</definedName>
    <definedName name="______??" localSheetId="7">BlankMacro1</definedName>
    <definedName name="______??">BlankMacro1</definedName>
    <definedName name="______??????1" localSheetId="16">BlankMacro1</definedName>
    <definedName name="______??????1" localSheetId="3">BlankMacro1</definedName>
    <definedName name="______??????1" localSheetId="2">BlankMacro1</definedName>
    <definedName name="______??????1" localSheetId="18">BlankMacro1</definedName>
    <definedName name="______??????1" localSheetId="19">BlankMacro1</definedName>
    <definedName name="______??????1" localSheetId="7">BlankMacro1</definedName>
    <definedName name="______??????1">BlankMacro1</definedName>
    <definedName name="______??????2" localSheetId="16">BlankMacro1</definedName>
    <definedName name="______??????2" localSheetId="3">BlankMacro1</definedName>
    <definedName name="______??????2" localSheetId="2">BlankMacro1</definedName>
    <definedName name="______??????2" localSheetId="18">BlankMacro1</definedName>
    <definedName name="______??????2" localSheetId="19">BlankMacro1</definedName>
    <definedName name="______??????2" localSheetId="7">BlankMacro1</definedName>
    <definedName name="______??????2">BlankMacro1</definedName>
    <definedName name="______??????3" localSheetId="16">BlankMacro1</definedName>
    <definedName name="______??????3" localSheetId="3">BlankMacro1</definedName>
    <definedName name="______??????3" localSheetId="2">BlankMacro1</definedName>
    <definedName name="______??????3" localSheetId="18">BlankMacro1</definedName>
    <definedName name="______??????3" localSheetId="19">BlankMacro1</definedName>
    <definedName name="______??????3" localSheetId="7">BlankMacro1</definedName>
    <definedName name="______??????3">BlankMacro1</definedName>
    <definedName name="______??????4" localSheetId="16">BlankMacro1</definedName>
    <definedName name="______??????4" localSheetId="3">BlankMacro1</definedName>
    <definedName name="______??????4" localSheetId="2">BlankMacro1</definedName>
    <definedName name="______??????4" localSheetId="18">BlankMacro1</definedName>
    <definedName name="______??????4" localSheetId="19">BlankMacro1</definedName>
    <definedName name="______??????4" localSheetId="7">BlankMacro1</definedName>
    <definedName name="______??????4">BlankMacro1</definedName>
    <definedName name="______??????5" localSheetId="16">BlankMacro1</definedName>
    <definedName name="______??????5" localSheetId="3">BlankMacro1</definedName>
    <definedName name="______??????5" localSheetId="2">BlankMacro1</definedName>
    <definedName name="______??????5" localSheetId="18">BlankMacro1</definedName>
    <definedName name="______??????5" localSheetId="19">BlankMacro1</definedName>
    <definedName name="______??????5" localSheetId="7">BlankMacro1</definedName>
    <definedName name="______??????5">BlankMacro1</definedName>
    <definedName name="______??????6" localSheetId="16">BlankMacro1</definedName>
    <definedName name="______??????6" localSheetId="3">BlankMacro1</definedName>
    <definedName name="______??????6" localSheetId="2">BlankMacro1</definedName>
    <definedName name="______??????6" localSheetId="18">BlankMacro1</definedName>
    <definedName name="______??????6" localSheetId="19">BlankMacro1</definedName>
    <definedName name="______??????6" localSheetId="7">BlankMacro1</definedName>
    <definedName name="______??????6">BlankMacro1</definedName>
    <definedName name="_______??" localSheetId="16">BlankMacro1</definedName>
    <definedName name="_______??" localSheetId="3">BlankMacro1</definedName>
    <definedName name="_______??" localSheetId="2">BlankMacro1</definedName>
    <definedName name="_______??" localSheetId="7">BlankMacro1</definedName>
    <definedName name="_______??">BlankMacro1</definedName>
    <definedName name="_______??????1" localSheetId="16">BlankMacro1</definedName>
    <definedName name="_______??????1" localSheetId="3">BlankMacro1</definedName>
    <definedName name="_______??????1" localSheetId="2">BlankMacro1</definedName>
    <definedName name="_______??????1" localSheetId="7">BlankMacro1</definedName>
    <definedName name="_______??????1">BlankMacro1</definedName>
    <definedName name="_______??????2" localSheetId="16">BlankMacro1</definedName>
    <definedName name="_______??????2" localSheetId="3">BlankMacro1</definedName>
    <definedName name="_______??????2" localSheetId="2">BlankMacro1</definedName>
    <definedName name="_______??????2" localSheetId="7">BlankMacro1</definedName>
    <definedName name="_______??????2">BlankMacro1</definedName>
    <definedName name="_______??????3" localSheetId="16">BlankMacro1</definedName>
    <definedName name="_______??????3" localSheetId="3">BlankMacro1</definedName>
    <definedName name="_______??????3" localSheetId="2">BlankMacro1</definedName>
    <definedName name="_______??????3" localSheetId="7">BlankMacro1</definedName>
    <definedName name="_______??????3">BlankMacro1</definedName>
    <definedName name="_______??????4" localSheetId="16">BlankMacro1</definedName>
    <definedName name="_______??????4" localSheetId="3">BlankMacro1</definedName>
    <definedName name="_______??????4" localSheetId="2">BlankMacro1</definedName>
    <definedName name="_______??????4" localSheetId="7">BlankMacro1</definedName>
    <definedName name="_______??????4">BlankMacro1</definedName>
    <definedName name="_______??????5" localSheetId="16">BlankMacro1</definedName>
    <definedName name="_______??????5" localSheetId="3">BlankMacro1</definedName>
    <definedName name="_______??????5" localSheetId="2">BlankMacro1</definedName>
    <definedName name="_______??????5" localSheetId="7">BlankMacro1</definedName>
    <definedName name="_______??????5">BlankMacro1</definedName>
    <definedName name="_______??????6" localSheetId="16">BlankMacro1</definedName>
    <definedName name="_______??????6" localSheetId="3">BlankMacro1</definedName>
    <definedName name="_______??????6" localSheetId="2">BlankMacro1</definedName>
    <definedName name="_______??????6" localSheetId="7">BlankMacro1</definedName>
    <definedName name="_______??????6">BlankMacro1</definedName>
    <definedName name="________??" localSheetId="16">BlankMacro1</definedName>
    <definedName name="________??" localSheetId="3">BlankMacro1</definedName>
    <definedName name="________??" localSheetId="2">BlankMacro1</definedName>
    <definedName name="________??" localSheetId="18">BlankMacro1</definedName>
    <definedName name="________??" localSheetId="19">BlankMacro1</definedName>
    <definedName name="________??" localSheetId="7">BlankMacro1</definedName>
    <definedName name="________??">BlankMacro1</definedName>
    <definedName name="________??????1" localSheetId="16">BlankMacro1</definedName>
    <definedName name="________??????1" localSheetId="3">BlankMacro1</definedName>
    <definedName name="________??????1" localSheetId="2">BlankMacro1</definedName>
    <definedName name="________??????1" localSheetId="18">BlankMacro1</definedName>
    <definedName name="________??????1" localSheetId="19">BlankMacro1</definedName>
    <definedName name="________??????1" localSheetId="7">BlankMacro1</definedName>
    <definedName name="________??????1">BlankMacro1</definedName>
    <definedName name="________??????2" localSheetId="16">BlankMacro1</definedName>
    <definedName name="________??????2" localSheetId="3">BlankMacro1</definedName>
    <definedName name="________??????2" localSheetId="2">BlankMacro1</definedName>
    <definedName name="________??????2" localSheetId="18">BlankMacro1</definedName>
    <definedName name="________??????2" localSheetId="19">BlankMacro1</definedName>
    <definedName name="________??????2" localSheetId="7">BlankMacro1</definedName>
    <definedName name="________??????2">BlankMacro1</definedName>
    <definedName name="________??????3" localSheetId="16">BlankMacro1</definedName>
    <definedName name="________??????3" localSheetId="3">BlankMacro1</definedName>
    <definedName name="________??????3" localSheetId="2">BlankMacro1</definedName>
    <definedName name="________??????3" localSheetId="18">BlankMacro1</definedName>
    <definedName name="________??????3" localSheetId="19">BlankMacro1</definedName>
    <definedName name="________??????3" localSheetId="7">BlankMacro1</definedName>
    <definedName name="________??????3">BlankMacro1</definedName>
    <definedName name="________??????4" localSheetId="16">BlankMacro1</definedName>
    <definedName name="________??????4" localSheetId="3">BlankMacro1</definedName>
    <definedName name="________??????4" localSheetId="2">BlankMacro1</definedName>
    <definedName name="________??????4" localSheetId="18">BlankMacro1</definedName>
    <definedName name="________??????4" localSheetId="19">BlankMacro1</definedName>
    <definedName name="________??????4" localSheetId="7">BlankMacro1</definedName>
    <definedName name="________??????4">BlankMacro1</definedName>
    <definedName name="________??????5" localSheetId="16">BlankMacro1</definedName>
    <definedName name="________??????5" localSheetId="3">BlankMacro1</definedName>
    <definedName name="________??????5" localSheetId="2">BlankMacro1</definedName>
    <definedName name="________??????5" localSheetId="18">BlankMacro1</definedName>
    <definedName name="________??????5" localSheetId="19">BlankMacro1</definedName>
    <definedName name="________??????5" localSheetId="7">BlankMacro1</definedName>
    <definedName name="________??????5">BlankMacro1</definedName>
    <definedName name="________??????6" localSheetId="16">BlankMacro1</definedName>
    <definedName name="________??????6" localSheetId="3">BlankMacro1</definedName>
    <definedName name="________??????6" localSheetId="2">BlankMacro1</definedName>
    <definedName name="________??????6" localSheetId="18">BlankMacro1</definedName>
    <definedName name="________??????6" localSheetId="19">BlankMacro1</definedName>
    <definedName name="________??????6" localSheetId="7">BlankMacro1</definedName>
    <definedName name="________??????6">BlankMacro1</definedName>
    <definedName name="_________??" localSheetId="16">BlankMacro1</definedName>
    <definedName name="_________??" localSheetId="3">BlankMacro1</definedName>
    <definedName name="_________??" localSheetId="2">BlankMacro1</definedName>
    <definedName name="_________??" localSheetId="18">BlankMacro1</definedName>
    <definedName name="_________??" localSheetId="19">BlankMacro1</definedName>
    <definedName name="_________??" localSheetId="7">BlankMacro1</definedName>
    <definedName name="_________??">BlankMacro1</definedName>
    <definedName name="_________??????1" localSheetId="16">BlankMacro1</definedName>
    <definedName name="_________??????1" localSheetId="3">BlankMacro1</definedName>
    <definedName name="_________??????1" localSheetId="2">BlankMacro1</definedName>
    <definedName name="_________??????1" localSheetId="18">BlankMacro1</definedName>
    <definedName name="_________??????1" localSheetId="19">BlankMacro1</definedName>
    <definedName name="_________??????1" localSheetId="7">BlankMacro1</definedName>
    <definedName name="_________??????1">BlankMacro1</definedName>
    <definedName name="_________??????2" localSheetId="16">BlankMacro1</definedName>
    <definedName name="_________??????2" localSheetId="3">BlankMacro1</definedName>
    <definedName name="_________??????2" localSheetId="2">BlankMacro1</definedName>
    <definedName name="_________??????2" localSheetId="18">BlankMacro1</definedName>
    <definedName name="_________??????2" localSheetId="19">BlankMacro1</definedName>
    <definedName name="_________??????2" localSheetId="7">BlankMacro1</definedName>
    <definedName name="_________??????2">BlankMacro1</definedName>
    <definedName name="_________??????3" localSheetId="16">BlankMacro1</definedName>
    <definedName name="_________??????3" localSheetId="3">BlankMacro1</definedName>
    <definedName name="_________??????3" localSheetId="2">BlankMacro1</definedName>
    <definedName name="_________??????3" localSheetId="18">BlankMacro1</definedName>
    <definedName name="_________??????3" localSheetId="19">BlankMacro1</definedName>
    <definedName name="_________??????3" localSheetId="7">BlankMacro1</definedName>
    <definedName name="_________??????3">BlankMacro1</definedName>
    <definedName name="_________??????4" localSheetId="16">BlankMacro1</definedName>
    <definedName name="_________??????4" localSheetId="3">BlankMacro1</definedName>
    <definedName name="_________??????4" localSheetId="2">BlankMacro1</definedName>
    <definedName name="_________??????4" localSheetId="18">BlankMacro1</definedName>
    <definedName name="_________??????4" localSheetId="19">BlankMacro1</definedName>
    <definedName name="_________??????4" localSheetId="7">BlankMacro1</definedName>
    <definedName name="_________??????4">BlankMacro1</definedName>
    <definedName name="_________??????5" localSheetId="16">BlankMacro1</definedName>
    <definedName name="_________??????5" localSheetId="3">BlankMacro1</definedName>
    <definedName name="_________??????5" localSheetId="2">BlankMacro1</definedName>
    <definedName name="_________??????5" localSheetId="18">BlankMacro1</definedName>
    <definedName name="_________??????5" localSheetId="19">BlankMacro1</definedName>
    <definedName name="_________??????5" localSheetId="7">BlankMacro1</definedName>
    <definedName name="_________??????5">BlankMacro1</definedName>
    <definedName name="_________??????6" localSheetId="16">BlankMacro1</definedName>
    <definedName name="_________??????6" localSheetId="3">BlankMacro1</definedName>
    <definedName name="_________??????6" localSheetId="2">BlankMacro1</definedName>
    <definedName name="_________??????6" localSheetId="18">BlankMacro1</definedName>
    <definedName name="_________??????6" localSheetId="19">BlankMacro1</definedName>
    <definedName name="_________??????6" localSheetId="7">BlankMacro1</definedName>
    <definedName name="_________??????6">BlankMacro1</definedName>
    <definedName name="__________a1" localSheetId="16" hidden="1">{"'Sheet1'!$L$16"}</definedName>
    <definedName name="__________a1" localSheetId="2" hidden="1">{"'Sheet1'!$L$16"}</definedName>
    <definedName name="__________a1" localSheetId="7" hidden="1">{"'Sheet1'!$L$16"}</definedName>
    <definedName name="__________a1" hidden="1">{"'Sheet1'!$L$16"}</definedName>
    <definedName name="__________NSO2" localSheetId="16" hidden="1">{"'Sheet1'!$L$16"}</definedName>
    <definedName name="__________NSO2" localSheetId="2" hidden="1">{"'Sheet1'!$L$16"}</definedName>
    <definedName name="__________NSO2" localSheetId="7" hidden="1">{"'Sheet1'!$L$16"}</definedName>
    <definedName name="__________NSO2" hidden="1">{"'Sheet1'!$L$16"}</definedName>
    <definedName name="_________a1" localSheetId="16" hidden="1">{"'Sheet1'!$L$16"}</definedName>
    <definedName name="_________a1" localSheetId="2" hidden="1">{"'Sheet1'!$L$16"}</definedName>
    <definedName name="_________a1" localSheetId="7" hidden="1">{"'Sheet1'!$L$16"}</definedName>
    <definedName name="_________a1" hidden="1">{"'Sheet1'!$L$16"}</definedName>
    <definedName name="_________a129" localSheetId="16" hidden="1">{"Offgrid",#N/A,FALSE,"OFFGRID";"Region",#N/A,FALSE,"REGION";"Offgrid -2",#N/A,FALSE,"OFFGRID";"WTP",#N/A,FALSE,"WTP";"WTP -2",#N/A,FALSE,"WTP";"Project",#N/A,FALSE,"PROJECT";"Summary -2",#N/A,FALSE,"SUMMARY"}</definedName>
    <definedName name="_________a129" localSheetId="2" hidden="1">{"Offgrid",#N/A,FALSE,"OFFGRID";"Region",#N/A,FALSE,"REGION";"Offgrid -2",#N/A,FALSE,"OFFGRID";"WTP",#N/A,FALSE,"WTP";"WTP -2",#N/A,FALSE,"WTP";"Project",#N/A,FALSE,"PROJECT";"Summary -2",#N/A,FALSE,"SUMMARY"}</definedName>
    <definedName name="_________a129" localSheetId="7" hidden="1">{"Offgrid",#N/A,FALSE,"OFFGRID";"Region",#N/A,FALSE,"REGION";"Offgrid -2",#N/A,FALSE,"OFFGRID";"WTP",#N/A,FALSE,"WTP";"WTP -2",#N/A,FALSE,"WTP";"Project",#N/A,FALSE,"PROJECT";"Summary -2",#N/A,FALSE,"SUMMARY"}</definedName>
    <definedName name="_________a129" hidden="1">{"Offgrid",#N/A,FALSE,"OFFGRID";"Region",#N/A,FALSE,"REGION";"Offgrid -2",#N/A,FALSE,"OFFGRID";"WTP",#N/A,FALSE,"WTP";"WTP -2",#N/A,FALSE,"WTP";"Project",#N/A,FALSE,"PROJECT";"Summary -2",#N/A,FALSE,"SUMMARY"}</definedName>
    <definedName name="_________a130" localSheetId="16" hidden="1">{"Offgrid",#N/A,FALSE,"OFFGRID";"Region",#N/A,FALSE,"REGION";"Offgrid -2",#N/A,FALSE,"OFFGRID";"WTP",#N/A,FALSE,"WTP";"WTP -2",#N/A,FALSE,"WTP";"Project",#N/A,FALSE,"PROJECT";"Summary -2",#N/A,FALSE,"SUMMARY"}</definedName>
    <definedName name="_________a130" localSheetId="2" hidden="1">{"Offgrid",#N/A,FALSE,"OFFGRID";"Region",#N/A,FALSE,"REGION";"Offgrid -2",#N/A,FALSE,"OFFGRID";"WTP",#N/A,FALSE,"WTP";"WTP -2",#N/A,FALSE,"WTP";"Project",#N/A,FALSE,"PROJECT";"Summary -2",#N/A,FALSE,"SUMMARY"}</definedName>
    <definedName name="_________a130" localSheetId="7" hidden="1">{"Offgrid",#N/A,FALSE,"OFFGRID";"Region",#N/A,FALSE,"REGION";"Offgrid -2",#N/A,FALSE,"OFFGRID";"WTP",#N/A,FALSE,"WTP";"WTP -2",#N/A,FALSE,"WTP";"Project",#N/A,FALSE,"PROJECT";"Summary -2",#N/A,FALSE,"SUMMARY"}</definedName>
    <definedName name="_________a130" hidden="1">{"Offgrid",#N/A,FALSE,"OFFGRID";"Region",#N/A,FALSE,"REGION";"Offgrid -2",#N/A,FALSE,"OFFGRID";"WTP",#N/A,FALSE,"WTP";"WTP -2",#N/A,FALSE,"WTP";"Project",#N/A,FALSE,"PROJECT";"Summary -2",#N/A,FALSE,"SUMMARY"}</definedName>
    <definedName name="_________CD2" localSheetId="16" hidden="1">{"'Sheet1'!$L$16"}</definedName>
    <definedName name="_________CD2" localSheetId="2" hidden="1">{"'Sheet1'!$L$16"}</definedName>
    <definedName name="_________CD2" localSheetId="7" hidden="1">{"'Sheet1'!$L$16"}</definedName>
    <definedName name="_________CD2" hidden="1">{"'Sheet1'!$L$16"}</definedName>
    <definedName name="_________Goi8" localSheetId="16" hidden="1">{"'Sheet1'!$L$16"}</definedName>
    <definedName name="_________Goi8" localSheetId="2" hidden="1">{"'Sheet1'!$L$16"}</definedName>
    <definedName name="_________Goi8" localSheetId="7" hidden="1">{"'Sheet1'!$L$16"}</definedName>
    <definedName name="_________Goi8" hidden="1">{"'Sheet1'!$L$16"}</definedName>
    <definedName name="_________h1" localSheetId="16" hidden="1">{"'Sheet1'!$L$16"}</definedName>
    <definedName name="_________h1" localSheetId="2" hidden="1">{"'Sheet1'!$L$16"}</definedName>
    <definedName name="_________h1" localSheetId="7" hidden="1">{"'Sheet1'!$L$16"}</definedName>
    <definedName name="_________h1" hidden="1">{"'Sheet1'!$L$16"}</definedName>
    <definedName name="_________hu1" localSheetId="16" hidden="1">{"'Sheet1'!$L$16"}</definedName>
    <definedName name="_________hu1" localSheetId="2" hidden="1">{"'Sheet1'!$L$16"}</definedName>
    <definedName name="_________hu1" localSheetId="7" hidden="1">{"'Sheet1'!$L$16"}</definedName>
    <definedName name="_________hu1" hidden="1">{"'Sheet1'!$L$16"}</definedName>
    <definedName name="_________hu2" localSheetId="16" hidden="1">{"'Sheet1'!$L$16"}</definedName>
    <definedName name="_________hu2" localSheetId="2" hidden="1">{"'Sheet1'!$L$16"}</definedName>
    <definedName name="_________hu2" localSheetId="7" hidden="1">{"'Sheet1'!$L$16"}</definedName>
    <definedName name="_________hu2" hidden="1">{"'Sheet1'!$L$16"}</definedName>
    <definedName name="_________hu5" localSheetId="16" hidden="1">{"'Sheet1'!$L$16"}</definedName>
    <definedName name="_________hu5" localSheetId="2" hidden="1">{"'Sheet1'!$L$16"}</definedName>
    <definedName name="_________hu5" localSheetId="7" hidden="1">{"'Sheet1'!$L$16"}</definedName>
    <definedName name="_________hu5" hidden="1">{"'Sheet1'!$L$16"}</definedName>
    <definedName name="_________hu6" localSheetId="16" hidden="1">{"'Sheet1'!$L$16"}</definedName>
    <definedName name="_________hu6" localSheetId="2" hidden="1">{"'Sheet1'!$L$16"}</definedName>
    <definedName name="_________hu6" localSheetId="7" hidden="1">{"'Sheet1'!$L$16"}</definedName>
    <definedName name="_________hu6" hidden="1">{"'Sheet1'!$L$16"}</definedName>
    <definedName name="_________m4" localSheetId="16" hidden="1">{"'Sheet1'!$L$16"}</definedName>
    <definedName name="_________m4" localSheetId="2" hidden="1">{"'Sheet1'!$L$16"}</definedName>
    <definedName name="_________m4" localSheetId="7" hidden="1">{"'Sheet1'!$L$16"}</definedName>
    <definedName name="_________m4" hidden="1">{"'Sheet1'!$L$16"}</definedName>
    <definedName name="_________NSO2" localSheetId="16" hidden="1">{"'Sheet1'!$L$16"}</definedName>
    <definedName name="_________NSO2" localSheetId="2" hidden="1">{"'Sheet1'!$L$16"}</definedName>
    <definedName name="_________NSO2" localSheetId="7" hidden="1">{"'Sheet1'!$L$16"}</definedName>
    <definedName name="_________NSO2" hidden="1">{"'Sheet1'!$L$16"}</definedName>
    <definedName name="_________PA3" localSheetId="16" hidden="1">{"'Sheet1'!$L$16"}</definedName>
    <definedName name="_________PA3" localSheetId="2" hidden="1">{"'Sheet1'!$L$16"}</definedName>
    <definedName name="_________PA3" localSheetId="7" hidden="1">{"'Sheet1'!$L$16"}</definedName>
    <definedName name="_________PA3" hidden="1">{"'Sheet1'!$L$16"}</definedName>
    <definedName name="_________PL3" localSheetId="16" hidden="1">{"'Sheet1'!$L$16"}</definedName>
    <definedName name="_________PL3" localSheetId="2" hidden="1">{"'Sheet1'!$L$16"}</definedName>
    <definedName name="_________PL3" localSheetId="7" hidden="1">{"'Sheet1'!$L$16"}</definedName>
    <definedName name="_________PL3" hidden="1">{"'Sheet1'!$L$16"}</definedName>
    <definedName name="_________S1" localSheetId="16">{"Book1"}</definedName>
    <definedName name="_________S1" localSheetId="2">{"Book1"}</definedName>
    <definedName name="_________S1" localSheetId="7">{"Book1"}</definedName>
    <definedName name="_________S1">{"Book1"}</definedName>
    <definedName name="_________tt3" localSheetId="16" hidden="1">{"'Sheet1'!$L$16"}</definedName>
    <definedName name="_________tt3" localSheetId="2" hidden="1">{"'Sheet1'!$L$16"}</definedName>
    <definedName name="_________tt3" localSheetId="7" hidden="1">{"'Sheet1'!$L$16"}</definedName>
    <definedName name="_________tt3" hidden="1">{"'Sheet1'!$L$16"}</definedName>
    <definedName name="________a129" localSheetId="16" hidden="1">{"Offgrid",#N/A,FALSE,"OFFGRID";"Region",#N/A,FALSE,"REGION";"Offgrid -2",#N/A,FALSE,"OFFGRID";"WTP",#N/A,FALSE,"WTP";"WTP -2",#N/A,FALSE,"WTP";"Project",#N/A,FALSE,"PROJECT";"Summary -2",#N/A,FALSE,"SUMMARY"}</definedName>
    <definedName name="________a129" localSheetId="2" hidden="1">{"Offgrid",#N/A,FALSE,"OFFGRID";"Region",#N/A,FALSE,"REGION";"Offgrid -2",#N/A,FALSE,"OFFGRID";"WTP",#N/A,FALSE,"WTP";"WTP -2",#N/A,FALSE,"WTP";"Project",#N/A,FALSE,"PROJECT";"Summary -2",#N/A,FALSE,"SUMMARY"}</definedName>
    <definedName name="________a129" localSheetId="7" hidden="1">{"Offgrid",#N/A,FALSE,"OFFGRID";"Region",#N/A,FALSE,"REGION";"Offgrid -2",#N/A,FALSE,"OFFGRID";"WTP",#N/A,FALSE,"WTP";"WTP -2",#N/A,FALSE,"WTP";"Project",#N/A,FALSE,"PROJECT";"Summary -2",#N/A,FALSE,"SUMMARY"}</definedName>
    <definedName name="________a129" hidden="1">{"Offgrid",#N/A,FALSE,"OFFGRID";"Region",#N/A,FALSE,"REGION";"Offgrid -2",#N/A,FALSE,"OFFGRID";"WTP",#N/A,FALSE,"WTP";"WTP -2",#N/A,FALSE,"WTP";"Project",#N/A,FALSE,"PROJECT";"Summary -2",#N/A,FALSE,"SUMMARY"}</definedName>
    <definedName name="________a130" localSheetId="16" hidden="1">{"Offgrid",#N/A,FALSE,"OFFGRID";"Region",#N/A,FALSE,"REGION";"Offgrid -2",#N/A,FALSE,"OFFGRID";"WTP",#N/A,FALSE,"WTP";"WTP -2",#N/A,FALSE,"WTP";"Project",#N/A,FALSE,"PROJECT";"Summary -2",#N/A,FALSE,"SUMMARY"}</definedName>
    <definedName name="________a130" localSheetId="2" hidden="1">{"Offgrid",#N/A,FALSE,"OFFGRID";"Region",#N/A,FALSE,"REGION";"Offgrid -2",#N/A,FALSE,"OFFGRID";"WTP",#N/A,FALSE,"WTP";"WTP -2",#N/A,FALSE,"WTP";"Project",#N/A,FALSE,"PROJECT";"Summary -2",#N/A,FALSE,"SUMMARY"}</definedName>
    <definedName name="________a130" localSheetId="7" hidden="1">{"Offgrid",#N/A,FALSE,"OFFGRID";"Region",#N/A,FALSE,"REGION";"Offgrid -2",#N/A,FALSE,"OFFGRID";"WTP",#N/A,FALSE,"WTP";"WTP -2",#N/A,FALSE,"WTP";"Project",#N/A,FALSE,"PROJECT";"Summary -2",#N/A,FALSE,"SUMMARY"}</definedName>
    <definedName name="________a130" hidden="1">{"Offgrid",#N/A,FALSE,"OFFGRID";"Region",#N/A,FALSE,"REGION";"Offgrid -2",#N/A,FALSE,"OFFGRID";"WTP",#N/A,FALSE,"WTP";"WTP -2",#N/A,FALSE,"WTP";"Project",#N/A,FALSE,"PROJECT";"Summary -2",#N/A,FALSE,"SUMMARY"}</definedName>
    <definedName name="________CD2" localSheetId="16" hidden="1">{"'Sheet1'!$L$16"}</definedName>
    <definedName name="________CD2" localSheetId="2" hidden="1">{"'Sheet1'!$L$16"}</definedName>
    <definedName name="________CD2" localSheetId="7" hidden="1">{"'Sheet1'!$L$16"}</definedName>
    <definedName name="________CD2" hidden="1">{"'Sheet1'!$L$16"}</definedName>
    <definedName name="________CT250">'[3]dongia (2)'!#REF!</definedName>
    <definedName name="________Goi8" localSheetId="16" hidden="1">{"'Sheet1'!$L$16"}</definedName>
    <definedName name="________Goi8" localSheetId="2" hidden="1">{"'Sheet1'!$L$16"}</definedName>
    <definedName name="________Goi8" localSheetId="7" hidden="1">{"'Sheet1'!$L$16"}</definedName>
    <definedName name="________Goi8" hidden="1">{"'Sheet1'!$L$16"}</definedName>
    <definedName name="________h1" localSheetId="16" hidden="1">{"'Sheet1'!$L$16"}</definedName>
    <definedName name="________h1" localSheetId="2" hidden="1">{"'Sheet1'!$L$16"}</definedName>
    <definedName name="________h1" localSheetId="7" hidden="1">{"'Sheet1'!$L$16"}</definedName>
    <definedName name="________h1" hidden="1">{"'Sheet1'!$L$16"}</definedName>
    <definedName name="________hu1" localSheetId="16" hidden="1">{"'Sheet1'!$L$16"}</definedName>
    <definedName name="________hu1" localSheetId="2" hidden="1">{"'Sheet1'!$L$16"}</definedName>
    <definedName name="________hu1" localSheetId="7" hidden="1">{"'Sheet1'!$L$16"}</definedName>
    <definedName name="________hu1" hidden="1">{"'Sheet1'!$L$16"}</definedName>
    <definedName name="________hu2" localSheetId="16" hidden="1">{"'Sheet1'!$L$16"}</definedName>
    <definedName name="________hu2" localSheetId="2" hidden="1">{"'Sheet1'!$L$16"}</definedName>
    <definedName name="________hu2" localSheetId="7" hidden="1">{"'Sheet1'!$L$16"}</definedName>
    <definedName name="________hu2" hidden="1">{"'Sheet1'!$L$16"}</definedName>
    <definedName name="________hu5" localSheetId="16" hidden="1">{"'Sheet1'!$L$16"}</definedName>
    <definedName name="________hu5" localSheetId="2" hidden="1">{"'Sheet1'!$L$16"}</definedName>
    <definedName name="________hu5" localSheetId="7" hidden="1">{"'Sheet1'!$L$16"}</definedName>
    <definedName name="________hu5" hidden="1">{"'Sheet1'!$L$16"}</definedName>
    <definedName name="________hu6" localSheetId="16" hidden="1">{"'Sheet1'!$L$16"}</definedName>
    <definedName name="________hu6" localSheetId="2" hidden="1">{"'Sheet1'!$L$16"}</definedName>
    <definedName name="________hu6" localSheetId="7" hidden="1">{"'Sheet1'!$L$16"}</definedName>
    <definedName name="________hu6" hidden="1">{"'Sheet1'!$L$16"}</definedName>
    <definedName name="________m4" localSheetId="16" hidden="1">{"'Sheet1'!$L$16"}</definedName>
    <definedName name="________m4" localSheetId="2" hidden="1">{"'Sheet1'!$L$16"}</definedName>
    <definedName name="________m4" localSheetId="7" hidden="1">{"'Sheet1'!$L$16"}</definedName>
    <definedName name="________m4" hidden="1">{"'Sheet1'!$L$16"}</definedName>
    <definedName name="________PA3" localSheetId="16" hidden="1">{"'Sheet1'!$L$16"}</definedName>
    <definedName name="________PA3" localSheetId="2" hidden="1">{"'Sheet1'!$L$16"}</definedName>
    <definedName name="________PA3" localSheetId="7" hidden="1">{"'Sheet1'!$L$16"}</definedName>
    <definedName name="________PA3" hidden="1">{"'Sheet1'!$L$16"}</definedName>
    <definedName name="________PL3" localSheetId="16" hidden="1">{"'Sheet1'!$L$16"}</definedName>
    <definedName name="________PL3" localSheetId="2" hidden="1">{"'Sheet1'!$L$16"}</definedName>
    <definedName name="________PL3" localSheetId="7" hidden="1">{"'Sheet1'!$L$16"}</definedName>
    <definedName name="________PL3" hidden="1">{"'Sheet1'!$L$16"}</definedName>
    <definedName name="________S1" localSheetId="16">{"Book1"}</definedName>
    <definedName name="________S1" localSheetId="2">{"Book1"}</definedName>
    <definedName name="________S1" localSheetId="7">{"Book1"}</definedName>
    <definedName name="________S1">{"Book1"}</definedName>
    <definedName name="________tt3" localSheetId="16" hidden="1">{"'Sheet1'!$L$16"}</definedName>
    <definedName name="________tt3" localSheetId="2" hidden="1">{"'Sheet1'!$L$16"}</definedName>
    <definedName name="________tt3" localSheetId="7" hidden="1">{"'Sheet1'!$L$16"}</definedName>
    <definedName name="________tt3" hidden="1">{"'Sheet1'!$L$16"}</definedName>
    <definedName name="_______a1" localSheetId="16" hidden="1">{"'Sheet1'!$L$16"}</definedName>
    <definedName name="_______a1" localSheetId="2" hidden="1">{"'Sheet1'!$L$16"}</definedName>
    <definedName name="_______a1" localSheetId="7" hidden="1">{"'Sheet1'!$L$16"}</definedName>
    <definedName name="_______a1" hidden="1">{"'Sheet1'!$L$16"}</definedName>
    <definedName name="_______B1">#REF!</definedName>
    <definedName name="_______CT250">'[3]dongia (2)'!#REF!</definedName>
    <definedName name="_______NSO2" localSheetId="16" hidden="1">{"'Sheet1'!$L$16"}</definedName>
    <definedName name="_______NSO2" localSheetId="2" hidden="1">{"'Sheet1'!$L$16"}</definedName>
    <definedName name="_______NSO2" localSheetId="7" hidden="1">{"'Sheet1'!$L$16"}</definedName>
    <definedName name="_______NSO2" hidden="1">{"'Sheet1'!$L$16"}</definedName>
    <definedName name="_______xlnm.Print_Area_1">#REF!</definedName>
    <definedName name="_______xlnm.Print_Titles_1">#REF!</definedName>
    <definedName name="______a1" localSheetId="16" hidden="1">{"'Sheet1'!$L$16"}</definedName>
    <definedName name="______a1" localSheetId="2" hidden="1">{"'Sheet1'!$L$16"}</definedName>
    <definedName name="______a1" localSheetId="7" hidden="1">{"'Sheet1'!$L$16"}</definedName>
    <definedName name="______a1" hidden="1">{"'Sheet1'!$L$16"}</definedName>
    <definedName name="______a129" localSheetId="16" hidden="1">{"Offgrid",#N/A,FALSE,"OFFGRID";"Region",#N/A,FALSE,"REGION";"Offgrid -2",#N/A,FALSE,"OFFGRID";"WTP",#N/A,FALSE,"WTP";"WTP -2",#N/A,FALSE,"WTP";"Project",#N/A,FALSE,"PROJECT";"Summary -2",#N/A,FALSE,"SUMMARY"}</definedName>
    <definedName name="______a129" localSheetId="2" hidden="1">{"Offgrid",#N/A,FALSE,"OFFGRID";"Region",#N/A,FALSE,"REGION";"Offgrid -2",#N/A,FALSE,"OFFGRID";"WTP",#N/A,FALSE,"WTP";"WTP -2",#N/A,FALSE,"WTP";"Project",#N/A,FALSE,"PROJECT";"Summary -2",#N/A,FALSE,"SUMMARY"}</definedName>
    <definedName name="______a129" localSheetId="7"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16" hidden="1">{"Offgrid",#N/A,FALSE,"OFFGRID";"Region",#N/A,FALSE,"REGION";"Offgrid -2",#N/A,FALSE,"OFFGRID";"WTP",#N/A,FALSE,"WTP";"WTP -2",#N/A,FALSE,"WTP";"Project",#N/A,FALSE,"PROJECT";"Summary -2",#N/A,FALSE,"SUMMARY"}</definedName>
    <definedName name="______a130" localSheetId="2" hidden="1">{"Offgrid",#N/A,FALSE,"OFFGRID";"Region",#N/A,FALSE,"REGION";"Offgrid -2",#N/A,FALSE,"OFFGRID";"WTP",#N/A,FALSE,"WTP";"WTP -2",#N/A,FALSE,"WTP";"Project",#N/A,FALSE,"PROJECT";"Summary -2",#N/A,FALSE,"SUMMARY"}</definedName>
    <definedName name="______a130" localSheetId="7"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16550">'[4]CT -THVLNC'!#REF!</definedName>
    <definedName name="______B1">#REF!</definedName>
    <definedName name="______CD2" localSheetId="16" hidden="1">{"'Sheet1'!$L$16"}</definedName>
    <definedName name="______CD2" localSheetId="2" hidden="1">{"'Sheet1'!$L$16"}</definedName>
    <definedName name="______CD2" localSheetId="7" hidden="1">{"'Sheet1'!$L$16"}</definedName>
    <definedName name="______CD2" hidden="1">{"'Sheet1'!$L$16"}</definedName>
    <definedName name="______CT250">'[3]dongia (2)'!#REF!</definedName>
    <definedName name="______Goi8" localSheetId="16" hidden="1">{"'Sheet1'!$L$16"}</definedName>
    <definedName name="______Goi8" localSheetId="2" hidden="1">{"'Sheet1'!$L$16"}</definedName>
    <definedName name="______Goi8" localSheetId="7" hidden="1">{"'Sheet1'!$L$16"}</definedName>
    <definedName name="______Goi8" hidden="1">{"'Sheet1'!$L$16"}</definedName>
    <definedName name="______h1" localSheetId="16" hidden="1">{"'Sheet1'!$L$16"}</definedName>
    <definedName name="______h1" localSheetId="2" hidden="1">{"'Sheet1'!$L$16"}</definedName>
    <definedName name="______h1" localSheetId="7" hidden="1">{"'Sheet1'!$L$16"}</definedName>
    <definedName name="______h1" hidden="1">{"'Sheet1'!$L$16"}</definedName>
    <definedName name="______hu1" localSheetId="16" hidden="1">{"'Sheet1'!$L$16"}</definedName>
    <definedName name="______hu1" localSheetId="2" hidden="1">{"'Sheet1'!$L$16"}</definedName>
    <definedName name="______hu1" localSheetId="7" hidden="1">{"'Sheet1'!$L$16"}</definedName>
    <definedName name="______hu1" hidden="1">{"'Sheet1'!$L$16"}</definedName>
    <definedName name="______hu2" localSheetId="16" hidden="1">{"'Sheet1'!$L$16"}</definedName>
    <definedName name="______hu2" localSheetId="2" hidden="1">{"'Sheet1'!$L$16"}</definedName>
    <definedName name="______hu2" localSheetId="7" hidden="1">{"'Sheet1'!$L$16"}</definedName>
    <definedName name="______hu2" hidden="1">{"'Sheet1'!$L$16"}</definedName>
    <definedName name="______hu5" localSheetId="16" hidden="1">{"'Sheet1'!$L$16"}</definedName>
    <definedName name="______hu5" localSheetId="2" hidden="1">{"'Sheet1'!$L$16"}</definedName>
    <definedName name="______hu5" localSheetId="7" hidden="1">{"'Sheet1'!$L$16"}</definedName>
    <definedName name="______hu5" hidden="1">{"'Sheet1'!$L$16"}</definedName>
    <definedName name="______hu6" localSheetId="16" hidden="1">{"'Sheet1'!$L$16"}</definedName>
    <definedName name="______hu6" localSheetId="2" hidden="1">{"'Sheet1'!$L$16"}</definedName>
    <definedName name="______hu6" localSheetId="7" hidden="1">{"'Sheet1'!$L$16"}</definedName>
    <definedName name="______hu6" hidden="1">{"'Sheet1'!$L$16"}</definedName>
    <definedName name="______m4" localSheetId="16" hidden="1">{"'Sheet1'!$L$16"}</definedName>
    <definedName name="______m4" localSheetId="2" hidden="1">{"'Sheet1'!$L$16"}</definedName>
    <definedName name="______m4" localSheetId="7" hidden="1">{"'Sheet1'!$L$16"}</definedName>
    <definedName name="______m4" hidden="1">{"'Sheet1'!$L$16"}</definedName>
    <definedName name="______NSO2" localSheetId="16" hidden="1">{"'Sheet1'!$L$16"}</definedName>
    <definedName name="______NSO2" localSheetId="2" hidden="1">{"'Sheet1'!$L$16"}</definedName>
    <definedName name="______NSO2" localSheetId="7" hidden="1">{"'Sheet1'!$L$16"}</definedName>
    <definedName name="______NSO2" hidden="1">{"'Sheet1'!$L$16"}</definedName>
    <definedName name="______PA3" localSheetId="16" hidden="1">{"'Sheet1'!$L$16"}</definedName>
    <definedName name="______PA3" localSheetId="2" hidden="1">{"'Sheet1'!$L$16"}</definedName>
    <definedName name="______PA3" localSheetId="7" hidden="1">{"'Sheet1'!$L$16"}</definedName>
    <definedName name="______PA3" hidden="1">{"'Sheet1'!$L$16"}</definedName>
    <definedName name="______pd10" localSheetId="16" hidden="1">{"'Summary'!$A$1:$J$46"}</definedName>
    <definedName name="______pd10" localSheetId="7" hidden="1">{"'Summary'!$A$1:$J$46"}</definedName>
    <definedName name="______pd10" hidden="1">{"'Summary'!$A$1:$J$46"}</definedName>
    <definedName name="______PD11" localSheetId="16" hidden="1">{"'Summary'!$A$1:$J$46"}</definedName>
    <definedName name="______PD11" localSheetId="7" hidden="1">{"'Summary'!$A$1:$J$46"}</definedName>
    <definedName name="______PD11" hidden="1">{"'Summary'!$A$1:$J$46"}</definedName>
    <definedName name="______pd12" localSheetId="16" hidden="1">{"'Summary'!$A$1:$J$46"}</definedName>
    <definedName name="______pd12" localSheetId="7" hidden="1">{"'Summary'!$A$1:$J$46"}</definedName>
    <definedName name="______pd12" hidden="1">{"'Summary'!$A$1:$J$46"}</definedName>
    <definedName name="______pd9" localSheetId="16" hidden="1">{"'Summary'!$A$1:$J$46"}</definedName>
    <definedName name="______pd9" localSheetId="7" hidden="1">{"'Summary'!$A$1:$J$46"}</definedName>
    <definedName name="______pd9" hidden="1">{"'Summary'!$A$1:$J$46"}</definedName>
    <definedName name="______PL3" localSheetId="16" hidden="1">{"'Sheet1'!$L$16"}</definedName>
    <definedName name="______PL3" localSheetId="2" hidden="1">{"'Sheet1'!$L$16"}</definedName>
    <definedName name="______PL3" localSheetId="7" hidden="1">{"'Sheet1'!$L$16"}</definedName>
    <definedName name="______PL3" hidden="1">{"'Sheet1'!$L$16"}</definedName>
    <definedName name="______S1" localSheetId="16">{"Book1"}</definedName>
    <definedName name="______S1" localSheetId="2">{"Book1"}</definedName>
    <definedName name="______S1" localSheetId="7">{"Book1"}</definedName>
    <definedName name="______S1">{"Book1"}</definedName>
    <definedName name="______SD30" localSheetId="16" hidden="1">{"'Summary'!$A$1:$J$46"}</definedName>
    <definedName name="______SD30" localSheetId="7" hidden="1">{"'Summary'!$A$1:$J$46"}</definedName>
    <definedName name="______SD30" hidden="1">{"'Summary'!$A$1:$J$46"}</definedName>
    <definedName name="______sd31" localSheetId="16" hidden="1">{"'Summary'!$A$1:$J$46"}</definedName>
    <definedName name="______sd31" localSheetId="7" hidden="1">{"'Summary'!$A$1:$J$46"}</definedName>
    <definedName name="______sd31" hidden="1">{"'Summary'!$A$1:$J$46"}</definedName>
    <definedName name="______T4">[5]XL4Poppy!$C$31</definedName>
    <definedName name="______tt3" localSheetId="16" hidden="1">{"'Sheet1'!$L$16"}</definedName>
    <definedName name="______tt3" localSheetId="2" hidden="1">{"'Sheet1'!$L$16"}</definedName>
    <definedName name="______tt3" localSheetId="7" hidden="1">{"'Sheet1'!$L$16"}</definedName>
    <definedName name="______tt3" hidden="1">{"'Sheet1'!$L$16"}</definedName>
    <definedName name="_____a1" localSheetId="16" hidden="1">{"'Sheet1'!$L$16"}</definedName>
    <definedName name="_____a1" localSheetId="2" hidden="1">{"'Sheet1'!$L$16"}</definedName>
    <definedName name="_____a1" localSheetId="7" hidden="1">{"'Sheet1'!$L$16"}</definedName>
    <definedName name="_____a1" hidden="1">{"'Sheet1'!$L$16"}</definedName>
    <definedName name="_____a129" localSheetId="16"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7"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16"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7"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16550">'[4]CT -THVLNC'!#REF!</definedName>
    <definedName name="_____B1">#REF!</definedName>
    <definedName name="_____CD2" localSheetId="16" hidden="1">{"'Sheet1'!$L$16"}</definedName>
    <definedName name="_____CD2" localSheetId="2" hidden="1">{"'Sheet1'!$L$16"}</definedName>
    <definedName name="_____CD2" localSheetId="7" hidden="1">{"'Sheet1'!$L$16"}</definedName>
    <definedName name="_____CD2" hidden="1">{"'Sheet1'!$L$16"}</definedName>
    <definedName name="_____CT250">'[3]dongia (2)'!#REF!</definedName>
    <definedName name="_____Goi8" localSheetId="16" hidden="1">{"'Sheet1'!$L$16"}</definedName>
    <definedName name="_____Goi8" localSheetId="2" hidden="1">{"'Sheet1'!$L$16"}</definedName>
    <definedName name="_____Goi8" localSheetId="7" hidden="1">{"'Sheet1'!$L$16"}</definedName>
    <definedName name="_____Goi8" hidden="1">{"'Sheet1'!$L$16"}</definedName>
    <definedName name="_____h1" localSheetId="16" hidden="1">{"'Sheet1'!$L$16"}</definedName>
    <definedName name="_____h1" localSheetId="2" hidden="1">{"'Sheet1'!$L$16"}</definedName>
    <definedName name="_____h1" localSheetId="7" hidden="1">{"'Sheet1'!$L$16"}</definedName>
    <definedName name="_____h1" hidden="1">{"'Sheet1'!$L$16"}</definedName>
    <definedName name="_____hu1" localSheetId="16" hidden="1">{"'Sheet1'!$L$16"}</definedName>
    <definedName name="_____hu1" localSheetId="2" hidden="1">{"'Sheet1'!$L$16"}</definedName>
    <definedName name="_____hu1" localSheetId="7" hidden="1">{"'Sheet1'!$L$16"}</definedName>
    <definedName name="_____hu1" hidden="1">{"'Sheet1'!$L$16"}</definedName>
    <definedName name="_____hu2" localSheetId="16" hidden="1">{"'Sheet1'!$L$16"}</definedName>
    <definedName name="_____hu2" localSheetId="2" hidden="1">{"'Sheet1'!$L$16"}</definedName>
    <definedName name="_____hu2" localSheetId="7" hidden="1">{"'Sheet1'!$L$16"}</definedName>
    <definedName name="_____hu2" hidden="1">{"'Sheet1'!$L$16"}</definedName>
    <definedName name="_____hu5" localSheetId="16" hidden="1">{"'Sheet1'!$L$16"}</definedName>
    <definedName name="_____hu5" localSheetId="2" hidden="1">{"'Sheet1'!$L$16"}</definedName>
    <definedName name="_____hu5" localSheetId="7" hidden="1">{"'Sheet1'!$L$16"}</definedName>
    <definedName name="_____hu5" hidden="1">{"'Sheet1'!$L$16"}</definedName>
    <definedName name="_____hu6" localSheetId="16" hidden="1">{"'Sheet1'!$L$16"}</definedName>
    <definedName name="_____hu6" localSheetId="2" hidden="1">{"'Sheet1'!$L$16"}</definedName>
    <definedName name="_____hu6" localSheetId="7" hidden="1">{"'Sheet1'!$L$16"}</definedName>
    <definedName name="_____hu6" hidden="1">{"'Sheet1'!$L$16"}</definedName>
    <definedName name="_____Lan1" localSheetId="16" hidden="1">{"'Sheet1'!$L$16"}</definedName>
    <definedName name="_____Lan1" localSheetId="7" hidden="1">{"'Sheet1'!$L$16"}</definedName>
    <definedName name="_____Lan1" hidden="1">{"'Sheet1'!$L$16"}</definedName>
    <definedName name="_____LAN3" localSheetId="16" hidden="1">{"'Sheet1'!$L$16"}</definedName>
    <definedName name="_____LAN3" localSheetId="7" hidden="1">{"'Sheet1'!$L$16"}</definedName>
    <definedName name="_____LAN3" hidden="1">{"'Sheet1'!$L$16"}</definedName>
    <definedName name="_____m4" localSheetId="16" hidden="1">{"'Sheet1'!$L$16"}</definedName>
    <definedName name="_____m4" localSheetId="2" hidden="1">{"'Sheet1'!$L$16"}</definedName>
    <definedName name="_____m4" localSheetId="7" hidden="1">{"'Sheet1'!$L$16"}</definedName>
    <definedName name="_____m4" hidden="1">{"'Sheet1'!$L$16"}</definedName>
    <definedName name="_____NSO2" localSheetId="16" hidden="1">{"'Sheet1'!$L$16"}</definedName>
    <definedName name="_____NSO2" localSheetId="2" hidden="1">{"'Sheet1'!$L$16"}</definedName>
    <definedName name="_____NSO2" localSheetId="7" hidden="1">{"'Sheet1'!$L$16"}</definedName>
    <definedName name="_____NSO2" hidden="1">{"'Sheet1'!$L$16"}</definedName>
    <definedName name="_____PA3" localSheetId="16" hidden="1">{"'Sheet1'!$L$16"}</definedName>
    <definedName name="_____PA3" localSheetId="2" hidden="1">{"'Sheet1'!$L$16"}</definedName>
    <definedName name="_____PA3" localSheetId="7" hidden="1">{"'Sheet1'!$L$16"}</definedName>
    <definedName name="_____PA3" hidden="1">{"'Sheet1'!$L$16"}</definedName>
    <definedName name="_____pd10" localSheetId="16" hidden="1">{"'Summary'!$A$1:$J$46"}</definedName>
    <definedName name="_____pd10" localSheetId="7" hidden="1">{"'Summary'!$A$1:$J$46"}</definedName>
    <definedName name="_____pd10" hidden="1">{"'Summary'!$A$1:$J$46"}</definedName>
    <definedName name="_____PD11" localSheetId="16" hidden="1">{"'Summary'!$A$1:$J$46"}</definedName>
    <definedName name="_____PD11" localSheetId="7" hidden="1">{"'Summary'!$A$1:$J$46"}</definedName>
    <definedName name="_____PD11" hidden="1">{"'Summary'!$A$1:$J$46"}</definedName>
    <definedName name="_____pd12" localSheetId="16" hidden="1">{"'Summary'!$A$1:$J$46"}</definedName>
    <definedName name="_____pd12" localSheetId="7" hidden="1">{"'Summary'!$A$1:$J$46"}</definedName>
    <definedName name="_____pd12" hidden="1">{"'Summary'!$A$1:$J$46"}</definedName>
    <definedName name="_____pd9" localSheetId="16" hidden="1">{"'Summary'!$A$1:$J$46"}</definedName>
    <definedName name="_____pd9" localSheetId="7" hidden="1">{"'Summary'!$A$1:$J$46"}</definedName>
    <definedName name="_____pd9" hidden="1">{"'Summary'!$A$1:$J$46"}</definedName>
    <definedName name="_____PL3" localSheetId="16" hidden="1">{"'Sheet1'!$L$16"}</definedName>
    <definedName name="_____PL3" localSheetId="2" hidden="1">{"'Sheet1'!$L$16"}</definedName>
    <definedName name="_____PL3" localSheetId="7" hidden="1">{"'Sheet1'!$L$16"}</definedName>
    <definedName name="_____PL3" hidden="1">{"'Sheet1'!$L$16"}</definedName>
    <definedName name="_____S1" localSheetId="16">{"Book1"}</definedName>
    <definedName name="_____S1" localSheetId="2">{"Book1"}</definedName>
    <definedName name="_____S1" localSheetId="7">{"Book1"}</definedName>
    <definedName name="_____S1">{"Book1"}</definedName>
    <definedName name="_____SD30" localSheetId="16" hidden="1">{"'Summary'!$A$1:$J$46"}</definedName>
    <definedName name="_____SD30" localSheetId="7" hidden="1">{"'Summary'!$A$1:$J$46"}</definedName>
    <definedName name="_____SD30" hidden="1">{"'Summary'!$A$1:$J$46"}</definedName>
    <definedName name="_____sd31" localSheetId="16" hidden="1">{"'Summary'!$A$1:$J$46"}</definedName>
    <definedName name="_____sd31" localSheetId="7" hidden="1">{"'Summary'!$A$1:$J$46"}</definedName>
    <definedName name="_____sd31" hidden="1">{"'Summary'!$A$1:$J$46"}</definedName>
    <definedName name="_____T4">[6]XL4Poppy!$C$31</definedName>
    <definedName name="_____TM2" localSheetId="16" hidden="1">{"'Sheet1'!$L$16"}</definedName>
    <definedName name="_____TM2" localSheetId="7" hidden="1">{"'Sheet1'!$L$16"}</definedName>
    <definedName name="_____TM2" hidden="1">{"'Sheet1'!$L$16"}</definedName>
    <definedName name="_____tt3" localSheetId="16" hidden="1">{"'Sheet1'!$L$16"}</definedName>
    <definedName name="_____tt3" localSheetId="2" hidden="1">{"'Sheet1'!$L$16"}</definedName>
    <definedName name="_____tt3" localSheetId="7" hidden="1">{"'Sheet1'!$L$16"}</definedName>
    <definedName name="_____tt3" hidden="1">{"'Sheet1'!$L$16"}</definedName>
    <definedName name="_____xlnm._FilterDatabase_1">#REF!</definedName>
    <definedName name="_____xlnm.Print_Area">"$#REF!.$A$1:$I$263"</definedName>
    <definedName name="_____xlnm.Print_Area_1">#REF!</definedName>
    <definedName name="_____xlnm.Print_Area_2">"$#REF!.$A$1:$I$21"</definedName>
    <definedName name="_____xlnm.Print_Area_3">"$#REF!.$A$1:$G$33"</definedName>
    <definedName name="_____xlnm.Print_Area_4">"$#REF!.$A$1:$G$31"</definedName>
    <definedName name="_____xlnm.Print_Titles">"$#REF!.$A$23:$AMJ$23"</definedName>
    <definedName name="_____xlnm.Print_Titles_1">#REF!</definedName>
    <definedName name="_____xlnm.Print_Titles_2">"$#REF!.$A$5:$AMJ$5"</definedName>
    <definedName name="_____xlnm.Print_Titles_3">"$#REF!.$A$6:$AMJ$6"</definedName>
    <definedName name="____a1" localSheetId="16" hidden="1">{"'Sheet1'!$L$16"}</definedName>
    <definedName name="____a1" localSheetId="2" hidden="1">{"'Sheet1'!$L$16"}</definedName>
    <definedName name="____a1" localSheetId="7" hidden="1">{"'Sheet1'!$L$16"}</definedName>
    <definedName name="____a1" hidden="1">{"'Sheet1'!$L$16"}</definedName>
    <definedName name="____a129" localSheetId="16"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7"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16"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7"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'[4]CT -THVLNC'!#REF!</definedName>
    <definedName name="____A65700">'[7]MTO REV.2(ARMOR)'!#REF!</definedName>
    <definedName name="____A65800">'[7]MTO REV.2(ARMOR)'!#REF!</definedName>
    <definedName name="____A66000">'[7]MTO REV.2(ARMOR)'!#REF!</definedName>
    <definedName name="____A67000">'[7]MTO REV.2(ARMOR)'!#REF!</definedName>
    <definedName name="____A68000">'[7]MTO REV.2(ARMOR)'!#REF!</definedName>
    <definedName name="____A70000">'[7]MTO REV.2(ARMOR)'!#REF!</definedName>
    <definedName name="____A75000">'[7]MTO REV.2(ARMOR)'!#REF!</definedName>
    <definedName name="____abb91">[8]chitimc!#REF!</definedName>
    <definedName name="____B1">#REF!</definedName>
    <definedName name="____btm10">#REF!</definedName>
    <definedName name="____BTM150">#REF!</definedName>
    <definedName name="____BTM200">#REF!</definedName>
    <definedName name="____BTM50">#REF!</definedName>
    <definedName name="____bua25">#REF!</definedName>
    <definedName name="____cat2">#REF!</definedName>
    <definedName name="____cat3">#REF!</definedName>
    <definedName name="____cat4">#REF!</definedName>
    <definedName name="____cat5">#REF!</definedName>
    <definedName name="____CD2" localSheetId="16" hidden="1">{"'Sheet1'!$L$16"}</definedName>
    <definedName name="____CD2" localSheetId="2" hidden="1">{"'Sheet1'!$L$16"}</definedName>
    <definedName name="____CD2" localSheetId="7" hidden="1">{"'Sheet1'!$L$16"}</definedName>
    <definedName name="____CD2" hidden="1">{"'Sheet1'!$L$16"}</definedName>
    <definedName name="____CON1">#REF!</definedName>
    <definedName name="____CON2">#REF!</definedName>
    <definedName name="____CT250">'[8]dongia (2)'!#REF!</definedName>
    <definedName name="____Cty501" localSheetId="16" hidden="1">{"'Sheet1'!$L$16"}</definedName>
    <definedName name="____Cty501" localSheetId="2" hidden="1">{"'Sheet1'!$L$16"}</definedName>
    <definedName name="____Cty501" localSheetId="7" hidden="1">{"'Sheet1'!$L$16"}</definedName>
    <definedName name="____Cty501" hidden="1">{"'Sheet1'!$L$16"}</definedName>
    <definedName name="____ddn400">#REF!</definedName>
    <definedName name="____ddn600">#REF!</definedName>
    <definedName name="____dgt100">'[8]dongia (2)'!#REF!</definedName>
    <definedName name="____DT2" localSheetId="16" hidden="1">{"'Sheet1'!$L$16"}</definedName>
    <definedName name="____DT2" localSheetId="2" hidden="1">{"'Sheet1'!$L$16"}</definedName>
    <definedName name="____DT2" localSheetId="7" hidden="1">{"'Sheet1'!$L$16"}</definedName>
    <definedName name="____DT2" hidden="1">{"'Sheet1'!$L$16"}</definedName>
    <definedName name="____DT3" localSheetId="16" hidden="1">{"'Sheet1'!$L$16"}</definedName>
    <definedName name="____DT3" localSheetId="2" hidden="1">{"'Sheet1'!$L$16"}</definedName>
    <definedName name="____DT3" localSheetId="7" hidden="1">{"'Sheet1'!$L$16"}</definedName>
    <definedName name="____DT3" hidden="1">{"'Sheet1'!$L$16"}</definedName>
    <definedName name="____Goi8" localSheetId="16" hidden="1">{"'Sheet1'!$L$16"}</definedName>
    <definedName name="____Goi8" localSheetId="2" hidden="1">{"'Sheet1'!$L$16"}</definedName>
    <definedName name="____Goi8" localSheetId="7" hidden="1">{"'Sheet1'!$L$16"}</definedName>
    <definedName name="____Goi8" hidden="1">{"'Sheet1'!$L$16"}</definedName>
    <definedName name="____GID1">'[8]LKVL-CK-HT-GD1'!$A$4</definedName>
    <definedName name="____h1" localSheetId="16" hidden="1">{"'Sheet1'!$L$16"}</definedName>
    <definedName name="____h1" localSheetId="2" hidden="1">{"'Sheet1'!$L$16"}</definedName>
    <definedName name="____h1" localSheetId="7" hidden="1">{"'Sheet1'!$L$16"}</definedName>
    <definedName name="____h1" hidden="1">{"'Sheet1'!$L$16"}</definedName>
    <definedName name="____hh1">[9]XL4Poppy!$C$9</definedName>
    <definedName name="____hh2">[9]XL4Poppy!$A$15</definedName>
    <definedName name="____HKy2">[10]BK04!#REF!</definedName>
    <definedName name="____hom2">#REF!</definedName>
    <definedName name="____hom4">[11]sheet12!#REF!</definedName>
    <definedName name="____hu1" localSheetId="16" hidden="1">{"'Sheet1'!$L$16"}</definedName>
    <definedName name="____hu1" localSheetId="2" hidden="1">{"'Sheet1'!$L$16"}</definedName>
    <definedName name="____hu1" localSheetId="7" hidden="1">{"'Sheet1'!$L$16"}</definedName>
    <definedName name="____hu1" hidden="1">{"'Sheet1'!$L$16"}</definedName>
    <definedName name="____hu2" localSheetId="16" hidden="1">{"'Sheet1'!$L$16"}</definedName>
    <definedName name="____hu2" localSheetId="2" hidden="1">{"'Sheet1'!$L$16"}</definedName>
    <definedName name="____hu2" localSheetId="7" hidden="1">{"'Sheet1'!$L$16"}</definedName>
    <definedName name="____hu2" hidden="1">{"'Sheet1'!$L$16"}</definedName>
    <definedName name="____hu5" localSheetId="16" hidden="1">{"'Sheet1'!$L$16"}</definedName>
    <definedName name="____hu5" localSheetId="2" hidden="1">{"'Sheet1'!$L$16"}</definedName>
    <definedName name="____hu5" localSheetId="7" hidden="1">{"'Sheet1'!$L$16"}</definedName>
    <definedName name="____hu5" hidden="1">{"'Sheet1'!$L$16"}</definedName>
    <definedName name="____hu6" localSheetId="16" hidden="1">{"'Sheet1'!$L$16"}</definedName>
    <definedName name="____hu6" localSheetId="2" hidden="1">{"'Sheet1'!$L$16"}</definedName>
    <definedName name="____hu6" localSheetId="7" hidden="1">{"'Sheet1'!$L$16"}</definedName>
    <definedName name="____hu6" hidden="1">{"'Sheet1'!$L$16"}</definedName>
    <definedName name="____KM188">#REF!</definedName>
    <definedName name="____km189">#REF!</definedName>
    <definedName name="____km190">#REF!</definedName>
    <definedName name="____km191">#REF!</definedName>
    <definedName name="____km192">#REF!</definedName>
    <definedName name="____km193">#REF!</definedName>
    <definedName name="____km194">#REF!</definedName>
    <definedName name="____km195">#REF!</definedName>
    <definedName name="____km196">#REF!</definedName>
    <definedName name="____km197">#REF!</definedName>
    <definedName name="____km198">#REF!</definedName>
    <definedName name="____Km36">#REF!</definedName>
    <definedName name="____Knc1">'[12]149-2'!$C$133</definedName>
    <definedName name="____Knc36">#REF!</definedName>
    <definedName name="____Knc57">#REF!</definedName>
    <definedName name="____Kvl36">#REF!</definedName>
    <definedName name="____Lan1" localSheetId="16" hidden="1">{"'Sheet1'!$L$16"}</definedName>
    <definedName name="____Lan1" localSheetId="7" hidden="1">{"'Sheet1'!$L$16"}</definedName>
    <definedName name="____Lan1" hidden="1">{"'Sheet1'!$L$16"}</definedName>
    <definedName name="____LAN3" localSheetId="16" hidden="1">{"'Sheet1'!$L$16"}</definedName>
    <definedName name="____LAN3" localSheetId="7" hidden="1">{"'Sheet1'!$L$16"}</definedName>
    <definedName name="____LAN3" hidden="1">{"'Sheet1'!$L$16"}</definedName>
    <definedName name="____m4" localSheetId="16" hidden="1">{"'Sheet1'!$L$16"}</definedName>
    <definedName name="____m4" localSheetId="2" hidden="1">{"'Sheet1'!$L$16"}</definedName>
    <definedName name="____m4" localSheetId="7" hidden="1">{"'Sheet1'!$L$16"}</definedName>
    <definedName name="____m4" hidden="1">{"'Sheet1'!$L$16"}</definedName>
    <definedName name="____MAC12">#REF!</definedName>
    <definedName name="____MAC46">#REF!</definedName>
    <definedName name="____may2">#REF!</definedName>
    <definedName name="____may3">#REF!</definedName>
    <definedName name="____MC1">[13]My!$T$5</definedName>
    <definedName name="____MC2">[13]My!$T$42</definedName>
    <definedName name="____MCC3" localSheetId="16" hidden="1">{#N/A,#N/A,FALSE,"CCTV"}</definedName>
    <definedName name="____MCC3" localSheetId="2" hidden="1">{#N/A,#N/A,FALSE,"CCTV"}</definedName>
    <definedName name="____MCC3" localSheetId="7" hidden="1">{#N/A,#N/A,FALSE,"CCTV"}</definedName>
    <definedName name="____MCC3" hidden="1">{#N/A,#N/A,FALSE,"CCTV"}</definedName>
    <definedName name="____mx1">#REF!</definedName>
    <definedName name="____mx2">#REF!</definedName>
    <definedName name="____NAM1">#REF!</definedName>
    <definedName name="____NAM2">#REF!</definedName>
    <definedName name="____NC100">'[14]Chiet tinh BS'!#REF!</definedName>
    <definedName name="____NC150">'[15]CHIET TINH DZ 0,4 KV '!#REF!</definedName>
    <definedName name="____NC200">[16]TT35!#REF!</definedName>
    <definedName name="____nc50">'[15]CHIET TINH DZ 35 KV'!#REF!</definedName>
    <definedName name="____NCL100">#REF!</definedName>
    <definedName name="____NCL200">#REF!</definedName>
    <definedName name="____NCL250">#REF!</definedName>
    <definedName name="____ncm200">#REF!</definedName>
    <definedName name="____NET2">#REF!</definedName>
    <definedName name="____nin190">#REF!</definedName>
    <definedName name="____NSO2" localSheetId="16" hidden="1">{"'Sheet1'!$L$16"}</definedName>
    <definedName name="____NSO2" localSheetId="2" hidden="1">{"'Sheet1'!$L$16"}</definedName>
    <definedName name="____NSO2" localSheetId="7" hidden="1">{"'Sheet1'!$L$16"}</definedName>
    <definedName name="____NSO2" hidden="1">{"'Sheet1'!$L$16"}</definedName>
    <definedName name="____oto10">[17]VL!#REF!</definedName>
    <definedName name="____PA3" localSheetId="16" hidden="1">{"'Sheet1'!$L$16"}</definedName>
    <definedName name="____PA3" localSheetId="2" hidden="1">{"'Sheet1'!$L$16"}</definedName>
    <definedName name="____PA3" localSheetId="7" hidden="1">{"'Sheet1'!$L$16"}</definedName>
    <definedName name="____PA3" hidden="1">{"'Sheet1'!$L$16"}</definedName>
    <definedName name="____pd10" localSheetId="16" hidden="1">{"'Summary'!$A$1:$J$46"}</definedName>
    <definedName name="____pd10" localSheetId="7" hidden="1">{"'Summary'!$A$1:$J$46"}</definedName>
    <definedName name="____pd10" hidden="1">{"'Summary'!$A$1:$J$46"}</definedName>
    <definedName name="____PD11" localSheetId="16" hidden="1">{"'Summary'!$A$1:$J$46"}</definedName>
    <definedName name="____PD11" localSheetId="7" hidden="1">{"'Summary'!$A$1:$J$46"}</definedName>
    <definedName name="____PD11" hidden="1">{"'Summary'!$A$1:$J$46"}</definedName>
    <definedName name="____pd12" localSheetId="16" hidden="1">{"'Summary'!$A$1:$J$46"}</definedName>
    <definedName name="____pd12" localSheetId="7" hidden="1">{"'Summary'!$A$1:$J$46"}</definedName>
    <definedName name="____pd12" hidden="1">{"'Summary'!$A$1:$J$46"}</definedName>
    <definedName name="____pd9" localSheetId="16" hidden="1">{"'Summary'!$A$1:$J$46"}</definedName>
    <definedName name="____pd9" localSheetId="7" hidden="1">{"'Summary'!$A$1:$J$46"}</definedName>
    <definedName name="____pd9" hidden="1">{"'Summary'!$A$1:$J$46"}</definedName>
    <definedName name="____PL1">#REF!</definedName>
    <definedName name="____PL2">#REF!</definedName>
    <definedName name="____PL3" localSheetId="16" hidden="1">{"'Sheet1'!$L$16"}</definedName>
    <definedName name="____PL3" localSheetId="2" hidden="1">{"'Sheet1'!$L$16"}</definedName>
    <definedName name="____PL3" localSheetId="7" hidden="1">{"'Sheet1'!$L$16"}</definedName>
    <definedName name="____PL3" hidden="1">{"'Sheet1'!$L$16"}</definedName>
    <definedName name="____S1" localSheetId="16">{"Book1"}</definedName>
    <definedName name="____S1" localSheetId="2">{"Book1"}</definedName>
    <definedName name="____S1" localSheetId="7">{"Book1"}</definedName>
    <definedName name="____S1">{"Book1"}</definedName>
    <definedName name="____sat10">#REF!</definedName>
    <definedName name="____sat12">#REF!</definedName>
    <definedName name="____sat14">#REF!</definedName>
    <definedName name="____sat16">#REF!</definedName>
    <definedName name="____sat20">#REF!</definedName>
    <definedName name="____Sat27">[18]TTDZ22!#REF!</definedName>
    <definedName name="____Sat6">[18]TTDZ22!#REF!</definedName>
    <definedName name="____sat8">#REF!</definedName>
    <definedName name="____sc1">#REF!</definedName>
    <definedName name="____SC2">#REF!</definedName>
    <definedName name="____sc3">#REF!</definedName>
    <definedName name="____SD30" localSheetId="16" hidden="1">{"'Summary'!$A$1:$J$46"}</definedName>
    <definedName name="____SD30" localSheetId="7" hidden="1">{"'Summary'!$A$1:$J$46"}</definedName>
    <definedName name="____SD30" hidden="1">{"'Summary'!$A$1:$J$46"}</definedName>
    <definedName name="____sd31" localSheetId="16" hidden="1">{"'Summary'!$A$1:$J$46"}</definedName>
    <definedName name="____sd31" localSheetId="7" hidden="1">{"'Summary'!$A$1:$J$46"}</definedName>
    <definedName name="____sd31" hidden="1">{"'Summary'!$A$1:$J$46"}</definedName>
    <definedName name="____SN3" localSheetId="16">#REF!</definedName>
    <definedName name="____SN3" localSheetId="2">#REF!</definedName>
    <definedName name="____SN3">#REF!</definedName>
    <definedName name="____su12" localSheetId="16">[19]Sheet3!#REF!</definedName>
    <definedName name="____su12" localSheetId="2">[19]Sheet3!#REF!</definedName>
    <definedName name="____su12">[19]Sheet3!#REF!</definedName>
    <definedName name="____Su70" localSheetId="16">[19]Sheet3!#REF!</definedName>
    <definedName name="____Su70" localSheetId="2">[19]Sheet3!#REF!</definedName>
    <definedName name="____Su70">[19]Sheet3!#REF!</definedName>
    <definedName name="____sua20" localSheetId="16">#REF!</definedName>
    <definedName name="____sua20" localSheetId="2">#REF!</definedName>
    <definedName name="____sua20">#REF!</definedName>
    <definedName name="____sua30" localSheetId="16">#REF!</definedName>
    <definedName name="____sua30" localSheetId="2">#REF!</definedName>
    <definedName name="____sua30">#REF!</definedName>
    <definedName name="____T4">[20]XL4Poppy!$C$31</definedName>
    <definedName name="____tct3">[21]gVL!$Q$23</definedName>
    <definedName name="____TG1">#REF!</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lp3">#REF!</definedName>
    <definedName name="____TM2" localSheetId="16" hidden="1">{"'Sheet1'!$L$16"}</definedName>
    <definedName name="____TM2" localSheetId="7" hidden="1">{"'Sheet1'!$L$16"}</definedName>
    <definedName name="____TM2" hidden="1">{"'Sheet1'!$L$16"}</definedName>
    <definedName name="____tt3" localSheetId="16" hidden="1">{"'Sheet1'!$L$16"}</definedName>
    <definedName name="____tt3" localSheetId="2" hidden="1">{"'Sheet1'!$L$16"}</definedName>
    <definedName name="____tt3" localSheetId="7" hidden="1">{"'Sheet1'!$L$16"}</definedName>
    <definedName name="____tt3" hidden="1">{"'Sheet1'!$L$16"}</definedName>
    <definedName name="____tz593">#REF!</definedName>
    <definedName name="____th1" localSheetId="16" hidden="1">{#N/A,#N/A,FALSE,"Chi tiÆt"}</definedName>
    <definedName name="____th1" localSheetId="2" hidden="1">{#N/A,#N/A,FALSE,"Chi tiÆt"}</definedName>
    <definedName name="____th1" localSheetId="7" hidden="1">{#N/A,#N/A,FALSE,"Chi tiÆt"}</definedName>
    <definedName name="____th1" hidden="1">{#N/A,#N/A,FALSE,"Chi tiÆt"}</definedName>
    <definedName name="____th100">'[8]dongia (2)'!#REF!</definedName>
    <definedName name="____TH160">'[8]dongia (2)'!#REF!</definedName>
    <definedName name="____th2" localSheetId="16" hidden="1">{"'Sheet1'!$L$16"}</definedName>
    <definedName name="____th2" localSheetId="2" hidden="1">{"'Sheet1'!$L$16"}</definedName>
    <definedName name="____th2" localSheetId="7" hidden="1">{"'Sheet1'!$L$16"}</definedName>
    <definedName name="____th2" hidden="1">{"'Sheet1'!$L$16"}</definedName>
    <definedName name="____TH20">#REF!</definedName>
    <definedName name="____TR250" localSheetId="16">'[8]dongia (2)'!#REF!</definedName>
    <definedName name="____TR250" localSheetId="2">'[8]dongia (2)'!#REF!</definedName>
    <definedName name="____TR250">'[8]dongia (2)'!#REF!</definedName>
    <definedName name="____tr375" localSheetId="16">[8]giathanh1!#REF!</definedName>
    <definedName name="____tr375" localSheetId="2">[8]giathanh1!#REF!</definedName>
    <definedName name="____tr375">[8]giathanh1!#REF!</definedName>
    <definedName name="____VAN1">[22]CT35!#REF!</definedName>
    <definedName name="____VCP1">#REF!</definedName>
    <definedName name="____VL100">#REF!</definedName>
    <definedName name="____VL150">#REF!</definedName>
    <definedName name="____VL200">[16]TT35!#REF!</definedName>
    <definedName name="____VL250">#REF!</definedName>
    <definedName name="____VL50">#REF!</definedName>
    <definedName name="____xlnm.Print_Area">"$#REF!.$A$1:$I$263"</definedName>
    <definedName name="____xlnm.Print_Area_2">"$#REF!.$A$1:$I$21"</definedName>
    <definedName name="____xlnm.Print_Area_3">"$#REF!.$A$1:$G$33"</definedName>
    <definedName name="____xlnm.Print_Area_4">"$#REF!.$A$1:$G$31"</definedName>
    <definedName name="____xlnm.Print_Titles">"$#REF!.$A$23:$AMJ$23"</definedName>
    <definedName name="____xlnm.Print_Titles_2">"$#REF!.$A$5:$AMJ$5"</definedName>
    <definedName name="____xlnm.Print_Titles_3">"$#REF!.$A$6:$AMJ$6"</definedName>
    <definedName name="____xm2">#REF!</definedName>
    <definedName name="____xm3">#REF!</definedName>
    <definedName name="____xm4">#REF!</definedName>
    <definedName name="____xm40">#REF!</definedName>
    <definedName name="____xm5">#REF!</definedName>
    <definedName name="___a1" localSheetId="16" hidden="1">{"'Sheet1'!$L$16"}</definedName>
    <definedName name="___a1" localSheetId="2" hidden="1">{"'Sheet1'!$L$16"}</definedName>
    <definedName name="___a1" localSheetId="7" hidden="1">{"'Sheet1'!$L$16"}</definedName>
    <definedName name="___a1" hidden="1">{"'Sheet1'!$L$16"}</definedName>
    <definedName name="___a129" localSheetId="16"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7"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16"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7"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16550">'[4]CT -THVLNC'!#REF!</definedName>
    <definedName name="___A65700">'[7]MTO REV.2(ARMOR)'!#REF!</definedName>
    <definedName name="___A65800">'[7]MTO REV.2(ARMOR)'!#REF!</definedName>
    <definedName name="___A66000">'[7]MTO REV.2(ARMOR)'!#REF!</definedName>
    <definedName name="___A67000">'[7]MTO REV.2(ARMOR)'!#REF!</definedName>
    <definedName name="___A68000">'[7]MTO REV.2(ARMOR)'!#REF!</definedName>
    <definedName name="___A70000">'[7]MTO REV.2(ARMOR)'!#REF!</definedName>
    <definedName name="___A75000">'[7]MTO REV.2(ARMOR)'!#REF!</definedName>
    <definedName name="___A85000">'[7]MTO REV.2(ARMOR)'!#REF!</definedName>
    <definedName name="___abb91">[8]chitimc!#REF!</definedName>
    <definedName name="___B1">#REF!</definedName>
    <definedName name="___bac2">#REF!</definedName>
    <definedName name="___bac3">#REF!</definedName>
    <definedName name="___boi1">#REF!</definedName>
    <definedName name="___boi2">#REF!</definedName>
    <definedName name="___btm10">#REF!</definedName>
    <definedName name="___BTM150">#REF!</definedName>
    <definedName name="___BTM200">#REF!</definedName>
    <definedName name="___BTM50">#REF!</definedName>
    <definedName name="___bua25">#REF!</definedName>
    <definedName name="___cat2">#REF!</definedName>
    <definedName name="___cat3">#REF!</definedName>
    <definedName name="___cat4">#REF!</definedName>
    <definedName name="___cat5">#REF!</definedName>
    <definedName name="___CD2" localSheetId="16" hidden="1">{"'Sheet1'!$L$16"}</definedName>
    <definedName name="___CD2" localSheetId="2" hidden="1">{"'Sheet1'!$L$16"}</definedName>
    <definedName name="___CD2" localSheetId="7" hidden="1">{"'Sheet1'!$L$16"}</definedName>
    <definedName name="___CD2" hidden="1">{"'Sheet1'!$L$16"}</definedName>
    <definedName name="___CON1">#REF!</definedName>
    <definedName name="___CON2">#REF!</definedName>
    <definedName name="___CT250">'[3]dongia (2)'!#REF!</definedName>
    <definedName name="___Cty501" localSheetId="16" hidden="1">{"'Sheet1'!$L$16"}</definedName>
    <definedName name="___Cty501" localSheetId="2" hidden="1">{"'Sheet1'!$L$16"}</definedName>
    <definedName name="___Cty501" localSheetId="7" hidden="1">{"'Sheet1'!$L$16"}</definedName>
    <definedName name="___Cty501" hidden="1">{"'Sheet1'!$L$16"}</definedName>
    <definedName name="___ddn400">#REF!</definedName>
    <definedName name="___ddn600">#REF!</definedName>
    <definedName name="___dgt100">'[8]dongia (2)'!#REF!</definedName>
    <definedName name="___DT2" localSheetId="16" hidden="1">{"'Sheet1'!$L$16"}</definedName>
    <definedName name="___DT2" localSheetId="2" hidden="1">{"'Sheet1'!$L$16"}</definedName>
    <definedName name="___DT2" localSheetId="7" hidden="1">{"'Sheet1'!$L$16"}</definedName>
    <definedName name="___DT2" hidden="1">{"'Sheet1'!$L$16"}</definedName>
    <definedName name="___DT3" localSheetId="16" hidden="1">{"'Sheet1'!$L$16"}</definedName>
    <definedName name="___DT3" localSheetId="2" hidden="1">{"'Sheet1'!$L$16"}</definedName>
    <definedName name="___DT3" localSheetId="7" hidden="1">{"'Sheet1'!$L$16"}</definedName>
    <definedName name="___DT3" hidden="1">{"'Sheet1'!$L$16"}</definedName>
    <definedName name="___Goi8" localSheetId="16" hidden="1">{"'Sheet1'!$L$16"}</definedName>
    <definedName name="___Goi8" localSheetId="2" hidden="1">{"'Sheet1'!$L$16"}</definedName>
    <definedName name="___Goi8" localSheetId="7" hidden="1">{"'Sheet1'!$L$16"}</definedName>
    <definedName name="___Goi8" hidden="1">{"'Sheet1'!$L$16"}</definedName>
    <definedName name="___GID1">'[8]LKVL-CK-HT-GD1'!$A$4</definedName>
    <definedName name="___h1" localSheetId="16" hidden="1">{"'Sheet1'!$L$16"}</definedName>
    <definedName name="___h1" localSheetId="2" hidden="1">{"'Sheet1'!$L$16"}</definedName>
    <definedName name="___h1" localSheetId="7" hidden="1">{"'Sheet1'!$L$16"}</definedName>
    <definedName name="___h1" hidden="1">{"'Sheet1'!$L$16"}</definedName>
    <definedName name="___hh1">[9]XL4Poppy!$C$9</definedName>
    <definedName name="___hh2">[9]XL4Poppy!$A$15</definedName>
    <definedName name="___HKy2">[10]BK04!#REF!</definedName>
    <definedName name="___hom2">#REF!</definedName>
    <definedName name="___hom4">[11]sheet12!#REF!</definedName>
    <definedName name="___hu1" localSheetId="16" hidden="1">{"'Sheet1'!$L$16"}</definedName>
    <definedName name="___hu1" localSheetId="2" hidden="1">{"'Sheet1'!$L$16"}</definedName>
    <definedName name="___hu1" localSheetId="7" hidden="1">{"'Sheet1'!$L$16"}</definedName>
    <definedName name="___hu1" hidden="1">{"'Sheet1'!$L$16"}</definedName>
    <definedName name="___hu2" localSheetId="16" hidden="1">{"'Sheet1'!$L$16"}</definedName>
    <definedName name="___hu2" localSheetId="2" hidden="1">{"'Sheet1'!$L$16"}</definedName>
    <definedName name="___hu2" localSheetId="7" hidden="1">{"'Sheet1'!$L$16"}</definedName>
    <definedName name="___hu2" hidden="1">{"'Sheet1'!$L$16"}</definedName>
    <definedName name="___hu5" localSheetId="16" hidden="1">{"'Sheet1'!$L$16"}</definedName>
    <definedName name="___hu5" localSheetId="2" hidden="1">{"'Sheet1'!$L$16"}</definedName>
    <definedName name="___hu5" localSheetId="7" hidden="1">{"'Sheet1'!$L$16"}</definedName>
    <definedName name="___hu5" hidden="1">{"'Sheet1'!$L$16"}</definedName>
    <definedName name="___hu6" localSheetId="16" hidden="1">{"'Sheet1'!$L$16"}</definedName>
    <definedName name="___hu6" localSheetId="2" hidden="1">{"'Sheet1'!$L$16"}</definedName>
    <definedName name="___hu6" localSheetId="7" hidden="1">{"'Sheet1'!$L$16"}</definedName>
    <definedName name="___hu6" hidden="1">{"'Sheet1'!$L$16"}</definedName>
    <definedName name="___hu7" localSheetId="16" hidden="1">{"'Sheet1'!$L$16"}</definedName>
    <definedName name="___hu7" localSheetId="7" hidden="1">{"'Sheet1'!$L$16"}</definedName>
    <definedName name="___hu7" hidden="1">{"'Sheet1'!$L$16"}</definedName>
    <definedName name="___KM188">#REF!</definedName>
    <definedName name="___km189">#REF!</definedName>
    <definedName name="___km190">#REF!</definedName>
    <definedName name="___km191">#REF!</definedName>
    <definedName name="___km192">#REF!</definedName>
    <definedName name="___km193">#REF!</definedName>
    <definedName name="___km194">#REF!</definedName>
    <definedName name="___km195">#REF!</definedName>
    <definedName name="___km196">#REF!</definedName>
    <definedName name="___km197">#REF!</definedName>
    <definedName name="___km198">#REF!</definedName>
    <definedName name="___Km36">#REF!</definedName>
    <definedName name="___Knc1">'[12]149-2'!$C$133</definedName>
    <definedName name="___Knc36">#REF!</definedName>
    <definedName name="___Knc57">#REF!</definedName>
    <definedName name="___Kvl36">#REF!</definedName>
    <definedName name="___Lan1" localSheetId="16" hidden="1">{"'Sheet1'!$L$16"}</definedName>
    <definedName name="___Lan1" localSheetId="2" hidden="1">{"'Sheet1'!$L$16"}</definedName>
    <definedName name="___Lan1" localSheetId="7" hidden="1">{"'Sheet1'!$L$16"}</definedName>
    <definedName name="___Lan1" hidden="1">{"'Sheet1'!$L$16"}</definedName>
    <definedName name="___LAN3" localSheetId="16" hidden="1">{"'Sheet1'!$L$16"}</definedName>
    <definedName name="___LAN3" localSheetId="2" hidden="1">{"'Sheet1'!$L$16"}</definedName>
    <definedName name="___LAN3" localSheetId="7" hidden="1">{"'Sheet1'!$L$16"}</definedName>
    <definedName name="___LAN3" hidden="1">{"'Sheet1'!$L$16"}</definedName>
    <definedName name="___m4" localSheetId="16" hidden="1">{"'Sheet1'!$L$16"}</definedName>
    <definedName name="___m4" localSheetId="2" hidden="1">{"'Sheet1'!$L$16"}</definedName>
    <definedName name="___m4" localSheetId="7" hidden="1">{"'Sheet1'!$L$16"}</definedName>
    <definedName name="___m4" hidden="1">{"'Sheet1'!$L$16"}</definedName>
    <definedName name="___MAC12">#REF!</definedName>
    <definedName name="___MAC46">#REF!</definedName>
    <definedName name="___may2">#REF!</definedName>
    <definedName name="___may3">#REF!</definedName>
    <definedName name="___MC1">[13]My!$T$5</definedName>
    <definedName name="___MC2">[13]My!$T$42</definedName>
    <definedName name="___MCC3" localSheetId="16" hidden="1">{#N/A,#N/A,FALSE,"CCTV"}</definedName>
    <definedName name="___MCC3" localSheetId="7" hidden="1">{#N/A,#N/A,FALSE,"CCTV"}</definedName>
    <definedName name="___MCC3" hidden="1">{#N/A,#N/A,FALSE,"CCTV"}</definedName>
    <definedName name="___MEP2" localSheetId="16" hidden="1">{#N/A,#N/A,FALSE,"CCTV"}</definedName>
    <definedName name="___MEP2" localSheetId="7" hidden="1">{#N/A,#N/A,FALSE,"CCTV"}</definedName>
    <definedName name="___MEP2" hidden="1">{#N/A,#N/A,FALSE,"CCTV"}</definedName>
    <definedName name="___mx1" localSheetId="16">#REF!</definedName>
    <definedName name="___mx1" localSheetId="2">#REF!</definedName>
    <definedName name="___mx1">#REF!</definedName>
    <definedName name="___mx2" localSheetId="16">#REF!</definedName>
    <definedName name="___mx2" localSheetId="2">#REF!</definedName>
    <definedName name="___mx2">#REF!</definedName>
    <definedName name="___NAM1" localSheetId="16">#REF!</definedName>
    <definedName name="___NAM1" localSheetId="2">#REF!</definedName>
    <definedName name="___NAM1">#REF!</definedName>
    <definedName name="___NAM2">#REF!</definedName>
    <definedName name="___NC100">'[14]Chiet tinh BS'!#REF!</definedName>
    <definedName name="___NC150">'[15]CHIET TINH DZ 0,4 KV '!#REF!</definedName>
    <definedName name="___NC200">[16]TT35!#REF!</definedName>
    <definedName name="___nc50">'[15]CHIET TINH DZ 35 KV'!#REF!</definedName>
    <definedName name="___NCL100">#REF!</definedName>
    <definedName name="___NCL200">#REF!</definedName>
    <definedName name="___NCL250">#REF!</definedName>
    <definedName name="___ncm200">#REF!</definedName>
    <definedName name="___NET2">#REF!</definedName>
    <definedName name="___nin190">#REF!</definedName>
    <definedName name="___NSO2" localSheetId="16" hidden="1">{"'Sheet1'!$L$16"}</definedName>
    <definedName name="___NSO2" localSheetId="2" hidden="1">{"'Sheet1'!$L$16"}</definedName>
    <definedName name="___NSO2" localSheetId="7" hidden="1">{"'Sheet1'!$L$16"}</definedName>
    <definedName name="___NSO2" hidden="1">{"'Sheet1'!$L$16"}</definedName>
    <definedName name="___oto10">[17]VL!#REF!</definedName>
    <definedName name="___PA3" localSheetId="16" hidden="1">{"'Sheet1'!$L$16"}</definedName>
    <definedName name="___PA3" localSheetId="2" hidden="1">{"'Sheet1'!$L$16"}</definedName>
    <definedName name="___PA3" localSheetId="7" hidden="1">{"'Sheet1'!$L$16"}</definedName>
    <definedName name="___PA3" hidden="1">{"'Sheet1'!$L$16"}</definedName>
    <definedName name="___pd10" localSheetId="16" hidden="1">{"'Summary'!$A$1:$J$46"}</definedName>
    <definedName name="___pd10" localSheetId="7" hidden="1">{"'Summary'!$A$1:$J$46"}</definedName>
    <definedName name="___pd10" hidden="1">{"'Summary'!$A$1:$J$46"}</definedName>
    <definedName name="___PD11" localSheetId="16" hidden="1">{"'Summary'!$A$1:$J$46"}</definedName>
    <definedName name="___PD11" localSheetId="7" hidden="1">{"'Summary'!$A$1:$J$46"}</definedName>
    <definedName name="___PD11" hidden="1">{"'Summary'!$A$1:$J$46"}</definedName>
    <definedName name="___pd12" localSheetId="16" hidden="1">{"'Summary'!$A$1:$J$46"}</definedName>
    <definedName name="___pd12" localSheetId="7" hidden="1">{"'Summary'!$A$1:$J$46"}</definedName>
    <definedName name="___pd12" hidden="1">{"'Summary'!$A$1:$J$46"}</definedName>
    <definedName name="___pd9" localSheetId="16" hidden="1">{"'Summary'!$A$1:$J$46"}</definedName>
    <definedName name="___pd9" localSheetId="7" hidden="1">{"'Summary'!$A$1:$J$46"}</definedName>
    <definedName name="___pd9" hidden="1">{"'Summary'!$A$1:$J$46"}</definedName>
    <definedName name="___PL1">#REF!</definedName>
    <definedName name="___PL2">#REF!</definedName>
    <definedName name="___PL3" localSheetId="16" hidden="1">{"'Sheet1'!$L$16"}</definedName>
    <definedName name="___PL3" localSheetId="2" hidden="1">{"'Sheet1'!$L$16"}</definedName>
    <definedName name="___PL3" localSheetId="7" hidden="1">{"'Sheet1'!$L$16"}</definedName>
    <definedName name="___PL3" hidden="1">{"'Sheet1'!$L$16"}</definedName>
    <definedName name="___S1" localSheetId="16">{"Book1"}</definedName>
    <definedName name="___S1" localSheetId="2">{"Book1"}</definedName>
    <definedName name="___S1" localSheetId="7">{"Book1"}</definedName>
    <definedName name="___S1">{"Book1"}</definedName>
    <definedName name="___sat10">#REF!</definedName>
    <definedName name="___sat12">#REF!</definedName>
    <definedName name="___sat14">#REF!</definedName>
    <definedName name="___sat16">#REF!</definedName>
    <definedName name="___sat20">#REF!</definedName>
    <definedName name="___Sat27">[18]TTDZ22!#REF!</definedName>
    <definedName name="___Sat6">[18]TTDZ22!#REF!</definedName>
    <definedName name="___sat8">#REF!</definedName>
    <definedName name="___sc1">#REF!</definedName>
    <definedName name="___SC2">#REF!</definedName>
    <definedName name="___sc3">#REF!</definedName>
    <definedName name="___SD30" localSheetId="16" hidden="1">{"'Summary'!$A$1:$J$46"}</definedName>
    <definedName name="___SD30" localSheetId="7" hidden="1">{"'Summary'!$A$1:$J$46"}</definedName>
    <definedName name="___SD30" hidden="1">{"'Summary'!$A$1:$J$46"}</definedName>
    <definedName name="___sd31" localSheetId="16" hidden="1">{"'Summary'!$A$1:$J$46"}</definedName>
    <definedName name="___sd31" localSheetId="7" hidden="1">{"'Summary'!$A$1:$J$46"}</definedName>
    <definedName name="___sd31" hidden="1">{"'Summary'!$A$1:$J$46"}</definedName>
    <definedName name="___SN3" localSheetId="16">#REF!</definedName>
    <definedName name="___SN3" localSheetId="2">#REF!</definedName>
    <definedName name="___SN3">#REF!</definedName>
    <definedName name="___su12" localSheetId="16">[19]Sheet3!#REF!</definedName>
    <definedName name="___su12" localSheetId="2">[19]Sheet3!#REF!</definedName>
    <definedName name="___su12">[19]Sheet3!#REF!</definedName>
    <definedName name="___Su70" localSheetId="16">[19]Sheet3!#REF!</definedName>
    <definedName name="___Su70" localSheetId="2">[19]Sheet3!#REF!</definedName>
    <definedName name="___Su70">[19]Sheet3!#REF!</definedName>
    <definedName name="___sua20" localSheetId="16">#REF!</definedName>
    <definedName name="___sua20" localSheetId="2">#REF!</definedName>
    <definedName name="___sua20">#REF!</definedName>
    <definedName name="___sua30" localSheetId="16">#REF!</definedName>
    <definedName name="___sua30" localSheetId="2">#REF!</definedName>
    <definedName name="___sua30">#REF!</definedName>
    <definedName name="___T10" localSheetId="16" hidden="1">{"'Sheet1'!$L$16"}</definedName>
    <definedName name="___T10" localSheetId="7" hidden="1">{"'Sheet1'!$L$16"}</definedName>
    <definedName name="___T10" hidden="1">{"'Sheet1'!$L$16"}</definedName>
    <definedName name="___T4">[20]XL4Poppy!$C$31</definedName>
    <definedName name="___tct3">[21]gVL!$Q$23</definedName>
    <definedName name="___TG1">#REF!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lp3">#REF!</definedName>
    <definedName name="___TM2" localSheetId="16" hidden="1">{"'Sheet1'!$L$16"}</definedName>
    <definedName name="___TM2" localSheetId="7" hidden="1">{"'Sheet1'!$L$16"}</definedName>
    <definedName name="___TM2" hidden="1">{"'Sheet1'!$L$16"}</definedName>
    <definedName name="___tt3" localSheetId="16" hidden="1">{"'Sheet1'!$L$16"}</definedName>
    <definedName name="___tt3" localSheetId="2" hidden="1">{"'Sheet1'!$L$16"}</definedName>
    <definedName name="___tt3" localSheetId="7" hidden="1">{"'Sheet1'!$L$16"}</definedName>
    <definedName name="___tt3" hidden="1">{"'Sheet1'!$L$16"}</definedName>
    <definedName name="___tz593">#REF!</definedName>
    <definedName name="___th1" localSheetId="16" hidden="1">{#N/A,#N/A,FALSE,"Chi tiÆt"}</definedName>
    <definedName name="___th1" localSheetId="2" hidden="1">{#N/A,#N/A,FALSE,"Chi tiÆt"}</definedName>
    <definedName name="___th1" localSheetId="7" hidden="1">{#N/A,#N/A,FALSE,"Chi tiÆt"}</definedName>
    <definedName name="___th1" hidden="1">{#N/A,#N/A,FALSE,"Chi tiÆt"}</definedName>
    <definedName name="___th100">'[8]dongia (2)'!#REF!</definedName>
    <definedName name="___TH160">'[8]dongia (2)'!#REF!</definedName>
    <definedName name="___th2" localSheetId="16" hidden="1">{"'Sheet1'!$L$16"}</definedName>
    <definedName name="___th2" localSheetId="2" hidden="1">{"'Sheet1'!$L$16"}</definedName>
    <definedName name="___th2" localSheetId="7" hidden="1">{"'Sheet1'!$L$16"}</definedName>
    <definedName name="___th2" hidden="1">{"'Sheet1'!$L$16"}</definedName>
    <definedName name="___TH20">#REF!</definedName>
    <definedName name="___TR250" localSheetId="16">'[8]dongia (2)'!#REF!</definedName>
    <definedName name="___TR250" localSheetId="2">'[8]dongia (2)'!#REF!</definedName>
    <definedName name="___TR250">'[8]dongia (2)'!#REF!</definedName>
    <definedName name="___tr375" localSheetId="16">[8]giathanh1!#REF!</definedName>
    <definedName name="___tr375" localSheetId="2">[8]giathanh1!#REF!</definedName>
    <definedName name="___tr375">[8]giathanh1!#REF!</definedName>
    <definedName name="___VAN1">[22]CT35!#REF!</definedName>
    <definedName name="___VCP1">#REF!</definedName>
    <definedName name="___VL100">#REF!</definedName>
    <definedName name="___VL150">#REF!</definedName>
    <definedName name="___VL200">[16]TT35!#REF!</definedName>
    <definedName name="___VL250">#REF!</definedName>
    <definedName name="___VL50">#REF!</definedName>
    <definedName name="___xlnm._FilterDatabase">"$#REF!.$A$23:$I$263"</definedName>
    <definedName name="___xlnm._FilterDatabase_1">#REF!</definedName>
    <definedName name="___xlnm._FilterDatabase_2">"$#REF!.$A$5:$I$17"</definedName>
    <definedName name="___xlnm._FilterDatabase_3">"$#REF!.$A$6:$F$26"</definedName>
    <definedName name="___xlnm.Print_Area">#REF!</definedName>
    <definedName name="___xlnm.Print_Area_1">#REF!</definedName>
    <definedName name="___xlnm.Print_Area_2">#REF!</definedName>
    <definedName name="___xlnm.Print_Area_3">#REF!</definedName>
    <definedName name="___xlnm.Print_Area_4">#REF!</definedName>
    <definedName name="___xlnm.Print_Titles">#REF!</definedName>
    <definedName name="___xlnm.Print_Titles_1">#REF!</definedName>
    <definedName name="___xlnm.Print_Titles_2">#REF!</definedName>
    <definedName name="___xlnm.Print_Titles_3">#REF!</definedName>
    <definedName name="___xlnm.Print_Titles_4">#N/A</definedName>
    <definedName name="___xm2">#REF!</definedName>
    <definedName name="___xm3">#REF!</definedName>
    <definedName name="___xm4">#REF!</definedName>
    <definedName name="___xm40">#REF!</definedName>
    <definedName name="___xm5">#REF!</definedName>
    <definedName name="__123Graph_D" hidden="1">'[23]RAB AR&amp;STR'!#REF!</definedName>
    <definedName name="__a1" localSheetId="16" hidden="1">{"'Sheet1'!$L$16"}</definedName>
    <definedName name="__a1" localSheetId="2" hidden="1">{"'Sheet1'!$L$16"}</definedName>
    <definedName name="__a1" localSheetId="7" hidden="1">{"'Sheet1'!$L$16"}</definedName>
    <definedName name="__a1" hidden="1">{"'Sheet1'!$L$16"}</definedName>
    <definedName name="__a129" localSheetId="16"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7"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16"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7"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'[4]CT -THVLNC'!#REF!</definedName>
    <definedName name="__A65700">'[7]MTO REV.2(ARMOR)'!#REF!</definedName>
    <definedName name="__A65800">'[7]MTO REV.2(ARMOR)'!#REF!</definedName>
    <definedName name="__A66000">'[7]MTO REV.2(ARMOR)'!#REF!</definedName>
    <definedName name="__A67000">'[7]MTO REV.2(ARMOR)'!#REF!</definedName>
    <definedName name="__A68000">'[7]MTO REV.2(ARMOR)'!#REF!</definedName>
    <definedName name="__A70000">'[7]MTO REV.2(ARMOR)'!#REF!</definedName>
    <definedName name="__A75000">'[7]MTO REV.2(ARMOR)'!#REF!</definedName>
    <definedName name="__A85000">'[7]MTO REV.2(ARMOR)'!#REF!</definedName>
    <definedName name="__abb91">[8]chitimc!#REF!</definedName>
    <definedName name="__B1">#REF!</definedName>
    <definedName name="__bac2">#REF!</definedName>
    <definedName name="__bac3">#REF!</definedName>
    <definedName name="__boi1">#REF!</definedName>
    <definedName name="__boi2">#REF!</definedName>
    <definedName name="__btc20">#REF!</definedName>
    <definedName name="__btc30">#REF!</definedName>
    <definedName name="__btc35">#REF!</definedName>
    <definedName name="__btm10">#REF!</definedName>
    <definedName name="__BTM150">#REF!</definedName>
    <definedName name="__btm200">#REF!</definedName>
    <definedName name="__btm300">#REF!</definedName>
    <definedName name="__BTM50">#REF!</definedName>
    <definedName name="__bua25">#REF!</definedName>
    <definedName name="__cat2">#REF!</definedName>
    <definedName name="__cat3">#REF!</definedName>
    <definedName name="__cat4">#REF!</definedName>
    <definedName name="__cat5">#REF!</definedName>
    <definedName name="__cau10">#REF!</definedName>
    <definedName name="__cau5">#REF!</definedName>
    <definedName name="__CD2" localSheetId="16" hidden="1">{"'Sheet1'!$L$16"}</definedName>
    <definedName name="__CD2" localSheetId="2" hidden="1">{"'Sheet1'!$L$16"}</definedName>
    <definedName name="__CD2" localSheetId="7" hidden="1">{"'Sheet1'!$L$16"}</definedName>
    <definedName name="__CD2" hidden="1">{"'Sheet1'!$L$16"}</definedName>
    <definedName name="__CON1">#REF!</definedName>
    <definedName name="__CON2">#REF!</definedName>
    <definedName name="__CT250">'[3]dongia (2)'!#REF!</definedName>
    <definedName name="__Cty501" localSheetId="16" hidden="1">{"'Sheet1'!$L$16"}</definedName>
    <definedName name="__Cty501" localSheetId="2" hidden="1">{"'Sheet1'!$L$16"}</definedName>
    <definedName name="__Cty501" localSheetId="7" hidden="1">{"'Sheet1'!$L$16"}</definedName>
    <definedName name="__Cty501" hidden="1">{"'Sheet1'!$L$16"}</definedName>
    <definedName name="__dam18">#REF!</definedName>
    <definedName name="__ddn400">#REF!</definedName>
    <definedName name="__ddn600">#REF!</definedName>
    <definedName name="__dgt100">'[8]dongia (2)'!#REF!</definedName>
    <definedName name="__DT2" localSheetId="16" hidden="1">{"'Sheet1'!$L$16"}</definedName>
    <definedName name="__DT2" localSheetId="2" hidden="1">{"'Sheet1'!$L$16"}</definedName>
    <definedName name="__DT2" localSheetId="7" hidden="1">{"'Sheet1'!$L$16"}</definedName>
    <definedName name="__DT2" hidden="1">{"'Sheet1'!$L$16"}</definedName>
    <definedName name="__DT3" localSheetId="16" hidden="1">{"'Sheet1'!$L$16"}</definedName>
    <definedName name="__DT3" localSheetId="2" hidden="1">{"'Sheet1'!$L$16"}</definedName>
    <definedName name="__DT3" localSheetId="7" hidden="1">{"'Sheet1'!$L$16"}</definedName>
    <definedName name="__DT3" hidden="1">{"'Sheet1'!$L$16"}</definedName>
    <definedName name="__FIL2">#REF!</definedName>
    <definedName name="__Goi8" localSheetId="16" hidden="1">{"'Sheet1'!$L$16"}</definedName>
    <definedName name="__Goi8" localSheetId="2" hidden="1">{"'Sheet1'!$L$16"}</definedName>
    <definedName name="__Goi8" localSheetId="7" hidden="1">{"'Sheet1'!$L$16"}</definedName>
    <definedName name="__Goi8" hidden="1">{"'Sheet1'!$L$16"}</definedName>
    <definedName name="__GID1">'[8]LKVL-CK-HT-GD1'!$A$4</definedName>
    <definedName name="__h1" localSheetId="16" hidden="1">{"'Sheet1'!$L$16"}</definedName>
    <definedName name="__h1" localSheetId="2" hidden="1">{"'Sheet1'!$L$16"}</definedName>
    <definedName name="__h1" localSheetId="7" hidden="1">{"'Sheet1'!$L$16"}</definedName>
    <definedName name="__h1" hidden="1">{"'Sheet1'!$L$16"}</definedName>
    <definedName name="__han23">#REF!</definedName>
    <definedName name="__hh1">[9]XL4Poppy!$C$9</definedName>
    <definedName name="__hh2">[9]XL4Poppy!$A$15</definedName>
    <definedName name="__HKy2">[10]BK04!#REF!</definedName>
    <definedName name="__hom2">#REF!</definedName>
    <definedName name="__hom4">[11]sheet12!#REF!</definedName>
    <definedName name="__hu1" localSheetId="16" hidden="1">{"'Sheet1'!$L$16"}</definedName>
    <definedName name="__hu1" localSheetId="2" hidden="1">{"'Sheet1'!$L$16"}</definedName>
    <definedName name="__hu1" localSheetId="7" hidden="1">{"'Sheet1'!$L$16"}</definedName>
    <definedName name="__hu1" hidden="1">{"'Sheet1'!$L$16"}</definedName>
    <definedName name="__hu2" localSheetId="16" hidden="1">{"'Sheet1'!$L$16"}</definedName>
    <definedName name="__hu2" localSheetId="2" hidden="1">{"'Sheet1'!$L$16"}</definedName>
    <definedName name="__hu2" localSheetId="7" hidden="1">{"'Sheet1'!$L$16"}</definedName>
    <definedName name="__hu2" hidden="1">{"'Sheet1'!$L$16"}</definedName>
    <definedName name="__hu5" localSheetId="16" hidden="1">{"'Sheet1'!$L$16"}</definedName>
    <definedName name="__hu5" localSheetId="2" hidden="1">{"'Sheet1'!$L$16"}</definedName>
    <definedName name="__hu5" localSheetId="7" hidden="1">{"'Sheet1'!$L$16"}</definedName>
    <definedName name="__hu5" hidden="1">{"'Sheet1'!$L$16"}</definedName>
    <definedName name="__hu6" localSheetId="16" hidden="1">{"'Sheet1'!$L$16"}</definedName>
    <definedName name="__hu6" localSheetId="2" hidden="1">{"'Sheet1'!$L$16"}</definedName>
    <definedName name="__hu6" localSheetId="7" hidden="1">{"'Sheet1'!$L$16"}</definedName>
    <definedName name="__hu6" hidden="1">{"'Sheet1'!$L$16"}</definedName>
    <definedName name="__hu7" localSheetId="16" hidden="1">{"'Sheet1'!$L$16"}</definedName>
    <definedName name="__hu7" localSheetId="7" hidden="1">{"'Sheet1'!$L$16"}</definedName>
    <definedName name="__hu7" hidden="1">{"'Sheet1'!$L$16"}</definedName>
    <definedName name="__IntlFixup" hidden="1">TRUE</definedName>
    <definedName name="__kl1">#REF!</definedName>
    <definedName name="__KM188">#REF!</definedName>
    <definedName name="__km189">#REF!</definedName>
    <definedName name="__km190">#REF!</definedName>
    <definedName name="__km191">#REF!</definedName>
    <definedName name="__km192">#REF!</definedName>
    <definedName name="__km193">#REF!</definedName>
    <definedName name="__km194">#REF!</definedName>
    <definedName name="__km195">#REF!</definedName>
    <definedName name="__km196">#REF!</definedName>
    <definedName name="__km197">#REF!</definedName>
    <definedName name="__km198">#REF!</definedName>
    <definedName name="__Km36">#REF!</definedName>
    <definedName name="__Knc1">'[12]149-2'!$C$133</definedName>
    <definedName name="__Knc36">#REF!</definedName>
    <definedName name="__Knc57">#REF!</definedName>
    <definedName name="__Kvl36">#REF!</definedName>
    <definedName name="__Lan1" localSheetId="16" hidden="1">{"'Sheet1'!$L$16"}</definedName>
    <definedName name="__Lan1" localSheetId="2" hidden="1">{"'Sheet1'!$L$16"}</definedName>
    <definedName name="__Lan1" localSheetId="7" hidden="1">{"'Sheet1'!$L$16"}</definedName>
    <definedName name="__Lan1" hidden="1">{"'Sheet1'!$L$16"}</definedName>
    <definedName name="__LAN3" localSheetId="16" hidden="1">{"'Sheet1'!$L$16"}</definedName>
    <definedName name="__LAN3" localSheetId="2" hidden="1">{"'Sheet1'!$L$16"}</definedName>
    <definedName name="__LAN3" localSheetId="7" hidden="1">{"'Sheet1'!$L$16"}</definedName>
    <definedName name="__LAN3" hidden="1">{"'Sheet1'!$L$16"}</definedName>
    <definedName name="__lap1">#REF!</definedName>
    <definedName name="__lap2">#REF!</definedName>
    <definedName name="__lk2" localSheetId="16" hidden="1">{"'Sheet1'!$L$16"}</definedName>
    <definedName name="__lk2" localSheetId="7" hidden="1">{"'Sheet1'!$L$16"}</definedName>
    <definedName name="__lk2" hidden="1">{"'Sheet1'!$L$16"}</definedName>
    <definedName name="__lop16" localSheetId="16">#REF!</definedName>
    <definedName name="__lop16" localSheetId="2">#REF!</definedName>
    <definedName name="__lop16">#REF!</definedName>
    <definedName name="__lop25" localSheetId="2">#REF!</definedName>
    <definedName name="__lop25">#REF!</definedName>
    <definedName name="__lop9" localSheetId="2">#REF!</definedName>
    <definedName name="__lop9">#REF!</definedName>
    <definedName name="__lu85">#REF!</definedName>
    <definedName name="__m4" localSheetId="16" hidden="1">{"'Sheet1'!$L$16"}</definedName>
    <definedName name="__m4" localSheetId="2" hidden="1">{"'Sheet1'!$L$16"}</definedName>
    <definedName name="__m4" localSheetId="7" hidden="1">{"'Sheet1'!$L$16"}</definedName>
    <definedName name="__m4" hidden="1">{"'Sheet1'!$L$16"}</definedName>
    <definedName name="__MAC12">#REF!</definedName>
    <definedName name="__MAC46">#REF!</definedName>
    <definedName name="__may2">#REF!</definedName>
    <definedName name="__may3">#REF!</definedName>
    <definedName name="__MC1">[13]My!$T$5</definedName>
    <definedName name="__MC2">[13]My!$T$42</definedName>
    <definedName name="__MCC3" localSheetId="16" hidden="1">{#N/A,#N/A,FALSE,"CCTV"}</definedName>
    <definedName name="__MCC3" localSheetId="2" hidden="1">{#N/A,#N/A,FALSE,"CCTV"}</definedName>
    <definedName name="__MCC3" localSheetId="7" hidden="1">{#N/A,#N/A,FALSE,"CCTV"}</definedName>
    <definedName name="__MCC3" hidden="1">{#N/A,#N/A,FALSE,"CCTV"}</definedName>
    <definedName name="__MEP2" localSheetId="16" hidden="1">{#N/A,#N/A,FALSE,"CCTV"}</definedName>
    <definedName name="__MEP2" localSheetId="7" hidden="1">{#N/A,#N/A,FALSE,"CCTV"}</definedName>
    <definedName name="__MEP2" hidden="1">{#N/A,#N/A,FALSE,"CCTV"}</definedName>
    <definedName name="__mx1">#REF!</definedName>
    <definedName name="__mx2">#REF!</definedName>
    <definedName name="__NAM1">#REF!</definedName>
    <definedName name="__NAM2">#REF!</definedName>
    <definedName name="__NC100">'[14]Chiet tinh BS'!#REF!</definedName>
    <definedName name="__NC150">'[15]CHIET TINH DZ 0,4 KV '!#REF!</definedName>
    <definedName name="__NC200">[16]TT35!#REF!</definedName>
    <definedName name="__nc50">'[15]CHIET TINH DZ 35 KV'!#REF!</definedName>
    <definedName name="__NCL100">#REF!</definedName>
    <definedName name="__NCL200">#REF!</definedName>
    <definedName name="__NCL250">#REF!</definedName>
    <definedName name="__ncm200">#REF!</definedName>
    <definedName name="__NET2">#REF!</definedName>
    <definedName name="__nin190">#REF!</definedName>
    <definedName name="__NSO2" localSheetId="16" hidden="1">{"'Sheet1'!$L$16"}</definedName>
    <definedName name="__NSO2" localSheetId="2" hidden="1">{"'Sheet1'!$L$16"}</definedName>
    <definedName name="__NSO2" localSheetId="7" hidden="1">{"'Sheet1'!$L$16"}</definedName>
    <definedName name="__NSO2" hidden="1">{"'Sheet1'!$L$16"}</definedName>
    <definedName name="__oto10">#REF!</definedName>
    <definedName name="__oto12">#REF!</definedName>
    <definedName name="__oto5">#REF!</definedName>
    <definedName name="__oto7">#REF!</definedName>
    <definedName name="__PA3" localSheetId="16" hidden="1">{"'Sheet1'!$L$16"}</definedName>
    <definedName name="__PA3" localSheetId="2" hidden="1">{"'Sheet1'!$L$16"}</definedName>
    <definedName name="__PA3" localSheetId="7" hidden="1">{"'Sheet1'!$L$16"}</definedName>
    <definedName name="__PA3" hidden="1">{"'Sheet1'!$L$16"}</definedName>
    <definedName name="__pd10" localSheetId="16" hidden="1">{"'Summary'!$A$1:$J$46"}</definedName>
    <definedName name="__pd10" localSheetId="7" hidden="1">{"'Summary'!$A$1:$J$46"}</definedName>
    <definedName name="__pd10" hidden="1">{"'Summary'!$A$1:$J$46"}</definedName>
    <definedName name="__PD11" localSheetId="16" hidden="1">{"'Summary'!$A$1:$J$46"}</definedName>
    <definedName name="__PD11" localSheetId="7" hidden="1">{"'Summary'!$A$1:$J$46"}</definedName>
    <definedName name="__PD11" hidden="1">{"'Summary'!$A$1:$J$46"}</definedName>
    <definedName name="__pd12" localSheetId="16" hidden="1">{"'Summary'!$A$1:$J$46"}</definedName>
    <definedName name="__pd12" localSheetId="7" hidden="1">{"'Summary'!$A$1:$J$46"}</definedName>
    <definedName name="__pd12" hidden="1">{"'Summary'!$A$1:$J$46"}</definedName>
    <definedName name="__pd2">#REF!</definedName>
    <definedName name="__pd4">#REF!</definedName>
    <definedName name="__pd9" localSheetId="16" hidden="1">{"'Summary'!$A$1:$J$46"}</definedName>
    <definedName name="__pd9" localSheetId="7" hidden="1">{"'Summary'!$A$1:$J$46"}</definedName>
    <definedName name="__pd9" hidden="1">{"'Summary'!$A$1:$J$46"}</definedName>
    <definedName name="__PL1">#REF!</definedName>
    <definedName name="__PL2">#REF!</definedName>
    <definedName name="__PL3" localSheetId="16" hidden="1">{"'Sheet1'!$L$16"}</definedName>
    <definedName name="__PL3" localSheetId="2" hidden="1">{"'Sheet1'!$L$16"}</definedName>
    <definedName name="__PL3" localSheetId="7" hidden="1">{"'Sheet1'!$L$16"}</definedName>
    <definedName name="__PL3" hidden="1">{"'Sheet1'!$L$16"}</definedName>
    <definedName name="__PXB80">#REF!</definedName>
    <definedName name="__Ph30" localSheetId="16">#REF!</definedName>
    <definedName name="__Ph30" localSheetId="2">#REF!</definedName>
    <definedName name="__Ph30">#REF!</definedName>
    <definedName name="__phi10" localSheetId="2">#REF!</definedName>
    <definedName name="__phi10">#REF!</definedName>
    <definedName name="__phi1000" localSheetId="2">#REF!</definedName>
    <definedName name="__phi1000">#REF!</definedName>
    <definedName name="__phi1500">#REF!</definedName>
    <definedName name="__phi18">#REF!</definedName>
    <definedName name="__phi2000">#REF!</definedName>
    <definedName name="__phi50">#REF!</definedName>
    <definedName name="__phi6">#REF!</definedName>
    <definedName name="__phi750">#REF!</definedName>
    <definedName name="__q1">#REF!</definedName>
    <definedName name="__q2">#REF!</definedName>
    <definedName name="__rp95">#REF!</definedName>
    <definedName name="__S1" localSheetId="16">{"Book1"}</definedName>
    <definedName name="__S1" localSheetId="2">{"Book1"}</definedName>
    <definedName name="__S1" localSheetId="7">{"Book1"}</definedName>
    <definedName name="__S1">{"Book1"}</definedName>
    <definedName name="__sat10">#REF!</definedName>
    <definedName name="__sat12">#REF!</definedName>
    <definedName name="__sat14">#REF!</definedName>
    <definedName name="__sat16">#REF!</definedName>
    <definedName name="__sat20">#REF!</definedName>
    <definedName name="__Sat27">[18]TTDZ22!#REF!</definedName>
    <definedName name="__Sat6">[18]TTDZ22!#REF!</definedName>
    <definedName name="__sat8">#REF!</definedName>
    <definedName name="__sc1">#REF!</definedName>
    <definedName name="__SC2">#REF!</definedName>
    <definedName name="__sc3">#REF!</definedName>
    <definedName name="__SD30" localSheetId="16" hidden="1">{"'Summary'!$A$1:$J$46"}</definedName>
    <definedName name="__SD30" localSheetId="7" hidden="1">{"'Summary'!$A$1:$J$46"}</definedName>
    <definedName name="__SD30" hidden="1">{"'Summary'!$A$1:$J$46"}</definedName>
    <definedName name="__sd31" localSheetId="16" hidden="1">{"'Summary'!$A$1:$J$46"}</definedName>
    <definedName name="__sd31" localSheetId="7" hidden="1">{"'Summary'!$A$1:$J$46"}</definedName>
    <definedName name="__sd31" hidden="1">{"'Summary'!$A$1:$J$46"}</definedName>
    <definedName name="__SN3" localSheetId="16">#REF!</definedName>
    <definedName name="__SN3" localSheetId="2">#REF!</definedName>
    <definedName name="__SN3">#REF!</definedName>
    <definedName name="__su12" localSheetId="16">[19]Sheet3!#REF!</definedName>
    <definedName name="__su12" localSheetId="2">[19]Sheet3!#REF!</definedName>
    <definedName name="__su12">[19]Sheet3!#REF!</definedName>
    <definedName name="__Su70" localSheetId="16">[19]Sheet3!#REF!</definedName>
    <definedName name="__Su70" localSheetId="2">[19]Sheet3!#REF!</definedName>
    <definedName name="__Su70">[19]Sheet3!#REF!</definedName>
    <definedName name="__sua20" localSheetId="16">#REF!</definedName>
    <definedName name="__sua20" localSheetId="2">#REF!</definedName>
    <definedName name="__sua20">#REF!</definedName>
    <definedName name="__sua30" localSheetId="16">#REF!</definedName>
    <definedName name="__sua30" localSheetId="2">#REF!</definedName>
    <definedName name="__sua30">#REF!</definedName>
    <definedName name="__T10" localSheetId="16" hidden="1">{"'Sheet1'!$L$16"}</definedName>
    <definedName name="__T10" localSheetId="7" hidden="1">{"'Sheet1'!$L$16"}</definedName>
    <definedName name="__T10" hidden="1">{"'Sheet1'!$L$16"}</definedName>
    <definedName name="__T4">[5]XL4Poppy!$C$31</definedName>
    <definedName name="__ta1">#REF!</definedName>
    <definedName name="__ta2">#REF!</definedName>
    <definedName name="__ta3">#REF!</definedName>
    <definedName name="__ta4">#REF!</definedName>
    <definedName name="__ta5">#REF!</definedName>
    <definedName name="__ta6">#REF!</definedName>
    <definedName name="__tb1">#REF!</definedName>
    <definedName name="__tb2">#REF!</definedName>
    <definedName name="__tb3">#REF!</definedName>
    <definedName name="__tb4">#REF!</definedName>
    <definedName name="__tc1">#REF!</definedName>
    <definedName name="__tct3">[21]gVL!$Q$23</definedName>
    <definedName name="__tct5">#REF!</definedName>
    <definedName name="__te1">#REF!</definedName>
    <definedName name="__te2">#REF!</definedName>
    <definedName name="__TG1">#REF!</definedName>
    <definedName name="__tk1">#REF!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lp3">#REF!</definedName>
    <definedName name="__TM2" localSheetId="16" hidden="1">{"'Sheet1'!$L$16"}</definedName>
    <definedName name="__TM2" localSheetId="7" hidden="1">{"'Sheet1'!$L$16"}</definedName>
    <definedName name="__TM2" hidden="1">{"'Sheet1'!$L$16"}</definedName>
    <definedName name="__tt3" localSheetId="16" hidden="1">{"'Sheet1'!$L$16"}</definedName>
    <definedName name="__tt3" localSheetId="2" hidden="1">{"'Sheet1'!$L$16"}</definedName>
    <definedName name="__tt3" localSheetId="7" hidden="1">{"'Sheet1'!$L$16"}</definedName>
    <definedName name="__tt3" hidden="1">{"'Sheet1'!$L$16"}</definedName>
    <definedName name="__tz593">#REF!</definedName>
    <definedName name="__th1" localSheetId="16" hidden="1">{#N/A,#N/A,FALSE,"Chi tiÆt"}</definedName>
    <definedName name="__th1" localSheetId="2" hidden="1">{#N/A,#N/A,FALSE,"Chi tiÆt"}</definedName>
    <definedName name="__th1" localSheetId="7" hidden="1">{#N/A,#N/A,FALSE,"Chi tiÆt"}</definedName>
    <definedName name="__th1" hidden="1">{#N/A,#N/A,FALSE,"Chi tiÆt"}</definedName>
    <definedName name="__th100">'[8]dongia (2)'!#REF!</definedName>
    <definedName name="__TH160">'[8]dongia (2)'!#REF!</definedName>
    <definedName name="__th2" localSheetId="16" hidden="1">{"'Sheet1'!$L$16"}</definedName>
    <definedName name="__th2" localSheetId="2" hidden="1">{"'Sheet1'!$L$16"}</definedName>
    <definedName name="__th2" localSheetId="7" hidden="1">{"'Sheet1'!$L$16"}</definedName>
    <definedName name="__th2" hidden="1">{"'Sheet1'!$L$16"}</definedName>
    <definedName name="__TH20">#REF!</definedName>
    <definedName name="__TR250" localSheetId="16">'[8]dongia (2)'!#REF!</definedName>
    <definedName name="__TR250" localSheetId="2">'[8]dongia (2)'!#REF!</definedName>
    <definedName name="__TR250">'[8]dongia (2)'!#REF!</definedName>
    <definedName name="__tr375" localSheetId="16">[8]giathanh1!#REF!</definedName>
    <definedName name="__tr375" localSheetId="2">[8]giathanh1!#REF!</definedName>
    <definedName name="__tr375">[8]giathanh1!#REF!</definedName>
    <definedName name="__tra100" localSheetId="16">#REF!</definedName>
    <definedName name="__tra100" localSheetId="2">#REF!</definedName>
    <definedName name="__tra100">#REF!</definedName>
    <definedName name="__tra102" localSheetId="16">#REF!</definedName>
    <definedName name="__tra102" localSheetId="2">#REF!</definedName>
    <definedName name="__tra102">#REF!</definedName>
    <definedName name="__tra104" localSheetId="16">#REF!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VAN1">[22]CT35!#REF!</definedName>
    <definedName name="__VCP1">#REF!</definedName>
    <definedName name="__vl1">#REF!</definedName>
    <definedName name="__VL100">#REF!</definedName>
    <definedName name="__VL150">#REF!</definedName>
    <definedName name="__VL200">#REF!</definedName>
    <definedName name="__VL250">#REF!</definedName>
    <definedName name="__VL50">#REF!</definedName>
    <definedName name="__VNM2">#REF!</definedName>
    <definedName name="__VNM4">#REF!</definedName>
    <definedName name="__xb80">#REF!</definedName>
    <definedName name="__xlnm._FilterDatabase">"$#REF!.$A$23:$I$263"</definedName>
    <definedName name="__xlnm._FilterDatabase_2">"$#REF!.$A$5:$I$17"</definedName>
    <definedName name="__xlnm._FilterDatabase_3">"$#REF!.$A$6:$F$26"</definedName>
    <definedName name="__xlnm.Print_Area">#REF!</definedName>
    <definedName name="__xlnm.Print_Area_1">#REF!</definedName>
    <definedName name="__xlnm.Print_Area_2">#REF!</definedName>
    <definedName name="__xlnm.Print_Area_3">#REF!</definedName>
    <definedName name="__xlnm.Print_Area_4">"#REF!"</definedName>
    <definedName name="__xlnm.Print_Area_5">#REF!</definedName>
    <definedName name="__xlnm.Print_Titles">#REF!</definedName>
    <definedName name="__xlnm.Print_Titles_1">#REF!</definedName>
    <definedName name="__xlnm.Print_Titles_2">#REF!</definedName>
    <definedName name="__xlnm.Print_Titles_3">"#REF!"</definedName>
    <definedName name="__xlnm.Print_Titles_4">#N/A</definedName>
    <definedName name="__xm2">#REF!</definedName>
    <definedName name="__xm3">#REF!</definedName>
    <definedName name="__xm4">#REF!</definedName>
    <definedName name="__xm40">#REF!</definedName>
    <definedName name="__xm5">#REF!</definedName>
    <definedName name="_1">#N/A</definedName>
    <definedName name="_10_??????4" localSheetId="16">BlankMacro1</definedName>
    <definedName name="_10_??????4" localSheetId="3">BlankMacro1</definedName>
    <definedName name="_10_??????4" localSheetId="2">BlankMacro1</definedName>
    <definedName name="_10_??????4" localSheetId="18">BlankMacro1</definedName>
    <definedName name="_10_??????4" localSheetId="19">BlankMacro1</definedName>
    <definedName name="_10_??????4" localSheetId="7">BlankMacro1</definedName>
    <definedName name="_10_??????4">BlankMacro1</definedName>
    <definedName name="_1000A01">#N/A</definedName>
    <definedName name="_12_??????5" localSheetId="16">BlankMacro1</definedName>
    <definedName name="_12_??????5" localSheetId="3">BlankMacro1</definedName>
    <definedName name="_12_??????5" localSheetId="2">BlankMacro1</definedName>
    <definedName name="_12_??????5" localSheetId="18">BlankMacro1</definedName>
    <definedName name="_12_??????5" localSheetId="19">BlankMacro1</definedName>
    <definedName name="_12_??????5" localSheetId="7">BlankMacro1</definedName>
    <definedName name="_12_??????5">BlankMacro1</definedName>
    <definedName name="_14_??????1" localSheetId="16">BlankMacro1</definedName>
    <definedName name="_14_??????1" localSheetId="3">BlankMacro1</definedName>
    <definedName name="_14_??????1" localSheetId="2">BlankMacro1</definedName>
    <definedName name="_14_??????1" localSheetId="18">BlankMacro1</definedName>
    <definedName name="_14_??????1" localSheetId="19">BlankMacro1</definedName>
    <definedName name="_14_??????1" localSheetId="7">BlankMacro1</definedName>
    <definedName name="_14_??????1">BlankMacro1</definedName>
    <definedName name="_14_??????6" localSheetId="16">BlankMacro1</definedName>
    <definedName name="_14_??????6" localSheetId="3">BlankMacro1</definedName>
    <definedName name="_14_??????6" localSheetId="2">BlankMacro1</definedName>
    <definedName name="_14_??????6" localSheetId="18">BlankMacro1</definedName>
    <definedName name="_14_??????6" localSheetId="19">BlankMacro1</definedName>
    <definedName name="_14_??????6" localSheetId="7">BlankMacro1</definedName>
    <definedName name="_14_??????6">BlankMacro1</definedName>
    <definedName name="_15_0DATA_DATA2_L" localSheetId="16">'[24]#REF'!#REF!</definedName>
    <definedName name="_15_0DATA_DATA2_L" localSheetId="2">'[24]#REF'!#REF!</definedName>
    <definedName name="_15_0DATA_DATA2_L">'[24]#REF'!#REF!</definedName>
    <definedName name="_16MAÕ_HAØNG" localSheetId="16">#REF!</definedName>
    <definedName name="_16MAÕ_HAØNG" localSheetId="2">#REF!</definedName>
    <definedName name="_16MAÕ_HAØNG">#REF!</definedName>
    <definedName name="_17MAÕ_SOÁ_THUEÁ" localSheetId="16">#REF!</definedName>
    <definedName name="_17MAÕ_SOÁ_THUEÁ" localSheetId="2">#REF!</definedName>
    <definedName name="_17MAÕ_SOÁ_THUEÁ">#REF!</definedName>
    <definedName name="_18ÑÔN_GIAÙ" localSheetId="16">#REF!</definedName>
    <definedName name="_18ÑÔN_GIAÙ">#REF!</definedName>
    <definedName name="_19SOÁ_CTÖØ">#REF!</definedName>
    <definedName name="_1BA2500">#REF!</definedName>
    <definedName name="_1BA3250">#REF!</definedName>
    <definedName name="_1BA400P">#REF!</definedName>
    <definedName name="_1CAP001">#REF!</definedName>
    <definedName name="_1DAU002">#REF!</definedName>
    <definedName name="_1DDAY03">#REF!</definedName>
    <definedName name="_1DDTT01">#REF!</definedName>
    <definedName name="_1FCO101">#REF!</definedName>
    <definedName name="_1GIA101">#REF!</definedName>
    <definedName name="_1LA1001">#REF!</definedName>
    <definedName name="_1MCCBO2">#REF!</definedName>
    <definedName name="_1PKCAP1">#REF!</definedName>
    <definedName name="_1PKTT01">#REF!</definedName>
    <definedName name="_1TCD101">#REF!</definedName>
    <definedName name="_1TCD201">#REF!</definedName>
    <definedName name="_1TD2001">#REF!</definedName>
    <definedName name="_1TIHT01">#REF!</definedName>
    <definedName name="_1TRU121">#REF!</definedName>
    <definedName name="_2">#N/A</definedName>
    <definedName name="_2_??" localSheetId="16">BlankMacro1</definedName>
    <definedName name="_2_??" localSheetId="3">BlankMacro1</definedName>
    <definedName name="_2_??" localSheetId="2">BlankMacro1</definedName>
    <definedName name="_2_??" localSheetId="18">BlankMacro1</definedName>
    <definedName name="_2_??" localSheetId="19">BlankMacro1</definedName>
    <definedName name="_2_??" localSheetId="7">BlankMacro1</definedName>
    <definedName name="_2_??">BlankMacro1</definedName>
    <definedName name="_20SOÁ_LÖÔÏNG" localSheetId="16">#REF!</definedName>
    <definedName name="_20SOÁ_LÖÔÏNG" localSheetId="2">#REF!</definedName>
    <definedName name="_20SOÁ_LÖÔÏNG" localSheetId="7">#REF!</definedName>
    <definedName name="_20SOÁ_LÖÔÏNG">#REF!</definedName>
    <definedName name="_21_??????2" localSheetId="16">BlankMacro1</definedName>
    <definedName name="_21_??????2" localSheetId="3">BlankMacro1</definedName>
    <definedName name="_21_??????2" localSheetId="2">BlankMacro1</definedName>
    <definedName name="_21_??????2" localSheetId="18">BlankMacro1</definedName>
    <definedName name="_21_??????2" localSheetId="19">BlankMacro1</definedName>
    <definedName name="_21_??????2" localSheetId="7">BlankMacro1</definedName>
    <definedName name="_21_??????2">BlankMacro1</definedName>
    <definedName name="_21TEÂN_HAØNG" localSheetId="16">#REF!</definedName>
    <definedName name="_21TEÂN_HAØNG" localSheetId="2">#REF!</definedName>
    <definedName name="_21TEÂN_HAØNG" localSheetId="7">#REF!</definedName>
    <definedName name="_21TEÂN_HAØNG">#REF!</definedName>
    <definedName name="_22TEÂN_KHAÙCH_HAØ" localSheetId="16">#REF!</definedName>
    <definedName name="_22TEÂN_KHAÙCH_HAØ" localSheetId="2">#REF!</definedName>
    <definedName name="_22TEÂN_KHAÙCH_HAØ">#REF!</definedName>
    <definedName name="_23THAØNH_TIEÀN" localSheetId="16">#REF!</definedName>
    <definedName name="_23THAØNH_TIEÀN" localSheetId="2">#REF!</definedName>
    <definedName name="_23THAØNH_TIEÀN">#REF!</definedName>
    <definedName name="_24TRÒ_GIAÙ">#REF!</definedName>
    <definedName name="_25TRÒ_GIAÙ__VAT">#REF!</definedName>
    <definedName name="_28_??????3" localSheetId="16">BlankMacro1</definedName>
    <definedName name="_28_??????3" localSheetId="3">BlankMacro1</definedName>
    <definedName name="_28_??????3" localSheetId="2">BlankMacro1</definedName>
    <definedName name="_28_??????3" localSheetId="18">BlankMacro1</definedName>
    <definedName name="_28_??????3" localSheetId="19">BlankMacro1</definedName>
    <definedName name="_28_??????3" localSheetId="7">BlankMacro1</definedName>
    <definedName name="_28_??????3">BlankMacro1</definedName>
    <definedName name="_2BLA100" localSheetId="16">#REF!</definedName>
    <definedName name="_2BLA100" localSheetId="2">#REF!</definedName>
    <definedName name="_2BLA100" localSheetId="7">#REF!</definedName>
    <definedName name="_2BLA100">#REF!</definedName>
    <definedName name="_2DAL201" localSheetId="16">#REF!</definedName>
    <definedName name="_2DAL201" localSheetId="2">#REF!</definedName>
    <definedName name="_2DAL201">#REF!</definedName>
    <definedName name="_35_??????4" localSheetId="16">BlankMacro1</definedName>
    <definedName name="_35_??????4" localSheetId="3">BlankMacro1</definedName>
    <definedName name="_35_??????4" localSheetId="2">BlankMacro1</definedName>
    <definedName name="_35_??????4" localSheetId="18">BlankMacro1</definedName>
    <definedName name="_35_??????4" localSheetId="19">BlankMacro1</definedName>
    <definedName name="_35_??????4" localSheetId="7">BlankMacro1</definedName>
    <definedName name="_35_??????4">BlankMacro1</definedName>
    <definedName name="_3BLXMD" localSheetId="16">#REF!</definedName>
    <definedName name="_3BLXMD" localSheetId="2">#REF!</definedName>
    <definedName name="_3BLXMD" localSheetId="7">#REF!</definedName>
    <definedName name="_3BLXMD">#REF!</definedName>
    <definedName name="_3N" localSheetId="16">#REF!</definedName>
    <definedName name="_3N" localSheetId="2">#REF!</definedName>
    <definedName name="_3N">#REF!</definedName>
    <definedName name="_3TU0609" localSheetId="16">#REF!</definedName>
    <definedName name="_3TU0609" localSheetId="2">#REF!</definedName>
    <definedName name="_3TU0609">#REF!</definedName>
    <definedName name="_4_??????1" localSheetId="16">BlankMacro1</definedName>
    <definedName name="_4_??????1" localSheetId="3">BlankMacro1</definedName>
    <definedName name="_4_??????1" localSheetId="2">BlankMacro1</definedName>
    <definedName name="_4_??????1" localSheetId="18">BlankMacro1</definedName>
    <definedName name="_4_??????1" localSheetId="19">BlankMacro1</definedName>
    <definedName name="_4_??????1" localSheetId="7">BlankMacro1</definedName>
    <definedName name="_4_??????1">BlankMacro1</definedName>
    <definedName name="_40x4">5100</definedName>
    <definedName name="_42_??????5" localSheetId="16">BlankMacro1</definedName>
    <definedName name="_42_??????5" localSheetId="3">BlankMacro1</definedName>
    <definedName name="_42_??????5" localSheetId="2">BlankMacro1</definedName>
    <definedName name="_42_??????5" localSheetId="18">BlankMacro1</definedName>
    <definedName name="_42_??????5" localSheetId="19">BlankMacro1</definedName>
    <definedName name="_42_??????5" localSheetId="7">BlankMacro1</definedName>
    <definedName name="_42_??????5">BlankMacro1</definedName>
    <definedName name="_49_??????6" localSheetId="16">BlankMacro1</definedName>
    <definedName name="_49_??????6" localSheetId="3">BlankMacro1</definedName>
    <definedName name="_49_??????6" localSheetId="2">BlankMacro1</definedName>
    <definedName name="_49_??????6" localSheetId="18">BlankMacro1</definedName>
    <definedName name="_49_??????6" localSheetId="19">BlankMacro1</definedName>
    <definedName name="_49_??????6" localSheetId="7">BlankMacro1</definedName>
    <definedName name="_49_??????6">BlankMacro1</definedName>
    <definedName name="_4CNT240" localSheetId="16">#REF!</definedName>
    <definedName name="_4CNT240" localSheetId="2">#REF!</definedName>
    <definedName name="_4CNT240" localSheetId="7">#REF!</definedName>
    <definedName name="_4CNT240">#REF!</definedName>
    <definedName name="_4CTL240" localSheetId="16">#REF!</definedName>
    <definedName name="_4CTL240" localSheetId="2">#REF!</definedName>
    <definedName name="_4CTL240">#REF!</definedName>
    <definedName name="_4FCO100" localSheetId="16">#REF!</definedName>
    <definedName name="_4FCO100" localSheetId="2">#REF!</definedName>
    <definedName name="_4FCO100">#REF!</definedName>
    <definedName name="_4HDCTT4">#REF!</definedName>
    <definedName name="_4HNCTT4">#REF!</definedName>
    <definedName name="_4LBCO01">#REF!</definedName>
    <definedName name="_4OSLCTT">#REF!</definedName>
    <definedName name="_52MAÕ_HAØNG">#REF!</definedName>
    <definedName name="_54MAÕ_SOÁ_THUEÁ">#REF!</definedName>
    <definedName name="_56ÑÔN_GIAÙ">#REF!</definedName>
    <definedName name="_58SOÁ_CTÖØ">#REF!</definedName>
    <definedName name="_59SOÁ_LÖÔÏNG">#REF!</definedName>
    <definedName name="_6_??????2" localSheetId="16">BlankMacro1</definedName>
    <definedName name="_6_??????2" localSheetId="3">BlankMacro1</definedName>
    <definedName name="_6_??????2" localSheetId="2">BlankMacro1</definedName>
    <definedName name="_6_??????2" localSheetId="18">BlankMacro1</definedName>
    <definedName name="_6_??????2" localSheetId="19">BlankMacro1</definedName>
    <definedName name="_6_??????2" localSheetId="7">BlankMacro1</definedName>
    <definedName name="_6_??????2">BlankMacro1</definedName>
    <definedName name="_61TEÂN_HAØNG" localSheetId="16">#REF!</definedName>
    <definedName name="_61TEÂN_HAØNG" localSheetId="2">#REF!</definedName>
    <definedName name="_61TEÂN_HAØNG" localSheetId="7">#REF!</definedName>
    <definedName name="_61TEÂN_HAØNG">#REF!</definedName>
    <definedName name="_63TEÂN_KHAÙCH_HAØ" localSheetId="16">#REF!</definedName>
    <definedName name="_63TEÂN_KHAÙCH_HAØ" localSheetId="2">#REF!</definedName>
    <definedName name="_63TEÂN_KHAÙCH_HAØ">#REF!</definedName>
    <definedName name="_65THAØNH_TIEÀN" localSheetId="16">#REF!</definedName>
    <definedName name="_65THAØNH_TIEÀN" localSheetId="2">#REF!</definedName>
    <definedName name="_65THAØNH_TIEÀN">#REF!</definedName>
    <definedName name="_67TRÒ_GIAÙ">#REF!</definedName>
    <definedName name="_69TRÒ_GIAÙ__VAT">#REF!</definedName>
    <definedName name="_7_??" localSheetId="16">BlankMacro1</definedName>
    <definedName name="_7_??" localSheetId="3">BlankMacro1</definedName>
    <definedName name="_7_??" localSheetId="2">BlankMacro1</definedName>
    <definedName name="_7_??" localSheetId="18">BlankMacro1</definedName>
    <definedName name="_7_??" localSheetId="19">BlankMacro1</definedName>
    <definedName name="_7_??" localSheetId="7">BlankMacro1</definedName>
    <definedName name="_7_??">BlankMacro1</definedName>
    <definedName name="_8_??????3" localSheetId="16">BlankMacro1</definedName>
    <definedName name="_8_??????3" localSheetId="3">BlankMacro1</definedName>
    <definedName name="_8_??????3" localSheetId="2">BlankMacro1</definedName>
    <definedName name="_8_??????3" localSheetId="18">BlankMacro1</definedName>
    <definedName name="_8_??????3" localSheetId="19">BlankMacro1</definedName>
    <definedName name="_8_??????3" localSheetId="7">BlankMacro1</definedName>
    <definedName name="_8_??????3">BlankMacro1</definedName>
    <definedName name="_a1" localSheetId="16" hidden="1">{"'Sheet1'!$L$16"}</definedName>
    <definedName name="_a1" localSheetId="2" hidden="1">{"'Sheet1'!$L$16"}</definedName>
    <definedName name="_a1" localSheetId="7" hidden="1">{"'Sheet1'!$L$16"}</definedName>
    <definedName name="_a1" hidden="1">{"'Sheet1'!$L$16"}</definedName>
    <definedName name="_a129" localSheetId="16"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7"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16"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7"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'[25]CT -THVLNC'!#REF!</definedName>
    <definedName name="_A4" localSheetId="16" hidden="1">{"'Sheet1'!$L$16"}</definedName>
    <definedName name="_A4" localSheetId="7" hidden="1">{"'Sheet1'!$L$16"}</definedName>
    <definedName name="_A4" hidden="1">{"'Sheet1'!$L$16"}</definedName>
    <definedName name="_A65700">'[7]MTO REV.2(ARMOR)'!#REF!</definedName>
    <definedName name="_A65800">'[7]MTO REV.2(ARMOR)'!#REF!</definedName>
    <definedName name="_A66000">'[7]MTO REV.2(ARMOR)'!#REF!</definedName>
    <definedName name="_A67000">'[7]MTO REV.2(ARMOR)'!#REF!</definedName>
    <definedName name="_A68000">'[7]MTO REV.2(ARMOR)'!#REF!</definedName>
    <definedName name="_A70000">'[7]MTO REV.2(ARMOR)'!#REF!</definedName>
    <definedName name="_A75000">'[7]MTO REV.2(ARMOR)'!#REF!</definedName>
    <definedName name="_A85000">'[7]MTO REV.2(ARMOR)'!#REF!</definedName>
    <definedName name="_abb91">[8]chitimc!#REF!</definedName>
    <definedName name="_B1">#REF!</definedName>
    <definedName name="_bac2">#REF!</definedName>
    <definedName name="_bac3">#REF!</definedName>
    <definedName name="_boi1">#REF!</definedName>
    <definedName name="_boi2">#REF!</definedName>
    <definedName name="_btc20">#REF!</definedName>
    <definedName name="_btc30">#REF!</definedName>
    <definedName name="_btc35">#REF!</definedName>
    <definedName name="_btm10">#REF!</definedName>
    <definedName name="_BTM150">#REF!</definedName>
    <definedName name="_btm200">#REF!</definedName>
    <definedName name="_btm300">#REF!</definedName>
    <definedName name="_BTM50">#REF!</definedName>
    <definedName name="_bua25">#REF!</definedName>
    <definedName name="_Builtin0" localSheetId="16" hidden="1">#REF!</definedName>
    <definedName name="_Builtin0" hidden="1">#REF!</definedName>
    <definedName name="_cat2">#REF!</definedName>
    <definedName name="_cat3">#REF!</definedName>
    <definedName name="_cat4">#REF!</definedName>
    <definedName name="_cat5">#REF!</definedName>
    <definedName name="_cau10">#REF!</definedName>
    <definedName name="_cau5">#REF!</definedName>
    <definedName name="_CD2" localSheetId="16" hidden="1">{"'Sheet1'!$L$16"}</definedName>
    <definedName name="_CD2" localSheetId="2" hidden="1">{"'Sheet1'!$L$16"}</definedName>
    <definedName name="_CD2" localSheetId="7" hidden="1">{"'Sheet1'!$L$16"}</definedName>
    <definedName name="_CD2" hidden="1">{"'Sheet1'!$L$16"}</definedName>
    <definedName name="_CON1">#REF!</definedName>
    <definedName name="_CON2">#REF!</definedName>
    <definedName name="_CT250">'[26]dongia (2)'!#REF!</definedName>
    <definedName name="_Cty501" localSheetId="16" hidden="1">{"'Sheet1'!$L$16"}</definedName>
    <definedName name="_Cty501" localSheetId="2" hidden="1">{"'Sheet1'!$L$16"}</definedName>
    <definedName name="_Cty501" localSheetId="7" hidden="1">{"'Sheet1'!$L$16"}</definedName>
    <definedName name="_Cty501" hidden="1">{"'Sheet1'!$L$16"}</definedName>
    <definedName name="_dam18">#REF!</definedName>
    <definedName name="_ddn400">#REF!</definedName>
    <definedName name="_ddn600">#REF!</definedName>
    <definedName name="_dgt100">'[8]dongia (2)'!#REF!</definedName>
    <definedName name="_DT2" localSheetId="16" hidden="1">{"'Sheet1'!$L$16"}</definedName>
    <definedName name="_DT2" localSheetId="2" hidden="1">{"'Sheet1'!$L$16"}</definedName>
    <definedName name="_DT2" localSheetId="7" hidden="1">{"'Sheet1'!$L$16"}</definedName>
    <definedName name="_DT2" hidden="1">{"'Sheet1'!$L$16"}</definedName>
    <definedName name="_DT3" localSheetId="16" hidden="1">{"'Sheet1'!$L$16"}</definedName>
    <definedName name="_DT3" localSheetId="2" hidden="1">{"'Sheet1'!$L$16"}</definedName>
    <definedName name="_DT3" localSheetId="7" hidden="1">{"'Sheet1'!$L$16"}</definedName>
    <definedName name="_DT3" hidden="1">{"'Sheet1'!$L$16"}</definedName>
    <definedName name="_FIL2">#REF!</definedName>
    <definedName name="_Fill" localSheetId="16" hidden="1">#REF!</definedName>
    <definedName name="_Fill" localSheetId="2" hidden="1">#REF!</definedName>
    <definedName name="_Fill" hidden="1">#REF!</definedName>
    <definedName name="_xlnm._FilterDatabase" localSheetId="16" hidden="1">#REF!</definedName>
    <definedName name="_xlnm._FilterDatabase" localSheetId="11" hidden="1">BĐC!$A$1:$G$65</definedName>
    <definedName name="_xlnm._FilterDatabase" hidden="1">#REF!</definedName>
    <definedName name="_Goi8" localSheetId="16" hidden="1">{"'Sheet1'!$L$16"}</definedName>
    <definedName name="_Goi8" localSheetId="2" hidden="1">{"'Sheet1'!$L$16"}</definedName>
    <definedName name="_Goi8" localSheetId="7" hidden="1">{"'Sheet1'!$L$16"}</definedName>
    <definedName name="_Goi8" hidden="1">{"'Sheet1'!$L$16"}</definedName>
    <definedName name="_GID1">'[8]LKVL-CK-HT-GD1'!$A$4</definedName>
    <definedName name="_h1" localSheetId="16" hidden="1">{"'Sheet1'!$L$16"}</definedName>
    <definedName name="_h1" localSheetId="2" hidden="1">{"'Sheet1'!$L$16"}</definedName>
    <definedName name="_h1" localSheetId="7" hidden="1">{"'Sheet1'!$L$16"}</definedName>
    <definedName name="_h1" hidden="1">{"'Sheet1'!$L$16"}</definedName>
    <definedName name="_han23">#REF!</definedName>
    <definedName name="_hh1">[27]XL4Poppy!$C$9</definedName>
    <definedName name="_hh1219" localSheetId="16" hidden="1">{"'Sheet1'!$L$16"}</definedName>
    <definedName name="_hh1219" localSheetId="7" hidden="1">{"'Sheet1'!$L$16"}</definedName>
    <definedName name="_hh1219" hidden="1">{"'Sheet1'!$L$16"}</definedName>
    <definedName name="_hh2">[27]XL4Poppy!$A$15</definedName>
    <definedName name="_HKy2">[10]BK04!#REF!</definedName>
    <definedName name="_hom2" localSheetId="7">#REF!</definedName>
    <definedName name="_hom2">#REF!</definedName>
    <definedName name="_hom4" localSheetId="7">[11]sheet12!#REF!</definedName>
    <definedName name="_hom4">[11]sheet12!#REF!</definedName>
    <definedName name="_hsm2">1.1289</definedName>
    <definedName name="_hu1" localSheetId="16" hidden="1">{"'Sheet1'!$L$16"}</definedName>
    <definedName name="_hu1" localSheetId="2" hidden="1">{"'Sheet1'!$L$16"}</definedName>
    <definedName name="_hu1" localSheetId="7" hidden="1">{"'Sheet1'!$L$16"}</definedName>
    <definedName name="_hu1" hidden="1">{"'Sheet1'!$L$16"}</definedName>
    <definedName name="_hu2" localSheetId="16" hidden="1">{"'Sheet1'!$L$16"}</definedName>
    <definedName name="_hu2" localSheetId="2" hidden="1">{"'Sheet1'!$L$16"}</definedName>
    <definedName name="_hu2" localSheetId="7" hidden="1">{"'Sheet1'!$L$16"}</definedName>
    <definedName name="_hu2" hidden="1">{"'Sheet1'!$L$16"}</definedName>
    <definedName name="_hu5" localSheetId="16" hidden="1">{"'Sheet1'!$L$16"}</definedName>
    <definedName name="_hu5" localSheetId="2" hidden="1">{"'Sheet1'!$L$16"}</definedName>
    <definedName name="_hu5" localSheetId="7" hidden="1">{"'Sheet1'!$L$16"}</definedName>
    <definedName name="_hu5" hidden="1">{"'Sheet1'!$L$16"}</definedName>
    <definedName name="_hu6" localSheetId="16" hidden="1">{"'Sheet1'!$L$16"}</definedName>
    <definedName name="_hu6" localSheetId="2" hidden="1">{"'Sheet1'!$L$16"}</definedName>
    <definedName name="_hu6" localSheetId="7" hidden="1">{"'Sheet1'!$L$16"}</definedName>
    <definedName name="_hu6" hidden="1">{"'Sheet1'!$L$16"}</definedName>
    <definedName name="_hu7" localSheetId="16" hidden="1">{"'Sheet1'!$L$16"}</definedName>
    <definedName name="_hu7" localSheetId="7" hidden="1">{"'Sheet1'!$L$16"}</definedName>
    <definedName name="_hu7" hidden="1">{"'Sheet1'!$L$16"}</definedName>
    <definedName name="_Key1" hidden="1">#REF!</definedName>
    <definedName name="_Key2" localSheetId="16" hidden="1">#REF!</definedName>
    <definedName name="_Key2" localSheetId="2" hidden="1">#REF!</definedName>
    <definedName name="_Key2" hidden="1">#REF!</definedName>
    <definedName name="_kl1" localSheetId="16">#REF!</definedName>
    <definedName name="_kl1" localSheetId="2">#REF!</definedName>
    <definedName name="_kl1">#REF!</definedName>
    <definedName name="_km03" localSheetId="16" hidden="1">{"'Sheet1'!$L$16"}</definedName>
    <definedName name="_km03" localSheetId="7" hidden="1">{"'Sheet1'!$L$16"}</definedName>
    <definedName name="_km03" hidden="1">{"'Sheet1'!$L$16"}</definedName>
    <definedName name="_KM188" localSheetId="16">#REF!</definedName>
    <definedName name="_KM188" localSheetId="2">#REF!</definedName>
    <definedName name="_KM188">#REF!</definedName>
    <definedName name="_km189" localSheetId="2">#REF!</definedName>
    <definedName name="_km189">#REF!</definedName>
    <definedName name="_km190" localSheetId="2">#REF!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m36">#REF!</definedName>
    <definedName name="_Knc1">'[12]149-2'!$C$133</definedName>
    <definedName name="_Knc36">#REF!</definedName>
    <definedName name="_Knc57">#REF!</definedName>
    <definedName name="_Kvl36">#REF!</definedName>
    <definedName name="_Lan1" localSheetId="16" hidden="1">{"'Sheet1'!$L$16"}</definedName>
    <definedName name="_Lan1" localSheetId="2" hidden="1">{"'Sheet1'!$L$16"}</definedName>
    <definedName name="_Lan1" localSheetId="7" hidden="1">{"'Sheet1'!$L$16"}</definedName>
    <definedName name="_Lan1" hidden="1">{"'Sheet1'!$L$16"}</definedName>
    <definedName name="_Lan2" localSheetId="16" hidden="1">{"'Sheet1'!$L$16"}</definedName>
    <definedName name="_Lan2" localSheetId="7" hidden="1">{"'Sheet1'!$L$16"}</definedName>
    <definedName name="_Lan2" hidden="1">{"'Sheet1'!$L$16"}</definedName>
    <definedName name="_LAN3" localSheetId="16" hidden="1">{"'Sheet1'!$L$16"}</definedName>
    <definedName name="_LAN3" localSheetId="2" hidden="1">{"'Sheet1'!$L$16"}</definedName>
    <definedName name="_LAN3" localSheetId="7" hidden="1">{"'Sheet1'!$L$16"}</definedName>
    <definedName name="_LAN3" hidden="1">{"'Sheet1'!$L$16"}</definedName>
    <definedName name="_lap1">#REF!</definedName>
    <definedName name="_lap2">#REF!</definedName>
    <definedName name="_lk2" localSheetId="16" hidden="1">{"'Sheet1'!$L$16"}</definedName>
    <definedName name="_lk2" localSheetId="7" hidden="1">{"'Sheet1'!$L$16"}</definedName>
    <definedName name="_lk2" hidden="1">{"'Sheet1'!$L$16"}</definedName>
    <definedName name="_lop16" localSheetId="16">#REF!</definedName>
    <definedName name="_lop16" localSheetId="2">#REF!</definedName>
    <definedName name="_lop16">#REF!</definedName>
    <definedName name="_lop25" localSheetId="2">#REF!</definedName>
    <definedName name="_lop25">#REF!</definedName>
    <definedName name="_lop9" localSheetId="2">#REF!</definedName>
    <definedName name="_lop9">#REF!</definedName>
    <definedName name="_lu85">#REF!</definedName>
    <definedName name="_m4" localSheetId="16" hidden="1">{"'Sheet1'!$L$16"}</definedName>
    <definedName name="_m4" localSheetId="2" hidden="1">{"'Sheet1'!$L$16"}</definedName>
    <definedName name="_m4" localSheetId="7" hidden="1">{"'Sheet1'!$L$16"}</definedName>
    <definedName name="_m4" hidden="1">{"'Sheet1'!$L$16"}</definedName>
    <definedName name="_MAC12">#REF!</definedName>
    <definedName name="_MAC46">#REF!</definedName>
    <definedName name="_may2">#REF!</definedName>
    <definedName name="_may3">#REF!</definedName>
    <definedName name="_MC1">[13]My!$T$5</definedName>
    <definedName name="_MC2">[13]My!$T$42</definedName>
    <definedName name="_MCC3" localSheetId="16" hidden="1">{#N/A,#N/A,FALSE,"CCTV"}</definedName>
    <definedName name="_MCC3" localSheetId="7" hidden="1">{#N/A,#N/A,FALSE,"CCTV"}</definedName>
    <definedName name="_MCC3" hidden="1">{#N/A,#N/A,FALSE,"CCTV"}</definedName>
    <definedName name="_MEP2" localSheetId="16" hidden="1">{#N/A,#N/A,FALSE,"CCTV"}</definedName>
    <definedName name="_MEP2" localSheetId="7" hidden="1">{#N/A,#N/A,FALSE,"CCTV"}</definedName>
    <definedName name="_MEP2" hidden="1">{#N/A,#N/A,FALSE,"CCTV"}</definedName>
    <definedName name="_mx1" localSheetId="16">#REF!</definedName>
    <definedName name="_mx1" localSheetId="2">#REF!</definedName>
    <definedName name="_mx1">#REF!</definedName>
    <definedName name="_mx2" localSheetId="16">#REF!</definedName>
    <definedName name="_mx2" localSheetId="2">#REF!</definedName>
    <definedName name="_mx2">#REF!</definedName>
    <definedName name="_n23" localSheetId="16" hidden="1">{"'Sheet1'!$L$16"}</definedName>
    <definedName name="_n23" localSheetId="7" hidden="1">{"'Sheet1'!$L$16"}</definedName>
    <definedName name="_n23" hidden="1">{"'Sheet1'!$L$16"}</definedName>
    <definedName name="_NAM1" localSheetId="16">#REF!</definedName>
    <definedName name="_NAM1" localSheetId="2">#REF!</definedName>
    <definedName name="_NAM1">#REF!</definedName>
    <definedName name="_NAM2" localSheetId="2">#REF!</definedName>
    <definedName name="_NAM2">#REF!</definedName>
    <definedName name="_NC100" localSheetId="16">'[14]Chiet tinh BS'!#REF!</definedName>
    <definedName name="_NC100" localSheetId="2">'[14]Chiet tinh BS'!#REF!</definedName>
    <definedName name="_NC100">'[14]Chiet tinh BS'!#REF!</definedName>
    <definedName name="_NC150" localSheetId="16">'[15]CHIET TINH DZ 0,4 KV '!#REF!</definedName>
    <definedName name="_NC150" localSheetId="2">'[15]CHIET TINH DZ 0,4 KV '!#REF!</definedName>
    <definedName name="_NC150">'[15]CHIET TINH DZ 0,4 KV '!#REF!</definedName>
    <definedName name="_NC200" localSheetId="16">[16]TT35!#REF!</definedName>
    <definedName name="_NC200" localSheetId="2">[16]TT35!#REF!</definedName>
    <definedName name="_NC200">[16]TT35!#REF!</definedName>
    <definedName name="_NC251">[28]TinhGiaNC!$S$25</definedName>
    <definedName name="_nc50" localSheetId="16">'[15]CHIET TINH DZ 35 KV'!#REF!</definedName>
    <definedName name="_nc50" localSheetId="2">'[15]CHIET TINH DZ 35 KV'!#REF!</definedName>
    <definedName name="_nc50">'[15]CHIET TINH DZ 35 KV'!#REF!</definedName>
    <definedName name="_NCL100" localSheetId="16">#REF!</definedName>
    <definedName name="_NCL100" localSheetId="2">#REF!</definedName>
    <definedName name="_NCL100">#REF!</definedName>
    <definedName name="_NCL200" localSheetId="16">#REF!</definedName>
    <definedName name="_NCL200" localSheetId="2">#REF!</definedName>
    <definedName name="_NCL200">#REF!</definedName>
    <definedName name="_NCL250" localSheetId="16">#REF!</definedName>
    <definedName name="_NCL250">#REF!</definedName>
    <definedName name="_ncm200">#REF!</definedName>
    <definedName name="_NET2">#REF!</definedName>
    <definedName name="_nin190">#REF!</definedName>
    <definedName name="_NSO2" localSheetId="16" hidden="1">{"'Sheet1'!$L$16"}</definedName>
    <definedName name="_NSO2" localSheetId="2" hidden="1">{"'Sheet1'!$L$16"}</definedName>
    <definedName name="_NSO2" localSheetId="7" hidden="1">{"'Sheet1'!$L$16"}</definedName>
    <definedName name="_NSO2" hidden="1">{"'Sheet1'!$L$16"}</definedName>
    <definedName name="_Order1" hidden="1">255</definedName>
    <definedName name="_Order2" hidden="1">255</definedName>
    <definedName name="_oto10">#REF!</definedName>
    <definedName name="_oto12">#REF!</definedName>
    <definedName name="_oto5">#REF!</definedName>
    <definedName name="_oto7">#REF!</definedName>
    <definedName name="_PA3" localSheetId="16" hidden="1">{"'Sheet1'!$L$16"}</definedName>
    <definedName name="_PA3" localSheetId="2" hidden="1">{"'Sheet1'!$L$16"}</definedName>
    <definedName name="_PA3" localSheetId="7" hidden="1">{"'Sheet1'!$L$16"}</definedName>
    <definedName name="_PA3" hidden="1">{"'Sheet1'!$L$16"}</definedName>
    <definedName name="_pd10" localSheetId="16" hidden="1">{"'Summary'!$A$1:$J$46"}</definedName>
    <definedName name="_pd10" localSheetId="7" hidden="1">{"'Summary'!$A$1:$J$46"}</definedName>
    <definedName name="_pd10" hidden="1">{"'Summary'!$A$1:$J$46"}</definedName>
    <definedName name="_PD11" localSheetId="16" hidden="1">{"'Summary'!$A$1:$J$46"}</definedName>
    <definedName name="_PD11" localSheetId="7" hidden="1">{"'Summary'!$A$1:$J$46"}</definedName>
    <definedName name="_PD11" hidden="1">{"'Summary'!$A$1:$J$46"}</definedName>
    <definedName name="_pd12" localSheetId="16" hidden="1">{"'Summary'!$A$1:$J$46"}</definedName>
    <definedName name="_pd12" localSheetId="7" hidden="1">{"'Summary'!$A$1:$J$46"}</definedName>
    <definedName name="_pd12" hidden="1">{"'Summary'!$A$1:$J$46"}</definedName>
    <definedName name="_pd2">#REF!</definedName>
    <definedName name="_pd4">#REF!</definedName>
    <definedName name="_pd9" localSheetId="16" hidden="1">{"'Summary'!$A$1:$J$46"}</definedName>
    <definedName name="_pd9" localSheetId="7" hidden="1">{"'Summary'!$A$1:$J$46"}</definedName>
    <definedName name="_pd9" hidden="1">{"'Summary'!$A$1:$J$46"}</definedName>
    <definedName name="_PL1">#REF!</definedName>
    <definedName name="_PL2">#REF!</definedName>
    <definedName name="_PL3" localSheetId="16" hidden="1">{"'Sheet1'!$L$16"}</definedName>
    <definedName name="_PL3" localSheetId="2" hidden="1">{"'Sheet1'!$L$16"}</definedName>
    <definedName name="_PL3" localSheetId="7" hidden="1">{"'Sheet1'!$L$16"}</definedName>
    <definedName name="_PL3" hidden="1">{"'Sheet1'!$L$16"}</definedName>
    <definedName name="_PXB80">#REF!</definedName>
    <definedName name="_Ph30" localSheetId="16">#REF!</definedName>
    <definedName name="_Ph30" localSheetId="2">#REF!</definedName>
    <definedName name="_Ph30">#REF!</definedName>
    <definedName name="_phi10" localSheetId="2">#REF!</definedName>
    <definedName name="_phi10">#REF!</definedName>
    <definedName name="_phi1000" localSheetId="2">#REF!</definedName>
    <definedName name="_phi1000">#REF!</definedName>
    <definedName name="_phi1500">#REF!</definedName>
    <definedName name="_phi18">#REF!</definedName>
    <definedName name="_phi2000">#REF!</definedName>
    <definedName name="_phi50">#REF!</definedName>
    <definedName name="_phi6">#REF!</definedName>
    <definedName name="_phi750">#REF!</definedName>
    <definedName name="_q1">#REF!</definedName>
    <definedName name="_q2">#REF!</definedName>
    <definedName name="_Regression_Int" hidden="1">1</definedName>
    <definedName name="_rp95" localSheetId="16">#REF!</definedName>
    <definedName name="_rp95" localSheetId="2">#REF!</definedName>
    <definedName name="_rp95">#REF!</definedName>
    <definedName name="_S1" localSheetId="16">{"Book1"}</definedName>
    <definedName name="_S1" localSheetId="2">{"Book1"}</definedName>
    <definedName name="_S1" localSheetId="7">{"Book1"}</definedName>
    <definedName name="_S1">{"Book1"}</definedName>
    <definedName name="_sat10">#REF!</definedName>
    <definedName name="_sat12">#REF!</definedName>
    <definedName name="_sat14">#REF!</definedName>
    <definedName name="_sat16">#REF!</definedName>
    <definedName name="_sat20">#REF!</definedName>
    <definedName name="_Sat27">[18]TTDZ22!#REF!</definedName>
    <definedName name="_Sat6">[18]TTDZ22!#REF!</definedName>
    <definedName name="_sat8">#REF!</definedName>
    <definedName name="_sc1">#REF!</definedName>
    <definedName name="_SC2">#REF!</definedName>
    <definedName name="_sc3">#REF!</definedName>
    <definedName name="_SD30" localSheetId="16" hidden="1">{"'Summary'!$A$1:$J$46"}</definedName>
    <definedName name="_SD30" localSheetId="7" hidden="1">{"'Summary'!$A$1:$J$46"}</definedName>
    <definedName name="_SD30" hidden="1">{"'Summary'!$A$1:$J$46"}</definedName>
    <definedName name="_sd31" localSheetId="16" hidden="1">{"'Summary'!$A$1:$J$46"}</definedName>
    <definedName name="_sd31" localSheetId="7" hidden="1">{"'Summary'!$A$1:$J$46"}</definedName>
    <definedName name="_sd31" hidden="1">{"'Summary'!$A$1:$J$46"}</definedName>
    <definedName name="_SN3" localSheetId="16">#REF!</definedName>
    <definedName name="_SN3" localSheetId="2">#REF!</definedName>
    <definedName name="_SN3">#REF!</definedName>
    <definedName name="_Sort" localSheetId="16" hidden="1">#REF!</definedName>
    <definedName name="_Sort" hidden="1">#REF!</definedName>
    <definedName name="_Sortmoi" localSheetId="16" hidden="1">#REF!</definedName>
    <definedName name="_Sortmoi" hidden="1">#REF!</definedName>
    <definedName name="_su12">[19]Sheet3!#REF!</definedName>
    <definedName name="_Su70">[19]Sheet3!#REF!</definedName>
    <definedName name="_sua20">#REF!</definedName>
    <definedName name="_sua30">#REF!</definedName>
    <definedName name="_T10" localSheetId="16" hidden="1">{"'Sheet1'!$L$16"}</definedName>
    <definedName name="_T10" localSheetId="7" hidden="1">{"'Sheet1'!$L$16"}</definedName>
    <definedName name="_T10" hidden="1">{"'Sheet1'!$L$16"}</definedName>
    <definedName name="_T4">[29]XL4Poppy!$C$31</definedName>
    <definedName name="_T7" localSheetId="16">{"Thuxm2.xls","Sheet1"}</definedName>
    <definedName name="_T7" localSheetId="7">{"Thuxm2.xls","Sheet1"}</definedName>
    <definedName name="_T7">{"Thuxm2.xls","Sheet1"}</definedName>
    <definedName name="_ta1" localSheetId="16">#REF!</definedName>
    <definedName name="_ta1" localSheetId="2">#REF!</definedName>
    <definedName name="_ta1">#REF!</definedName>
    <definedName name="_ta2" localSheetId="16">#REF!</definedName>
    <definedName name="_ta2" localSheetId="2">#REF!</definedName>
    <definedName name="_ta2">#REF!</definedName>
    <definedName name="_ta3" localSheetId="16">#REF!</definedName>
    <definedName name="_ta3" localSheetId="2">#REF!</definedName>
    <definedName name="_ta3">#REF!</definedName>
    <definedName name="_ta4">#REF!</definedName>
    <definedName name="_ta5">#REF!</definedName>
    <definedName name="_ta6">#REF!</definedName>
    <definedName name="_tam1" localSheetId="16" hidden="1">{"'Sheet1'!$L$16"}</definedName>
    <definedName name="_tam1" localSheetId="2" hidden="1">{"'Sheet1'!$L$16"}</definedName>
    <definedName name="_tam1" localSheetId="7" hidden="1">{"'Sheet1'!$L$16"}</definedName>
    <definedName name="_tam1" hidden="1">{"'Sheet1'!$L$16"}</definedName>
    <definedName name="_tam2" localSheetId="16" hidden="1">{"'Sheet1'!$L$16"}</definedName>
    <definedName name="_tam2" localSheetId="2" hidden="1">{"'Sheet1'!$L$16"}</definedName>
    <definedName name="_tam2" localSheetId="7" hidden="1">{"'Sheet1'!$L$16"}</definedName>
    <definedName name="_tam2" hidden="1">{"'Sheet1'!$L$16"}</definedName>
    <definedName name="_tam5" localSheetId="16" hidden="1">{"'Sheet1'!$L$16"}</definedName>
    <definedName name="_tam5" localSheetId="2" hidden="1">{"'Sheet1'!$L$16"}</definedName>
    <definedName name="_tam5" localSheetId="7" hidden="1">{"'Sheet1'!$L$16"}</definedName>
    <definedName name="_tam5" hidden="1">{"'Sheet1'!$L$16"}</definedName>
    <definedName name="_tam6" localSheetId="16" hidden="1">{"'Sheet1'!$L$16"}</definedName>
    <definedName name="_tam6" localSheetId="2" hidden="1">{"'Sheet1'!$L$16"}</definedName>
    <definedName name="_tam6" localSheetId="7" hidden="1">{"'Sheet1'!$L$16"}</definedName>
    <definedName name="_tam6" hidden="1">{"'Sheet1'!$L$16"}</definedName>
    <definedName name="_tan2" localSheetId="16" hidden="1">{"'Sheet1'!$L$16"}</definedName>
    <definedName name="_tan2" localSheetId="2" hidden="1">{"'Sheet1'!$L$16"}</definedName>
    <definedName name="_tan2" localSheetId="7" hidden="1">{"'Sheet1'!$L$16"}</definedName>
    <definedName name="_tan2" hidden="1">{"'Sheet1'!$L$16"}</definedName>
    <definedName name="_tb1" localSheetId="16">#REF!</definedName>
    <definedName name="_tb1" localSheetId="2">#REF!</definedName>
    <definedName name="_tb1">#REF!</definedName>
    <definedName name="_tb2" localSheetId="16">#REF!</definedName>
    <definedName name="_tb2" localSheetId="2">#REF!</definedName>
    <definedName name="_tb2">#REF!</definedName>
    <definedName name="_tb3" localSheetId="16">#REF!</definedName>
    <definedName name="_tb3" localSheetId="2">#REF!</definedName>
    <definedName name="_tb3">#REF!</definedName>
    <definedName name="_tb4">#REF!</definedName>
    <definedName name="_tc1">#REF!</definedName>
    <definedName name="_tct3">[21]gVL!$Q$23</definedName>
    <definedName name="_tct5">#REF!</definedName>
    <definedName name="_te1">#REF!</definedName>
    <definedName name="_te2">#REF!</definedName>
    <definedName name="_TG1">#REF!</definedName>
    <definedName name="_tk1">#REF!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lp3">#REF!</definedName>
    <definedName name="_TM2" localSheetId="16" hidden="1">{"'Sheet1'!$L$16"}</definedName>
    <definedName name="_TM2" localSheetId="7" hidden="1">{"'Sheet1'!$L$16"}</definedName>
    <definedName name="_TM2" hidden="1">{"'Sheet1'!$L$16"}</definedName>
    <definedName name="_tt3" localSheetId="16" hidden="1">{"'Sheet1'!$L$16"}</definedName>
    <definedName name="_tt3" localSheetId="2" hidden="1">{"'Sheet1'!$L$16"}</definedName>
    <definedName name="_tt3" localSheetId="7" hidden="1">{"'Sheet1'!$L$16"}</definedName>
    <definedName name="_tt3" hidden="1">{"'Sheet1'!$L$16"}</definedName>
    <definedName name="_tz593">#REF!</definedName>
    <definedName name="_th1" localSheetId="16" hidden="1">{#N/A,#N/A,FALSE,"Chi tiÆt"}</definedName>
    <definedName name="_th1" localSheetId="2" hidden="1">{#N/A,#N/A,FALSE,"Chi tiÆt"}</definedName>
    <definedName name="_th1" localSheetId="7" hidden="1">{#N/A,#N/A,FALSE,"Chi tiÆt"}</definedName>
    <definedName name="_th1" hidden="1">{#N/A,#N/A,FALSE,"Chi tiÆt"}</definedName>
    <definedName name="_th100">'[8]dongia (2)'!#REF!</definedName>
    <definedName name="_TH160">'[8]dongia (2)'!#REF!</definedName>
    <definedName name="_th2" localSheetId="16" hidden="1">{"'Sheet1'!$L$16"}</definedName>
    <definedName name="_th2" localSheetId="2" hidden="1">{"'Sheet1'!$L$16"}</definedName>
    <definedName name="_th2" localSheetId="7" hidden="1">{"'Sheet1'!$L$16"}</definedName>
    <definedName name="_th2" hidden="1">{"'Sheet1'!$L$16"}</definedName>
    <definedName name="_TH20">#REF!</definedName>
    <definedName name="_TR250" localSheetId="16">'[8]dongia (2)'!#REF!</definedName>
    <definedName name="_TR250" localSheetId="2">'[8]dongia (2)'!#REF!</definedName>
    <definedName name="_TR250">'[8]dongia (2)'!#REF!</definedName>
    <definedName name="_tr375" localSheetId="16">[8]giathanh1!#REF!</definedName>
    <definedName name="_tr375" localSheetId="2">[8]giathanh1!#REF!</definedName>
    <definedName name="_tr375">[8]giathanh1!#REF!</definedName>
    <definedName name="_tra100" localSheetId="16">#REF!</definedName>
    <definedName name="_tra100" localSheetId="2">#REF!</definedName>
    <definedName name="_tra100">#REF!</definedName>
    <definedName name="_tra102" localSheetId="16">#REF!</definedName>
    <definedName name="_tra102" localSheetId="2">#REF!</definedName>
    <definedName name="_tra102">#REF!</definedName>
    <definedName name="_tra104" localSheetId="16">#REF!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70">#REF!</definedName>
    <definedName name="_tra72">#REF!</definedName>
    <definedName name="_tra74">#REF!</definedName>
    <definedName name="_tra76">#REF!</definedName>
    <definedName name="_tra78">#REF!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VAN1">[22]CT35!#REF!</definedName>
    <definedName name="_VCP1">#REF!</definedName>
    <definedName name="_vl1">#REF!</definedName>
    <definedName name="_VL100">#REF!</definedName>
    <definedName name="_VL150">#REF!</definedName>
    <definedName name="_VL200">#REF!</definedName>
    <definedName name="_VL250">#REF!</definedName>
    <definedName name="_VL50">#REF!</definedName>
    <definedName name="_VNM2">#REF!</definedName>
    <definedName name="_VNM4">#REF!</definedName>
    <definedName name="_xb80">#REF!</definedName>
    <definedName name="_xm2">#REF!</definedName>
    <definedName name="_xm3">#REF!</definedName>
    <definedName name="_xm4">#REF!</definedName>
    <definedName name="_xm40">#REF!</definedName>
    <definedName name="_xm5">#REF!</definedName>
    <definedName name="A" localSheetId="16">#REF!</definedName>
    <definedName name="A">#REF!</definedName>
    <definedName name="a0" localSheetId="16">#REF!</definedName>
    <definedName name="a0" localSheetId="2">#REF!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16">#REF!</definedName>
    <definedName name="A120_" localSheetId="2">#REF!</definedName>
    <definedName name="A120_">#REF!</definedName>
    <definedName name="a129_xoa" localSheetId="16" hidden="1">{"Offgrid",#N/A,FALSE,"OFFGRID";"Region",#N/A,FALSE,"REGION";"Offgrid -2",#N/A,FALSE,"OFFGRID";"WTP",#N/A,FALSE,"WTP";"WTP -2",#N/A,FALSE,"WTP";"Project",#N/A,FALSE,"PROJECT";"Summary -2",#N/A,FALSE,"SUMMARY"}</definedName>
    <definedName name="a129_xoa" localSheetId="7" hidden="1">{"Offgrid",#N/A,FALSE,"OFFGRID";"Region",#N/A,FALSE,"REGION";"Offgrid -2",#N/A,FALSE,"OFFGRID";"WTP",#N/A,FALSE,"WTP";"WTP -2",#N/A,FALSE,"WTP";"Project",#N/A,FALSE,"PROJECT";"Summary -2",#N/A,FALSE,"SUMMARY"}</definedName>
    <definedName name="a129_xoa" hidden="1">{"Offgrid",#N/A,FALSE,"OFFGRID";"Region",#N/A,FALSE,"REGION";"Offgrid -2",#N/A,FALSE,"OFFGRID";"WTP",#N/A,FALSE,"WTP";"WTP -2",#N/A,FALSE,"WTP";"Project",#N/A,FALSE,"PROJECT";"Summary -2",#N/A,FALSE,"SUMMARY"}</definedName>
    <definedName name="a129_xoaxoa" localSheetId="16" hidden="1">{"Offgrid",#N/A,FALSE,"OFFGRID";"Region",#N/A,FALSE,"REGION";"Offgrid -2",#N/A,FALSE,"OFFGRID";"WTP",#N/A,FALSE,"WTP";"WTP -2",#N/A,FALSE,"WTP";"Project",#N/A,FALSE,"PROJECT";"Summary -2",#N/A,FALSE,"SUMMARY"}</definedName>
    <definedName name="a129_xoaxoa" localSheetId="7" hidden="1">{"Offgrid",#N/A,FALSE,"OFFGRID";"Region",#N/A,FALSE,"REGION";"Offgrid -2",#N/A,FALSE,"OFFGRID";"WTP",#N/A,FALSE,"WTP";"WTP -2",#N/A,FALSE,"WTP";"Project",#N/A,FALSE,"PROJECT";"Summary -2",#N/A,FALSE,"SUMMARY"}</definedName>
    <definedName name="a129_xoaxoa" hidden="1">{"Offgrid",#N/A,FALSE,"OFFGRID";"Region",#N/A,FALSE,"REGION";"Offgrid -2",#N/A,FALSE,"OFFGRID";"WTP",#N/A,FALSE,"WTP";"WTP -2",#N/A,FALSE,"WTP";"Project",#N/A,FALSE,"PROJECT";"Summary -2",#N/A,FALSE,"SUMMARY"}</definedName>
    <definedName name="a130_xoa" localSheetId="16" hidden="1">{"Offgrid",#N/A,FALSE,"OFFGRID";"Region",#N/A,FALSE,"REGION";"Offgrid -2",#N/A,FALSE,"OFFGRID";"WTP",#N/A,FALSE,"WTP";"WTP -2",#N/A,FALSE,"WTP";"Project",#N/A,FALSE,"PROJECT";"Summary -2",#N/A,FALSE,"SUMMARY"}</definedName>
    <definedName name="a130_xoa" localSheetId="7" hidden="1">{"Offgrid",#N/A,FALSE,"OFFGRID";"Region",#N/A,FALSE,"REGION";"Offgrid -2",#N/A,FALSE,"OFFGRID";"WTP",#N/A,FALSE,"WTP";"WTP -2",#N/A,FALSE,"WTP";"Project",#N/A,FALSE,"PROJECT";"Summary -2",#N/A,FALSE,"SUMMARY"}</definedName>
    <definedName name="a130_xoa" hidden="1">{"Offgrid",#N/A,FALSE,"OFFGRID";"Region",#N/A,FALSE,"REGION";"Offgrid -2",#N/A,FALSE,"OFFGRID";"WTP",#N/A,FALSE,"WTP";"WTP -2",#N/A,FALSE,"WTP";"Project",#N/A,FALSE,"PROJECT";"Summary -2",#N/A,FALSE,"SUMMARY"}</definedName>
    <definedName name="a130_xoaxoa" localSheetId="16" hidden="1">{"Offgrid",#N/A,FALSE,"OFFGRID";"Region",#N/A,FALSE,"REGION";"Offgrid -2",#N/A,FALSE,"OFFGRID";"WTP",#N/A,FALSE,"WTP";"WTP -2",#N/A,FALSE,"WTP";"Project",#N/A,FALSE,"PROJECT";"Summary -2",#N/A,FALSE,"SUMMARY"}</definedName>
    <definedName name="a130_xoaxoa" localSheetId="7" hidden="1">{"Offgrid",#N/A,FALSE,"OFFGRID";"Region",#N/A,FALSE,"REGION";"Offgrid -2",#N/A,FALSE,"OFFGRID";"WTP",#N/A,FALSE,"WTP";"WTP -2",#N/A,FALSE,"WTP";"Project",#N/A,FALSE,"PROJECT";"Summary -2",#N/A,FALSE,"SUMMARY"}</definedName>
    <definedName name="a130_xoaxoa" hidden="1">{"Offgrid",#N/A,FALSE,"OFFGRID";"Region",#N/A,FALSE,"REGION";"Offgrid -2",#N/A,FALSE,"OFFGRID";"WTP",#N/A,FALSE,"WTP";"WTP -2",#N/A,FALSE,"WTP";"Project",#N/A,FALSE,"PROJECT";"Summary -2",#N/A,FALSE,"SUMMARY"}</definedName>
    <definedName name="a1moi" localSheetId="16" hidden="1">{"'Sheet1'!$L$16"}</definedName>
    <definedName name="a1moi" localSheetId="7" hidden="1">{"'Sheet1'!$L$16"}</definedName>
    <definedName name="a1moi" hidden="1">{"'Sheet1'!$L$16"}</definedName>
    <definedName name="a277Print_Titles" localSheetId="16">#REF!</definedName>
    <definedName name="a277Print_Titles" localSheetId="2">#REF!</definedName>
    <definedName name="a277Print_Titles">#REF!</definedName>
    <definedName name="A35_" localSheetId="16">#REF!</definedName>
    <definedName name="A35_" localSheetId="2">#REF!</definedName>
    <definedName name="A35_">#REF!</definedName>
    <definedName name="a3rt" localSheetId="16" hidden="1">{"'Sheet1'!$L$16"}</definedName>
    <definedName name="a3rt" localSheetId="7" hidden="1">{"'Sheet1'!$L$16"}</definedName>
    <definedName name="a3rt" hidden="1">{"'Sheet1'!$L$16"}</definedName>
    <definedName name="A50_" localSheetId="16">#REF!</definedName>
    <definedName name="A50_" localSheetId="2">#REF!</definedName>
    <definedName name="A50_">#REF!</definedName>
    <definedName name="A6N2" localSheetId="2">#REF!</definedName>
    <definedName name="A6N2">#REF!</definedName>
    <definedName name="A6N3" localSheetId="2">#REF!</definedName>
    <definedName name="A6N3">#REF!</definedName>
    <definedName name="A70_">#REF!</definedName>
    <definedName name="A95_">#REF!</definedName>
    <definedName name="AA">#REF!</definedName>
    <definedName name="AAA" localSheetId="16">'[30]MTL$-INTER'!#REF!</definedName>
    <definedName name="AAA">'[30]MTL$-INTER'!#REF!</definedName>
    <definedName name="aaaaa" localSheetId="16">#REF!</definedName>
    <definedName name="aaaaa" localSheetId="2">#REF!</definedName>
    <definedName name="aaaaa" localSheetId="7">#REF!</definedName>
    <definedName name="aaaaa">#REF!</definedName>
    <definedName name="aaaaaaaaaaaaaa" localSheetId="16">#REF!</definedName>
    <definedName name="aaaaaaaaaaaaaa">#REF!</definedName>
    <definedName name="aadd" localSheetId="16" hidden="1">{"'Sheet1'!$L$16"}</definedName>
    <definedName name="aadd" localSheetId="7" hidden="1">{"'Sheet1'!$L$16"}</definedName>
    <definedName name="aadd" hidden="1">{"'Sheet1'!$L$16"}</definedName>
    <definedName name="aass" localSheetId="16" hidden="1">{"'Sheet1'!$L$16"}</definedName>
    <definedName name="aass" localSheetId="7" hidden="1">{"'Sheet1'!$L$16"}</definedName>
    <definedName name="aass" hidden="1">{"'Sheet1'!$L$16"}</definedName>
    <definedName name="aavavavav" localSheetId="16" hidden="1">{#N/A,#N/A,FALSE,"Chi tiÆt"}</definedName>
    <definedName name="aavavavav" localSheetId="7" hidden="1">{#N/A,#N/A,FALSE,"Chi tiÆt"}</definedName>
    <definedName name="aavavavav" hidden="1">{#N/A,#N/A,FALSE,"Chi tiÆt"}</definedName>
    <definedName name="AB" localSheetId="16">#REF!</definedName>
    <definedName name="AB" localSheetId="2">#REF!</definedName>
    <definedName name="AB">#REF!</definedName>
    <definedName name="abcd" localSheetId="16" hidden="1">{"'Sheet1'!$L$16"}</definedName>
    <definedName name="abcd" localSheetId="2" hidden="1">{"'Sheet1'!$L$16"}</definedName>
    <definedName name="abcd" localSheetId="7" hidden="1">{"'Sheet1'!$L$16"}</definedName>
    <definedName name="abcd" hidden="1">{"'Sheet1'!$L$16"}</definedName>
    <definedName name="abcde" localSheetId="16" hidden="1">{"'Sheet1'!$L$16"}</definedName>
    <definedName name="abcde" localSheetId="2" hidden="1">{"'Sheet1'!$L$16"}</definedName>
    <definedName name="abcde" localSheetId="7" hidden="1">{"'Sheet1'!$L$16"}</definedName>
    <definedName name="abcde" hidden="1">{"'Sheet1'!$L$16"}</definedName>
    <definedName name="AC120_">#REF!</definedName>
    <definedName name="AC35_">#REF!</definedName>
    <definedName name="AC50_">#REF!</definedName>
    <definedName name="AC70_">#REF!</definedName>
    <definedName name="AC95_">#REF!</definedName>
    <definedName name="Access_Button" hidden="1">"InstallationToolData_Sheet1_List1"</definedName>
    <definedName name="AccessDatabase" localSheetId="16" hidden="1">"C:\My Documents\HAU\Danhsach\List Cpn.mdb"</definedName>
    <definedName name="AccessDatabase" hidden="1">"C:\My Documents\HAU\Danhsach\List Cpn.mdb"</definedName>
    <definedName name="ad" localSheetId="16">#REF!</definedName>
    <definedName name="ad">#REF!</definedName>
    <definedName name="ADAY" localSheetId="16">#REF!</definedName>
    <definedName name="ADAY">#REF!</definedName>
    <definedName name="ádf" localSheetId="16" hidden="1">{"'Sheet1'!$L$16"}</definedName>
    <definedName name="ádf" localSheetId="2" hidden="1">{"'Sheet1'!$L$16"}</definedName>
    <definedName name="ádf" localSheetId="7" hidden="1">{"'Sheet1'!$L$16"}</definedName>
    <definedName name="ádf" hidden="1">{"'Sheet1'!$L$16"}</definedName>
    <definedName name="adfg" localSheetId="16" hidden="1">{"'Sheet1'!$L$16"}</definedName>
    <definedName name="adfg" localSheetId="2" hidden="1">{"'Sheet1'!$L$16"}</definedName>
    <definedName name="adfg" localSheetId="7" hidden="1">{"'Sheet1'!$L$16"}</definedName>
    <definedName name="adfg" hidden="1">{"'Sheet1'!$L$16"}</definedName>
    <definedName name="adfgdfhgdf" localSheetId="16" hidden="1">#REF!</definedName>
    <definedName name="adfgdfhgdf" hidden="1">#REF!</definedName>
    <definedName name="adfgfgdfg" localSheetId="16" hidden="1">#REF!</definedName>
    <definedName name="adfgfgdfg" hidden="1">#REF!</definedName>
    <definedName name="ádgagsd" localSheetId="16" hidden="1">{"'Sheet1'!$L$16"}</definedName>
    <definedName name="ádgagsd" localSheetId="2" hidden="1">{"'Sheet1'!$L$16"}</definedName>
    <definedName name="ádgagsd" localSheetId="7" hidden="1">{"'Sheet1'!$L$16"}</definedName>
    <definedName name="ádgagsd" hidden="1">{"'Sheet1'!$L$16"}</definedName>
    <definedName name="æ76">[31]chitiet!#REF!</definedName>
    <definedName name="aegwhg.gk" localSheetId="16" hidden="1">{"Offgrid",#N/A,FALSE,"OFFGRID";"Region",#N/A,FALSE,"REGION";"Offgrid -2",#N/A,FALSE,"OFFGRID";"WTP",#N/A,FALSE,"WTP";"WTP -2",#N/A,FALSE,"WTP";"Project",#N/A,FALSE,"PROJECT";"Summary -2",#N/A,FALSE,"SUMMARY"}</definedName>
    <definedName name="aegwhg.gk" localSheetId="7" hidden="1">{"Offgrid",#N/A,FALSE,"OFFGRID";"Region",#N/A,FALSE,"REGION";"Offgrid -2",#N/A,FALSE,"OFFGRID";"WTP",#N/A,FALSE,"WTP";"WTP -2",#N/A,FALSE,"WTP";"Project",#N/A,FALSE,"PROJECT";"Summary -2",#N/A,FALSE,"SUMMARY"}</definedName>
    <definedName name="aegwhg.gk" hidden="1">{"Offgrid",#N/A,FALSE,"OFFGRID";"Region",#N/A,FALSE,"REGION";"Offgrid -2",#N/A,FALSE,"OFFGRID";"WTP",#N/A,FALSE,"WTP";"WTP -2",#N/A,FALSE,"WTP";"Project",#N/A,FALSE,"PROJECT";"Summary -2",#N/A,FALSE,"SUMMARY"}</definedName>
    <definedName name="aetg.hgrs" localSheetId="16" hidden="1">{"Offgrid",#N/A,FALSE,"OFFGRID";"Region",#N/A,FALSE,"REGION";"Offgrid -2",#N/A,FALSE,"OFFGRID";"WTP",#N/A,FALSE,"WTP";"WTP -2",#N/A,FALSE,"WTP";"Project",#N/A,FALSE,"PROJECT";"Summary -2",#N/A,FALSE,"SUMMARY"}</definedName>
    <definedName name="aetg.hgrs" localSheetId="7" hidden="1">{"Offgrid",#N/A,FALSE,"OFFGRID";"Region",#N/A,FALSE,"REGION";"Offgrid -2",#N/A,FALSE,"OFFGRID";"WTP",#N/A,FALSE,"WTP";"WTP -2",#N/A,FALSE,"WTP";"Project",#N/A,FALSE,"PROJECT";"Summary -2",#N/A,FALSE,"SUMMARY"}</definedName>
    <definedName name="aetg.hgrs" hidden="1">{"Offgrid",#N/A,FALSE,"OFFGRID";"Region",#N/A,FALSE,"REGION";"Offgrid -2",#N/A,FALSE,"OFFGRID";"WTP",#N/A,FALSE,"WTP";"WTP -2",#N/A,FALSE,"WTP";"Project",#N/A,FALSE,"PROJECT";"Summary -2",#N/A,FALSE,"SUMMARY"}</definedName>
    <definedName name="af" localSheetId="16" hidden="1">{"'Sheet1'!$L$16"}</definedName>
    <definedName name="af" localSheetId="2" hidden="1">{"'Sheet1'!$L$16"}</definedName>
    <definedName name="af" localSheetId="7" hidden="1">{"'Sheet1'!$L$16"}</definedName>
    <definedName name="af" hidden="1">{"'Sheet1'!$L$16"}</definedName>
    <definedName name="afasffg">[32]XL4Poppy!$A$15</definedName>
    <definedName name="afasfsagfas" localSheetId="16" hidden="1">{#N/A,#N/A,FALSE,"Chi tiÆt"}</definedName>
    <definedName name="afasfsagfas" localSheetId="7" hidden="1">{#N/A,#N/A,FALSE,"Chi tiÆt"}</definedName>
    <definedName name="afasfsagfas" hidden="1">{#N/A,#N/A,FALSE,"Chi tiÆt"}</definedName>
    <definedName name="Ag">[33]PEDESB!$D$136</definedName>
    <definedName name="ag142X42" localSheetId="16">[8]chitimc!#REF!</definedName>
    <definedName name="ag142X42" localSheetId="2">[8]chitimc!#REF!</definedName>
    <definedName name="ag142X42">[8]chitimc!#REF!</definedName>
    <definedName name="ag15F80" localSheetId="16">#REF!</definedName>
    <definedName name="ag15F80" localSheetId="2">#REF!</definedName>
    <definedName name="ag15F80">#REF!</definedName>
    <definedName name="ag267N59" localSheetId="16">[8]chitimc!#REF!</definedName>
    <definedName name="ag267N59" localSheetId="2">[8]chitimc!#REF!</definedName>
    <definedName name="ag267N59">[8]chitimc!#REF!</definedName>
    <definedName name="àgdfgfdgdf" localSheetId="16" hidden="1">#REF!</definedName>
    <definedName name="àgdfgfdgdf" hidden="1">#REF!</definedName>
    <definedName name="àgfdgfdf" localSheetId="16" hidden="1">#REF!</definedName>
    <definedName name="àgfdgfdf" hidden="1">#REF!</definedName>
    <definedName name="ahh" localSheetId="16">{"Book1","Khoan-481-Hai Phong.xls","Khoi luong vat tuhp.xls","Khoan-361 moi-Hai Phong.xls"}</definedName>
    <definedName name="ahh" localSheetId="7">{"Book1","Khoan-481-Hai Phong.xls","Khoi luong vat tuhp.xls","Khoan-361 moi-Hai Phong.xls"}</definedName>
    <definedName name="ahh">{"Book1","Khoan-481-Hai Phong.xls","Khoi luong vat tuhp.xls","Khoan-361 moi-Hai Phong.xls"}</definedName>
    <definedName name="ahtjht" localSheetId="16" hidden="1">{"'Sheet1'!$L$16"}</definedName>
    <definedName name="ahtjht" localSheetId="7" hidden="1">{"'Sheet1'!$L$16"}</definedName>
    <definedName name="ahtjht" hidden="1">{"'Sheet1'!$L$16"}</definedName>
    <definedName name="All_Item" localSheetId="16">#REF!</definedName>
    <definedName name="All_Item" localSheetId="2">#REF!</definedName>
    <definedName name="All_Item">#REF!</definedName>
    <definedName name="ALPIN">#N/A</definedName>
    <definedName name="ALPJYOU">#N/A</definedName>
    <definedName name="ALPTOI">#N/A</definedName>
    <definedName name="amiang">[34]gvl!#REF!</definedName>
    <definedName name="amoi" localSheetId="16" hidden="1">{"'Sheet1'!$L$16"}</definedName>
    <definedName name="amoi" localSheetId="7" hidden="1">{"'Sheet1'!$L$16"}</definedName>
    <definedName name="amoi" hidden="1">{"'Sheet1'!$L$16"}</definedName>
    <definedName name="an">[35]Main!$F$228</definedName>
    <definedName name="anpha" localSheetId="16">#REF!</definedName>
    <definedName name="anpha" localSheetId="2">#REF!</definedName>
    <definedName name="anpha" localSheetId="7">#REF!</definedName>
    <definedName name="anpha">#REF!</definedName>
    <definedName name="anscount" hidden="1">1</definedName>
    <definedName name="Antoan" localSheetId="16" hidden="1">{"'Sheet1'!$L$16"}</definedName>
    <definedName name="Antoan" localSheetId="7" hidden="1">{"'Sheet1'!$L$16"}</definedName>
    <definedName name="Antoan" hidden="1">{"'Sheet1'!$L$16"}</definedName>
    <definedName name="anh">'[36]Giai trinh'!$E$197</definedName>
    <definedName name="AoBok" localSheetId="16">#REF!</definedName>
    <definedName name="AoBok" localSheetId="2">#REF!</definedName>
    <definedName name="AoBok">#REF!</definedName>
    <definedName name="Aps">[33]PEDESB!$D$543</definedName>
    <definedName name="AQ" localSheetId="16">#REF!</definedName>
    <definedName name="AQ" localSheetId="2">#REF!</definedName>
    <definedName name="AQ" localSheetId="7">#REF!</definedName>
    <definedName name="AQ">#REF!</definedName>
    <definedName name="AS2DocOpenMode" hidden="1">"AS2DocumentEdit"</definedName>
    <definedName name="AS2VersionLS" hidden="1">300</definedName>
    <definedName name="asdf" localSheetId="16" hidden="1">{"'Sheet1'!$L$16"}</definedName>
    <definedName name="asdf" localSheetId="2" hidden="1">{"'Sheet1'!$L$16"}</definedName>
    <definedName name="asdf" localSheetId="7" hidden="1">{"'Sheet1'!$L$16"}</definedName>
    <definedName name="asdf" hidden="1">{"'Sheet1'!$L$16"}</definedName>
    <definedName name="asdfgh" localSheetId="16" hidden="1">{"'Sheet1'!$L$16"}</definedName>
    <definedName name="asdfgh" localSheetId="2" hidden="1">{"'Sheet1'!$L$16"}</definedName>
    <definedName name="asdfgh" localSheetId="7" hidden="1">{"'Sheet1'!$L$16"}</definedName>
    <definedName name="asdfgh" hidden="1">{"'Sheet1'!$L$16"}</definedName>
    <definedName name="asdfghghjkj" localSheetId="16" hidden="1">{"'Sheet1'!$L$16"}</definedName>
    <definedName name="asdfghghjkj" localSheetId="2" hidden="1">{"'Sheet1'!$L$16"}</definedName>
    <definedName name="asdfghghjkj" localSheetId="7" hidden="1">{"'Sheet1'!$L$16"}</definedName>
    <definedName name="asdfghghjkj" hidden="1">{"'Sheet1'!$L$16"}</definedName>
    <definedName name="asf" localSheetId="16" hidden="1">{"'Sheet1'!$L$16"}</definedName>
    <definedName name="asf" localSheetId="7" hidden="1">{"'Sheet1'!$L$16"}</definedName>
    <definedName name="asf" hidden="1">{"'Sheet1'!$L$16"}</definedName>
    <definedName name="ATRAM">#REF!</definedName>
    <definedName name="AU" localSheetId="16" hidden="1">{"'Sheet1'!$L$16"}</definedName>
    <definedName name="AU" localSheetId="7" hidden="1">{"'Sheet1'!$L$16"}</definedName>
    <definedName name="AU" hidden="1">{"'Sheet1'!$L$16"}</definedName>
    <definedName name="avavgveqvaq" localSheetId="16" hidden="1">{"Offgrid",#N/A,FALSE,"OFFGRID";"Region",#N/A,FALSE,"REGION";"Offgrid -2",#N/A,FALSE,"OFFGRID";"WTP",#N/A,FALSE,"WTP";"WTP -2",#N/A,FALSE,"WTP";"Project",#N/A,FALSE,"PROJECT";"Summary -2",#N/A,FALSE,"SUMMARY"}</definedName>
    <definedName name="avavgveqvaq" localSheetId="7" hidden="1">{"Offgrid",#N/A,FALSE,"OFFGRID";"Region",#N/A,FALSE,"REGION";"Offgrid -2",#N/A,FALSE,"OFFGRID";"WTP",#N/A,FALSE,"WTP";"WTP -2",#N/A,FALSE,"WTP";"Project",#N/A,FALSE,"PROJECT";"Summary -2",#N/A,FALSE,"SUMMARY"}</definedName>
    <definedName name="avavgveqvaq" hidden="1">{"Offgrid",#N/A,FALSE,"OFFGRID";"Region",#N/A,FALSE,"REGION";"Offgrid -2",#N/A,FALSE,"OFFGRID";"WTP",#N/A,FALSE,"WTP";"WTP -2",#N/A,FALSE,"WTP";"Project",#N/A,FALSE,"PROJECT";"Summary -2",#N/A,FALSE,"SUMMARY"}</definedName>
    <definedName name="ax" localSheetId="16">#REF!</definedName>
    <definedName name="ax">#REF!</definedName>
    <definedName name="ằ" localSheetId="16" hidden="1">{"'Sheet1'!$L$16"}</definedName>
    <definedName name="ằ" localSheetId="7" hidden="1">{"'Sheet1'!$L$16"}</definedName>
    <definedName name="ằ" hidden="1">{"'Sheet1'!$L$16"}</definedName>
    <definedName name="ăg" localSheetId="16" hidden="1">{"'Sheet1'!$L$16"}</definedName>
    <definedName name="ăg" localSheetId="7" hidden="1">{"'Sheet1'!$L$16"}</definedName>
    <definedName name="ăg" hidden="1">{"'Sheet1'!$L$16"}</definedName>
    <definedName name="âétggâgqgêágghe" localSheetId="16" hidden="1">{#N/A,#N/A,FALSE,"Chi tiÆt"}</definedName>
    <definedName name="âétggâgqgêágghe" localSheetId="7" hidden="1">{#N/A,#N/A,FALSE,"Chi tiÆt"}</definedName>
    <definedName name="âétggâgqgêágghe" hidden="1">{#N/A,#N/A,FALSE,"Chi tiÆt"}</definedName>
    <definedName name="âfA" localSheetId="16" hidden="1">{"'Sheet1'!$L$16"}</definedName>
    <definedName name="âfA" localSheetId="7" hidden="1">{"'Sheet1'!$L$16"}</definedName>
    <definedName name="âfA" hidden="1">{"'Sheet1'!$L$16"}</definedName>
    <definedName name="ẩgg" localSheetId="16" hidden="1">{"'Sheet1'!$L$16"}</definedName>
    <definedName name="ẩgg" localSheetId="7" hidden="1">{"'Sheet1'!$L$16"}</definedName>
    <definedName name="ẩgg" hidden="1">{"'Sheet1'!$L$16"}</definedName>
    <definedName name="ầgga" localSheetId="16" hidden="1">{"'Sheet1'!$L$16"}</definedName>
    <definedName name="ầgga" localSheetId="7" hidden="1">{"'Sheet1'!$L$16"}</definedName>
    <definedName name="ầgga" hidden="1">{"'Sheet1'!$L$16"}</definedName>
    <definedName name="B" localSheetId="16">#REF!</definedName>
    <definedName name="B" localSheetId="2">#REF!</definedName>
    <definedName name="B">#REF!</definedName>
    <definedName name="b_1" localSheetId="16">#REF!</definedName>
    <definedName name="b_1" localSheetId="2">#REF!</definedName>
    <definedName name="b_1">#REF!</definedName>
    <definedName name="b_2">#REF!</definedName>
    <definedName name="b_240">'[8]THPDMoi  (2)'!#REF!</definedName>
    <definedName name="b_280">'[8]THPDMoi  (2)'!#REF!</definedName>
    <definedName name="b_3" localSheetId="16">#REF!</definedName>
    <definedName name="b_3" localSheetId="2">#REF!</definedName>
    <definedName name="b_3" localSheetId="7">#REF!</definedName>
    <definedName name="b_3">#REF!</definedName>
    <definedName name="b_320" localSheetId="16">'[8]THPDMoi  (2)'!#REF!</definedName>
    <definedName name="b_320" localSheetId="7">'[8]THPDMoi  (2)'!#REF!</definedName>
    <definedName name="b_320">'[8]THPDMoi  (2)'!#REF!</definedName>
    <definedName name="b_4" localSheetId="16">#REF!</definedName>
    <definedName name="b_4" localSheetId="2">#REF!</definedName>
    <definedName name="b_4" localSheetId="7">#REF!</definedName>
    <definedName name="b_4">#REF!</definedName>
    <definedName name="b_5" localSheetId="16">#REF!</definedName>
    <definedName name="b_5" localSheetId="2">#REF!</definedName>
    <definedName name="b_5">#REF!</definedName>
    <definedName name="b_6" localSheetId="16">#REF!</definedName>
    <definedName name="b_6" localSheetId="2">#REF!</definedName>
    <definedName name="b_6">#REF!</definedName>
    <definedName name="B_Isc">#REF!</definedName>
    <definedName name="b0">#REF!</definedName>
    <definedName name="b1.">#REF!</definedName>
    <definedName name="b1_">#REF!</definedName>
    <definedName name="b2.">#REF!</definedName>
    <definedName name="b2_">#REF!</definedName>
    <definedName name="b3.">#REF!</definedName>
    <definedName name="b3_">#REF!</definedName>
    <definedName name="b4.">#REF!</definedName>
    <definedName name="b4_">#REF!</definedName>
    <definedName name="b5.">#REF!</definedName>
    <definedName name="B6Apha">#REF!</definedName>
    <definedName name="B6beta">#REF!</definedName>
    <definedName name="B6d">#REF!</definedName>
    <definedName name="B6phi">#REF!</definedName>
    <definedName name="B7Csau">#REF!</definedName>
    <definedName name="B7dset">#REF!</definedName>
    <definedName name="B7R">#REF!</definedName>
    <definedName name="bac25d">#REF!</definedName>
    <definedName name="bac27d">#REF!</definedName>
    <definedName name="bac2d">#REF!</definedName>
    <definedName name="bac35d">#REF!</definedName>
    <definedName name="bac37d">#REF!</definedName>
    <definedName name="bac3d">#REF!</definedName>
    <definedName name="bac45d">#REF!</definedName>
    <definedName name="bac47d">#REF!</definedName>
    <definedName name="bac4d">#REF!</definedName>
    <definedName name="bac4d1">#REF!</definedName>
    <definedName name="BacHang" localSheetId="16">#REF!</definedName>
    <definedName name="BacHang" localSheetId="2">#REF!</definedName>
    <definedName name="BacHang">#REF!</definedName>
    <definedName name="BacKan" localSheetId="16">#REF!</definedName>
    <definedName name="BacKan" localSheetId="2">#REF!</definedName>
    <definedName name="BacKan">#REF!</definedName>
    <definedName name="bactham" localSheetId="2">#REF!</definedName>
    <definedName name="bactham">#REF!</definedName>
    <definedName name="Bai_ducdam_coc">#REF!</definedName>
    <definedName name="ban_dan">#REF!</definedName>
    <definedName name="banQL" localSheetId="16" hidden="1">{"'Sheet1'!$L$16"}</definedName>
    <definedName name="banQL" localSheetId="2" hidden="1">{"'Sheet1'!$L$16"}</definedName>
    <definedName name="banQL" localSheetId="7" hidden="1">{"'Sheet1'!$L$16"}</definedName>
    <definedName name="banQL" hidden="1">{"'Sheet1'!$L$16"}</definedName>
    <definedName name="Bang_cly">#REF!</definedName>
    <definedName name="Bang_CVC">#REF!</definedName>
    <definedName name="bang_gia">#REF!</definedName>
    <definedName name="Bang_travl">#REF!</definedName>
    <definedName name="bang1">#REF!</definedName>
    <definedName name="bang2">#REF!</definedName>
    <definedName name="Bang7_THKL_HCM" localSheetId="16" hidden="1">{"'Sheet1'!$L$16"}</definedName>
    <definedName name="Bang7_THKL_HCM" localSheetId="7" hidden="1">{"'Sheet1'!$L$16"}</definedName>
    <definedName name="Bang7_THKL_HCM" hidden="1">{"'Sheet1'!$L$16"}</definedName>
    <definedName name="bangciti" localSheetId="16">'[8]dongia (2)'!#REF!</definedName>
    <definedName name="bangciti" localSheetId="2">'[8]dongia (2)'!#REF!</definedName>
    <definedName name="bangciti">'[8]dongia (2)'!#REF!</definedName>
    <definedName name="Bangfs" localSheetId="16">#REF!</definedName>
    <definedName name="Bangfs" localSheetId="2">#REF!</definedName>
    <definedName name="Bangfs">#REF!</definedName>
    <definedName name="Bangtienluong" localSheetId="16">#REF!</definedName>
    <definedName name="Bangtienluong" localSheetId="2">#REF!</definedName>
    <definedName name="Bangtienluong">#REF!</definedName>
    <definedName name="baotai">#REF!</definedName>
    <definedName name="BarData">#REF!</definedName>
    <definedName name="BarData1">#REF!</definedName>
    <definedName name="Bardata2">#REF!</definedName>
    <definedName name="BB">#REF!</definedName>
    <definedName name="BBAN">#REF!</definedName>
    <definedName name="bbb" localSheetId="16">#REF!</definedName>
    <definedName name="bbb" localSheetId="2">#REF!</definedName>
    <definedName name="bbb">#REF!</definedName>
    <definedName name="bbbb" localSheetId="16">#REF!</definedName>
    <definedName name="bbbb" localSheetId="2">#REF!</definedName>
    <definedName name="bbbb">#REF!</definedName>
    <definedName name="bbcn" localSheetId="2">#REF!</definedName>
    <definedName name="bbcn">#REF!</definedName>
    <definedName name="bbvuong">#REF!</definedName>
    <definedName name="bc" localSheetId="16" hidden="1">{"'Sheet1'!$L$16"}</definedName>
    <definedName name="bc" localSheetId="2" hidden="1">{"'Sheet1'!$L$16"}</definedName>
    <definedName name="bc" localSheetId="7" hidden="1">{"'Sheet1'!$L$16"}</definedName>
    <definedName name="bc" hidden="1">{"'Sheet1'!$L$16"}</definedName>
    <definedName name="BCKT_">[37]Data!$L$24:$W$29</definedName>
    <definedName name="BCKTKT_">[37]Data!$L$34:$O$39</definedName>
    <definedName name="bcktktbtg" localSheetId="16">#REF!</definedName>
    <definedName name="bcktktbtg" localSheetId="2">#REF!</definedName>
    <definedName name="bcktktbtg" localSheetId="7">#REF!</definedName>
    <definedName name="bcktktbtg">#REF!</definedName>
    <definedName name="bcktktx" localSheetId="16">#REF!</definedName>
    <definedName name="bcktktx" localSheetId="2">#REF!</definedName>
    <definedName name="bcktktx">#REF!</definedName>
    <definedName name="bcktkty1" localSheetId="16">#REF!</definedName>
    <definedName name="bcktkty1" localSheetId="2">#REF!</definedName>
    <definedName name="bcktkty1">#REF!</definedName>
    <definedName name="bcktkty2">#REF!</definedName>
    <definedName name="bcktkty3">#REF!</definedName>
    <definedName name="bcktkty4">#REF!</definedName>
    <definedName name="bcktkty5">#REF!</definedName>
    <definedName name="BCTKT_">[37]Data!$L$14:$W$19</definedName>
    <definedName name="BCTQ" localSheetId="16" hidden="1">{"'Sheet1'!$L$16"}</definedName>
    <definedName name="BCTQ" localSheetId="2" hidden="1">{"'Sheet1'!$L$16"}</definedName>
    <definedName name="BCTQ" localSheetId="7" hidden="1">{"'Sheet1'!$L$16"}</definedName>
    <definedName name="BCTQ" hidden="1">{"'Sheet1'!$L$16"}</definedName>
    <definedName name="bd">[21]gVL!$Q$15</definedName>
    <definedName name="BDAY">#REF!</definedName>
    <definedName name="bdd">1.5</definedName>
    <definedName name="BDHo" localSheetId="16">[10]BK04!#REF!</definedName>
    <definedName name="BDHo" localSheetId="2">[10]BK04!#REF!</definedName>
    <definedName name="BDHo">[10]BK04!#REF!</definedName>
    <definedName name="bdht15nc" localSheetId="16">[8]gtrinh!#REF!</definedName>
    <definedName name="bdht15nc" localSheetId="2">[8]gtrinh!#REF!</definedName>
    <definedName name="bdht15nc">[8]gtrinh!#REF!</definedName>
    <definedName name="bdht15vl" localSheetId="2">[8]gtrinh!#REF!</definedName>
    <definedName name="bdht15vl">[8]gtrinh!#REF!</definedName>
    <definedName name="bdht25nc" localSheetId="2">[8]gtrinh!#REF!</definedName>
    <definedName name="bdht25nc">[8]gtrinh!#REF!</definedName>
    <definedName name="bdht25vl" localSheetId="2">[8]gtrinh!#REF!</definedName>
    <definedName name="bdht25vl">[8]gtrinh!#REF!</definedName>
    <definedName name="bdht325nc">[8]gtrinh!#REF!</definedName>
    <definedName name="bdht325vl">[8]gtrinh!#REF!</definedName>
    <definedName name="be">[38]hjbq!$C$10</definedName>
    <definedName name="Be_duc_dam" localSheetId="16">#REF!</definedName>
    <definedName name="Be_duc_dam" localSheetId="2">#REF!</definedName>
    <definedName name="Be_duc_dam" localSheetId="7">#REF!</definedName>
    <definedName name="Be_duc_dam">#REF!</definedName>
    <definedName name="BE100M" localSheetId="16">#REF!</definedName>
    <definedName name="BE100M" localSheetId="2">#REF!</definedName>
    <definedName name="BE100M">#REF!</definedName>
    <definedName name="BE150M" localSheetId="16">'[39]Ct- DZ35kV'!#REF!</definedName>
    <definedName name="BE150M" localSheetId="2">'[39]Ct- DZ35kV'!#REF!</definedName>
    <definedName name="BE150M">'[39]Ct- DZ35kV'!#REF!</definedName>
    <definedName name="BE200M" localSheetId="16">'[39]Ct- DZ35kV'!#REF!</definedName>
    <definedName name="BE200M" localSheetId="2">'[39]Ct- DZ35kV'!#REF!</definedName>
    <definedName name="BE200M">'[39]Ct- DZ35kV'!#REF!</definedName>
    <definedName name="BE50M" localSheetId="16">#REF!</definedName>
    <definedName name="BE50M" localSheetId="2">#REF!</definedName>
    <definedName name="BE50M" localSheetId="7">#REF!</definedName>
    <definedName name="BE50M">#REF!</definedName>
    <definedName name="beta" localSheetId="16">#REF!</definedName>
    <definedName name="beta" localSheetId="2">#REF!</definedName>
    <definedName name="beta">#REF!</definedName>
    <definedName name="betong200" localSheetId="16">'[40]TT-35KV+TBA'!#REF!</definedName>
    <definedName name="betong200" localSheetId="2">'[40]TT-35KV+TBA'!#REF!</definedName>
    <definedName name="betong200">'[40]TT-35KV+TBA'!#REF!</definedName>
    <definedName name="BetongM150">'[41]chiet tinh'!$B$18:$D$23,'[41]chiet tinh'!$F$18:$F$23</definedName>
    <definedName name="BetongM200">'[41]chiet tinh'!$B$35:$D$39,'[41]chiet tinh'!$F$35:$F$39</definedName>
    <definedName name="BetongM50">'[41]chiet tinh'!$B$6:$D$8,'[41]chiet tinh'!$F$6:$F$8</definedName>
    <definedName name="BG_Del" hidden="1">15</definedName>
    <definedName name="BG_Ins" hidden="1">4</definedName>
    <definedName name="BG_Mod" hidden="1">6</definedName>
    <definedName name="Bgiang" localSheetId="16" hidden="1">{"'Sheet1'!$L$16"}</definedName>
    <definedName name="Bgiang" localSheetId="2" hidden="1">{"'Sheet1'!$L$16"}</definedName>
    <definedName name="Bgiang" localSheetId="7" hidden="1">{"'Sheet1'!$L$16"}</definedName>
    <definedName name="Bgiang" hidden="1">{"'Sheet1'!$L$16"}</definedName>
    <definedName name="BI" localSheetId="16" hidden="1">{"'Sheet1'!$L$16"}</definedName>
    <definedName name="BI" localSheetId="2" hidden="1">{"'Sheet1'!$L$16"}</definedName>
    <definedName name="BI" localSheetId="7" hidden="1">{"'Sheet1'!$L$16"}</definedName>
    <definedName name="BI" hidden="1">{"'Sheet1'!$L$16"}</definedName>
    <definedName name="bia">#REF!</definedName>
    <definedName name="bienbao">#REF!</definedName>
    <definedName name="binh" localSheetId="16" hidden="1">{#N/A,#N/A,FALSE,"Chi tiÆt"}</definedName>
    <definedName name="binh" localSheetId="2" hidden="1">{#N/A,#N/A,FALSE,"Chi tiÆt"}</definedName>
    <definedName name="binh" localSheetId="7" hidden="1">{#N/A,#N/A,FALSE,"Chi tiÆt"}</definedName>
    <definedName name="binh" hidden="1">{#N/A,#N/A,FALSE,"Chi tiÆt"}</definedName>
    <definedName name="bình" localSheetId="16" hidden="1">{#N/A,#N/A,FALSE,"Chi tiÆt"}</definedName>
    <definedName name="bình" localSheetId="2" hidden="1">{#N/A,#N/A,FALSE,"Chi tiÆt"}</definedName>
    <definedName name="bình" localSheetId="7" hidden="1">{#N/A,#N/A,FALSE,"Chi tiÆt"}</definedName>
    <definedName name="bình" hidden="1">{#N/A,#N/A,FALSE,"Chi tiÆt"}</definedName>
    <definedName name="blcd">[42]Tonghop!#REF!</definedName>
    <definedName name="blop">[11]sheet12!#REF!</definedName>
    <definedName name="BMS" localSheetId="16" hidden="1">{"'Sheet1'!$L$16"}</definedName>
    <definedName name="BMS" localSheetId="7" hidden="1">{"'Sheet1'!$L$16"}</definedName>
    <definedName name="BMS" hidden="1">{"'Sheet1'!$L$16"}</definedName>
    <definedName name="BO" localSheetId="16" hidden="1">{"'Sheet1'!$L$16"}</definedName>
    <definedName name="BO" localSheetId="7" hidden="1">{"'Sheet1'!$L$16"}</definedName>
    <definedName name="BO" hidden="1">{"'Sheet1'!$L$16"}</definedName>
    <definedName name="bo_phan">[43]!tbl_cty_bp[ten_bp]</definedName>
    <definedName name="BocXep">[28]DMCP!$O$24</definedName>
    <definedName name="bom" localSheetId="16">#REF!</definedName>
    <definedName name="bom" localSheetId="2">#REF!</definedName>
    <definedName name="bom" localSheetId="7">#REF!</definedName>
    <definedName name="bom">#REF!</definedName>
    <definedName name="Book2" localSheetId="16">#REF!</definedName>
    <definedName name="Book2" localSheetId="2">#REF!</definedName>
    <definedName name="Book2">#REF!</definedName>
    <definedName name="BOQ" localSheetId="16">#REF!</definedName>
    <definedName name="BOQ" localSheetId="2">#REF!</definedName>
    <definedName name="BOQ">#REF!</definedName>
    <definedName name="botda">#REF!</definedName>
    <definedName name="bs5o7" localSheetId="16">INDEX(rangebs507,MATCH(msbs507,rangebs507ms,0))</definedName>
    <definedName name="bs5o7" localSheetId="3">INDEX(rangebs507,MATCH(msbs507,rangebs507ms,0))</definedName>
    <definedName name="bs5o7" localSheetId="2">INDEX(rangebs507,MATCH(msbs507,rangebs507ms,0))</definedName>
    <definedName name="bs5o7" localSheetId="18">INDEX(rangebs507,MATCH(msbs507,rangebs507ms,0))</definedName>
    <definedName name="bs5o7" localSheetId="19">INDEX(rangebs507,MATCH(msbs507,rangebs507ms,0))</definedName>
    <definedName name="bs5o7" localSheetId="7">INDEX(rangebs507,MATCH(msbs507,rangebs507ms,0))</definedName>
    <definedName name="bs5o7">INDEX(rangebs507,MATCH(msbs507,rangebs507ms,0))</definedName>
    <definedName name="BT" localSheetId="16">#REF!</definedName>
    <definedName name="BT" localSheetId="2">#REF!</definedName>
    <definedName name="BT" localSheetId="7">#REF!</definedName>
    <definedName name="BT">#REF!</definedName>
    <definedName name="BT_A1">'[44]Cap DUL'!$22:$31</definedName>
    <definedName name="BT_A2">'[45]Tong hop'!#REF!</definedName>
    <definedName name="BT_A2.1">'[44]Cap DUL'!$231:$243</definedName>
    <definedName name="BT_A2.2">'[44]Cap DUL'!$255:$263</definedName>
    <definedName name="BT_B1">'[44]Cap DUL'!$3:$5</definedName>
    <definedName name="BT_B2">'[44]Cap DUL'!$7:$7</definedName>
    <definedName name="BT_C1">'[44]Cap DUL'!$21:$21</definedName>
    <definedName name="BT_CT_Mong_Mo_Tru_Cau" localSheetId="16">#REF!</definedName>
    <definedName name="BT_CT_Mong_Mo_Tru_Cau" localSheetId="2">#REF!</definedName>
    <definedName name="BT_CT_Mong_Mo_Tru_Cau" localSheetId="7">#REF!</definedName>
    <definedName name="BT_CT_Mong_Mo_Tru_Cau">#REF!</definedName>
    <definedName name="BT_loai_A2.1">'[44]Cap DUL'!$231:$243</definedName>
    <definedName name="BT_P1">'[44]Cap DUL'!$8:$18</definedName>
    <definedName name="BT_P10">'[45]Tong hop'!#REF!</definedName>
    <definedName name="BT_P11">'[45]Tong hop'!#REF!</definedName>
    <definedName name="BT_P2">'[45]Tong hop'!#REF!</definedName>
    <definedName name="BT_P3">'[45]Tong hop'!#REF!</definedName>
    <definedName name="BT_P4">'[45]Tong hop'!#REF!</definedName>
    <definedName name="BT_P5">'[45]Tong hop'!#REF!</definedName>
    <definedName name="BT_P6">'[45]Tong hop'!#REF!</definedName>
    <definedName name="BT_P7">'[45]Tong hop'!#REF!</definedName>
    <definedName name="BT_P8">'[45]Tong hop'!#REF!</definedName>
    <definedName name="BT_P9">'[45]Tong hop'!#REF!</definedName>
    <definedName name="btabd" localSheetId="16">#REF!</definedName>
    <definedName name="btabd" localSheetId="2">#REF!</definedName>
    <definedName name="btabd" localSheetId="7">#REF!</definedName>
    <definedName name="btabd">#REF!</definedName>
    <definedName name="btadn" localSheetId="16">#REF!</definedName>
    <definedName name="btadn" localSheetId="2">#REF!</definedName>
    <definedName name="btadn">#REF!</definedName>
    <definedName name="btah" localSheetId="16">#REF!</definedName>
    <definedName name="btah" localSheetId="2">#REF!</definedName>
    <definedName name="btah">#REF!</definedName>
    <definedName name="btah1">#REF!</definedName>
    <definedName name="btai">[34]gvl!$Q$63</definedName>
    <definedName name="btaqn" localSheetId="16">#REF!</definedName>
    <definedName name="btaqn" localSheetId="2">#REF!</definedName>
    <definedName name="btaqn" localSheetId="7">#REF!</definedName>
    <definedName name="btaqn">#REF!</definedName>
    <definedName name="btaqt" localSheetId="16">#REF!</definedName>
    <definedName name="btaqt" localSheetId="2">#REF!</definedName>
    <definedName name="btaqt">#REF!</definedName>
    <definedName name="btath">[46]Names!$AH$24</definedName>
    <definedName name="btbbd">[47]Names!$AH$33</definedName>
    <definedName name="btbdn" localSheetId="16">#REF!</definedName>
    <definedName name="btbdn" localSheetId="2">#REF!</definedName>
    <definedName name="btbdn" localSheetId="7">#REF!</definedName>
    <definedName name="btbdn">#REF!</definedName>
    <definedName name="btbh" localSheetId="16">#REF!</definedName>
    <definedName name="btbh" localSheetId="2">#REF!</definedName>
    <definedName name="btbh">#REF!</definedName>
    <definedName name="btbqn" localSheetId="16">#REF!</definedName>
    <definedName name="btbqn" localSheetId="2">#REF!</definedName>
    <definedName name="btbqn">#REF!</definedName>
    <definedName name="btbqt">#REF!</definedName>
    <definedName name="btbth">[46]Names!$AH$33</definedName>
    <definedName name="btcbd">[47]Names!$AH$41</definedName>
    <definedName name="btcdn" localSheetId="16">#REF!</definedName>
    <definedName name="btcdn" localSheetId="2">#REF!</definedName>
    <definedName name="btcdn" localSheetId="7">#REF!</definedName>
    <definedName name="btcdn">#REF!</definedName>
    <definedName name="btcqn">#REF!</definedName>
    <definedName name="btcqt">#REF!</definedName>
    <definedName name="btcth">[48]Names!$AH$41</definedName>
    <definedName name="btch" localSheetId="16">#REF!</definedName>
    <definedName name="btch" localSheetId="2">#REF!</definedName>
    <definedName name="btch">#REF!</definedName>
    <definedName name="btch1" localSheetId="16">#REF!</definedName>
    <definedName name="btch1" localSheetId="2">#REF!</definedName>
    <definedName name="btch1">#REF!</definedName>
    <definedName name="btch2">#REF!</definedName>
    <definedName name="btd" localSheetId="16">#REF!</definedName>
    <definedName name="btd" localSheetId="2">#REF!</definedName>
    <definedName name="btd" localSheetId="7">#REF!</definedName>
    <definedName name="btd">#REF!</definedName>
    <definedName name="btdbd" localSheetId="16">#REF!</definedName>
    <definedName name="btdbd" localSheetId="2">#REF!</definedName>
    <definedName name="btdbd">#REF!</definedName>
    <definedName name="btddn" localSheetId="16">#REF!</definedName>
    <definedName name="btddn" localSheetId="2">#REF!</definedName>
    <definedName name="btddn">#REF!</definedName>
    <definedName name="btdh">#REF!</definedName>
    <definedName name="btdqn">#REF!</definedName>
    <definedName name="btdqt">#REF!</definedName>
    <definedName name="bteqn">#REF!</definedName>
    <definedName name="BTK" localSheetId="16">#REF!</definedName>
    <definedName name="BTK" localSheetId="2">#REF!</definedName>
    <definedName name="BTK" localSheetId="7">#REF!</definedName>
    <definedName name="BTK">#REF!</definedName>
    <definedName name="BTK_">[37]Data!$D$23</definedName>
    <definedName name="btl" localSheetId="16" hidden="1">{"'Sheet1'!$L$16"}</definedName>
    <definedName name="btl" localSheetId="2" hidden="1">{"'Sheet1'!$L$16"}</definedName>
    <definedName name="btl" localSheetId="7" hidden="1">{"'Sheet1'!$L$16"}</definedName>
    <definedName name="btl" hidden="1">{"'Sheet1'!$L$16"}</definedName>
    <definedName name="BTN_CPDD_tuoi_nhua_lot">#REF!</definedName>
    <definedName name="BTHCTKH">#REF!</definedName>
    <definedName name="BTHCTLK0">#REF!</definedName>
    <definedName name="BTHCTLK1">#REF!</definedName>
    <definedName name="BTHCTSCKC">#REF!</definedName>
    <definedName name="BTHCTSCKN">#REF!</definedName>
    <definedName name="BTHCTSDTC">#REF!</definedName>
    <definedName name="BTHCTSDTN">#REF!</definedName>
    <definedName name="BTHCTTDT">#REF!</definedName>
    <definedName name="BTHCTTK">#REF!</definedName>
    <definedName name="Btho1.3">'[49]MTC+NC'!$D$33</definedName>
    <definedName name="Btho2.5">'[49]MTC+NC'!$D$26</definedName>
    <definedName name="Btho2.7">'[49]MTC+NC'!$D$27</definedName>
    <definedName name="Btho3.0">'[49]MTC+NC'!$D$28</definedName>
    <definedName name="Btho3.2">'[49]MTC+NC'!$D$30</definedName>
    <definedName name="Btho3.5">'[49]MTC+NC'!$D$30</definedName>
    <definedName name="Btho3.7">'[49]MTC+NC'!$D$31</definedName>
    <definedName name="Btho4">'[49]MTC+NC'!$D$32</definedName>
    <definedName name="Btho4.3">'[49]MTC+NC'!$D$33</definedName>
    <definedName name="Btho4.5">'[49]MTC+NC'!$D$34</definedName>
    <definedName name="Btho5.0">'[49]MTC+NC'!$D$35</definedName>
    <definedName name="BTRAM">#REF!</definedName>
    <definedName name="Bu_long">[19]Sheet3!#REF!</definedName>
    <definedName name="Bua">#REF!</definedName>
    <definedName name="bua1.2">#REF!</definedName>
    <definedName name="Bua1.8T">'[49]MTC+NC'!$D$23</definedName>
    <definedName name="Buadongcoc1.8">'[49]MTC+NC'!$D$23</definedName>
    <definedName name="bùc" localSheetId="16">{"Book1","Dt tonghop.xls"}</definedName>
    <definedName name="bùc" localSheetId="7">{"Book1","Dt tonghop.xls"}</definedName>
    <definedName name="bùc">{"Book1","Dt tonghop.xls"}</definedName>
    <definedName name="BuGia">[50]DMCP!$S$3</definedName>
    <definedName name="Bulongma">8700</definedName>
    <definedName name="Bulongthepcoctiepdia" localSheetId="16">#REF!</definedName>
    <definedName name="Bulongthepcoctiepdia" localSheetId="2">#REF!</definedName>
    <definedName name="Bulongthepcoctiepdia">#REF!</definedName>
    <definedName name="buoc" localSheetId="16">[18]TTDZ22!#REF!</definedName>
    <definedName name="buoc" localSheetId="2">[18]TTDZ22!#REF!</definedName>
    <definedName name="buoc">[18]TTDZ22!#REF!</definedName>
    <definedName name="Bust" localSheetId="16">#REF!</definedName>
    <definedName name="Bust" localSheetId="2">#REF!</definedName>
    <definedName name="Bust">#REF!</definedName>
    <definedName name="bv" localSheetId="16">#REF!</definedName>
    <definedName name="bv">#REF!</definedName>
    <definedName name="BVCISUMMARY" localSheetId="16">#REF!</definedName>
    <definedName name="BVCISUMMARY" localSheetId="2">#REF!</definedName>
    <definedName name="BVCISUMMARY">#REF!</definedName>
    <definedName name="c." localSheetId="16">#REF!</definedName>
    <definedName name="c." localSheetId="2">#REF!</definedName>
    <definedName name="c.">#REF!</definedName>
    <definedName name="C_">#REF!</definedName>
    <definedName name="c_1">#REF!</definedName>
    <definedName name="c_2">#REF!</definedName>
    <definedName name="c1.">#REF!</definedName>
    <definedName name="c2.">#REF!</definedName>
    <definedName name="CABLE2">'[51]MTO REV.0'!$A$1:$Q$570</definedName>
    <definedName name="CACAU">298161</definedName>
    <definedName name="cácte">#REF!</definedName>
    <definedName name="Cachdienchuoi" localSheetId="16">#REF!</definedName>
    <definedName name="Cachdienchuoi" localSheetId="2">#REF!</definedName>
    <definedName name="Cachdienchuoi">#REF!</definedName>
    <definedName name="Cachdiendung" localSheetId="16">#REF!</definedName>
    <definedName name="Cachdiendung" localSheetId="2">#REF!</definedName>
    <definedName name="Cachdiendung">#REF!</definedName>
    <definedName name="Cachdienhaap" localSheetId="16">#REF!</definedName>
    <definedName name="Cachdienhaap" localSheetId="2">#REF!</definedName>
    <definedName name="Cachdienhaap">#REF!</definedName>
    <definedName name="CachtinhCN1">#REF!</definedName>
    <definedName name="CachtinhCN2">#REF!</definedName>
    <definedName name="CachtinhCPLBCKTKT">#REF!</definedName>
    <definedName name="CachtinhCPLDADT">#REF!</definedName>
    <definedName name="CachtinhCPTKKT">#REF!</definedName>
    <definedName name="CachtinhCPTKTC">#REF!</definedName>
    <definedName name="CachtinhCPTKHTKT1">#REF!</definedName>
    <definedName name="CachtinhCPTKHTKT2">#REF!</definedName>
    <definedName name="CachtinhCPTTTKBVTC">#REF!</definedName>
    <definedName name="CachtinhCPTTTKKT">#REF!</definedName>
    <definedName name="cap">#REF!</definedName>
    <definedName name="Cap_DUL_doc_B">'[44]Cap DUL'!$274:$279</definedName>
    <definedName name="CAP_DUL_ngang_B">'[44]Cap DUL'!$281:$286</definedName>
    <definedName name="cap_DUL_va_TC" localSheetId="16">#REF!</definedName>
    <definedName name="cap_DUL_va_TC" localSheetId="2">#REF!</definedName>
    <definedName name="cap_DUL_va_TC" localSheetId="7">#REF!</definedName>
    <definedName name="cap_DUL_va_TC">#REF!</definedName>
    <definedName name="cap0.7" localSheetId="16">#REF!</definedName>
    <definedName name="cap0.7" localSheetId="2">#REF!</definedName>
    <definedName name="cap0.7">#REF!</definedName>
    <definedName name="CAPDAT" localSheetId="16">[8]phuluc1!#REF!</definedName>
    <definedName name="CAPDAT" localSheetId="2">[8]phuluc1!#REF!</definedName>
    <definedName name="CAPDAT">[8]phuluc1!#REF!</definedName>
    <definedName name="CAPT">'[28]Phan tich'!$F$7:$F$418</definedName>
    <definedName name="CAPTVT" localSheetId="16">#REF!</definedName>
    <definedName name="CAPTVT" localSheetId="2">#REF!</definedName>
    <definedName name="CAPTVT" localSheetId="7">#REF!</definedName>
    <definedName name="CAPTVT">#REF!</definedName>
    <definedName name="CARL" localSheetId="16" hidden="1">{#N/A,#N/A,FALSE,"CCTV"}</definedName>
    <definedName name="CARL" localSheetId="2" hidden="1">{#N/A,#N/A,FALSE,"CCTV"}</definedName>
    <definedName name="CARL" localSheetId="7" hidden="1">{#N/A,#N/A,FALSE,"CCTV"}</definedName>
    <definedName name="CARL" hidden="1">{#N/A,#N/A,FALSE,"CCTV"}</definedName>
    <definedName name="CARL1" localSheetId="16" hidden="1">{#N/A,#N/A,FALSE,"CCTV"}</definedName>
    <definedName name="CARL1" localSheetId="2" hidden="1">{#N/A,#N/A,FALSE,"CCTV"}</definedName>
    <definedName name="CARL1" localSheetId="7" hidden="1">{#N/A,#N/A,FALSE,"CCTV"}</definedName>
    <definedName name="CARL1" hidden="1">{#N/A,#N/A,FALSE,"CCTV"}</definedName>
    <definedName name="CARL2" localSheetId="16" hidden="1">{#N/A,#N/A,FALSE,"CCTV"}</definedName>
    <definedName name="CARL2" localSheetId="2" hidden="1">{#N/A,#N/A,FALSE,"CCTV"}</definedName>
    <definedName name="CARL2" localSheetId="7" hidden="1">{#N/A,#N/A,FALSE,"CCTV"}</definedName>
    <definedName name="CARL2" hidden="1">{#N/A,#N/A,FALSE,"CCTV"}</definedName>
    <definedName name="CAT">#REF!</definedName>
    <definedName name="Category_All">#REF!</definedName>
    <definedName name="CATIN">#N/A</definedName>
    <definedName name="CATJYOU">#N/A</definedName>
    <definedName name="CATSYU">#N/A</definedName>
    <definedName name="catuon">#REF!</definedName>
    <definedName name="catvang">#REF!</definedName>
    <definedName name="CatVang_HamYen">[52]T.Tinh!#REF!</definedName>
    <definedName name="CATHVT">#REF!</definedName>
    <definedName name="CATREC">#N/A</definedName>
    <definedName name="Cau25T">'[49]MTC+NC'!$D$8</definedName>
    <definedName name="Caunho" localSheetId="16">#REF!</definedName>
    <definedName name="Caunho" localSheetId="2">#REF!</definedName>
    <definedName name="Caunho" localSheetId="7">#REF!</definedName>
    <definedName name="Caunho">#REF!</definedName>
    <definedName name="cay" localSheetId="16">#REF!</definedName>
    <definedName name="cay" localSheetId="2">#REF!</definedName>
    <definedName name="cay">#REF!</definedName>
    <definedName name="Cb" localSheetId="16">#REF!</definedName>
    <definedName name="Cb" localSheetId="2">#REF!</definedName>
    <definedName name="Cb">#REF!</definedName>
    <definedName name="CBE100M" localSheetId="16">'[39]Ct- DZ35kV'!#REF!</definedName>
    <definedName name="CBE100M" localSheetId="2">'[39]Ct- DZ35kV'!#REF!</definedName>
    <definedName name="CBE100M">'[39]Ct- DZ35kV'!#REF!</definedName>
    <definedName name="CBE150M" localSheetId="16">'[39]Ct- DZ35kV'!#REF!</definedName>
    <definedName name="CBE150M" localSheetId="2">'[39]Ct- DZ35kV'!#REF!</definedName>
    <definedName name="CBE150M">'[39]Ct- DZ35kV'!#REF!</definedName>
    <definedName name="CBE200M" localSheetId="16">'[39]Ct- DZ35kV'!#REF!</definedName>
    <definedName name="CBE200M" localSheetId="2">'[39]Ct- DZ35kV'!#REF!</definedName>
    <definedName name="CBE200M">'[39]Ct- DZ35kV'!#REF!</definedName>
    <definedName name="CBE50M" localSheetId="16">#REF!</definedName>
    <definedName name="CBE50M" localSheetId="2">#REF!</definedName>
    <definedName name="CBE50M" localSheetId="7">#REF!</definedName>
    <definedName name="CBE50M">#REF!</definedName>
    <definedName name="cbld">[43]!tbl_cbld[Mã CBLĐ]</definedName>
    <definedName name="CBPT">'[28]Phan tich'!$N$7:$N$418</definedName>
    <definedName name="CC" localSheetId="16">#REF!</definedName>
    <definedName name="CC" localSheetId="2">#REF!</definedName>
    <definedName name="CC" localSheetId="7">#REF!</definedName>
    <definedName name="CC">#REF!</definedName>
    <definedName name="CC.M14.1" localSheetId="16">[53]GTTBA!#REF!</definedName>
    <definedName name="CC.M14.1" localSheetId="2">[53]GTTBA!#REF!</definedName>
    <definedName name="CC.M14.1" localSheetId="7">[53]GTTBA!#REF!</definedName>
    <definedName name="CC.M14.1">[53]GTTBA!#REF!</definedName>
    <definedName name="CC.M14.2" localSheetId="16">[53]GTTBA!#REF!</definedName>
    <definedName name="CC.M14.2" localSheetId="2">[53]GTTBA!#REF!</definedName>
    <definedName name="CC.M14.2">[53]GTTBA!#REF!</definedName>
    <definedName name="CC.MTCat" localSheetId="16">[53]GTTBA!#REF!</definedName>
    <definedName name="CC.MTCat" localSheetId="2">[53]GTTBA!#REF!</definedName>
    <definedName name="CC.MTCat">[53]GTTBA!#REF!</definedName>
    <definedName name="ccc" localSheetId="16">[54]Names!$AA$59</definedName>
    <definedName name="ccc">[54]Names!$AA$59</definedName>
    <definedName name="ccccc" localSheetId="16">#REF!</definedName>
    <definedName name="ccccc" localSheetId="7">#REF!</definedName>
    <definedName name="ccccc">#REF!</definedName>
    <definedName name="CCÑCangdung10.2" localSheetId="16" hidden="1">{"'Sheet1'!$L$16"}</definedName>
    <definedName name="CCÑCangdung10.2" localSheetId="2" hidden="1">{"'Sheet1'!$L$16"}</definedName>
    <definedName name="CCÑCangdung10.2" localSheetId="7" hidden="1">{"'Sheet1'!$L$16"}</definedName>
    <definedName name="CCÑCangdung10.2" hidden="1">{"'Sheet1'!$L$16"}</definedName>
    <definedName name="ccot" localSheetId="16">TRANSPOSE(listcty)</definedName>
    <definedName name="ccot" localSheetId="3">TRANSPOSE(listcty)</definedName>
    <definedName name="ccot" localSheetId="2">TRANSPOSE(listcty)</definedName>
    <definedName name="ccot" localSheetId="18">TRANSPOSE(listcty)</definedName>
    <definedName name="ccot" localSheetId="19">TRANSPOSE(listcty)</definedName>
    <definedName name="ccot" localSheetId="7">TRANSPOSE(listcty)</definedName>
    <definedName name="ccot">TRANSPOSE(listcty)</definedName>
    <definedName name="CCS" localSheetId="16">#REF!</definedName>
    <definedName name="CCS" localSheetId="2">#REF!</definedName>
    <definedName name="CCS" localSheetId="7">#REF!</definedName>
    <definedName name="CCS">#REF!</definedName>
    <definedName name="CCT" localSheetId="16">#REF!</definedName>
    <definedName name="CCT" localSheetId="2">#REF!</definedName>
    <definedName name="CCT">#REF!</definedName>
    <definedName name="CCT_">[37]Data!$E$23</definedName>
    <definedName name="cchong" localSheetId="16">#REF!</definedName>
    <definedName name="cchong" localSheetId="2">#REF!</definedName>
    <definedName name="cchong">#REF!</definedName>
    <definedName name="cd" localSheetId="16">#REF!</definedName>
    <definedName name="cd" localSheetId="2">#REF!</definedName>
    <definedName name="cd" localSheetId="7">#REF!</definedName>
    <definedName name="cd">#REF!</definedName>
    <definedName name="CDAY" localSheetId="2">#REF!</definedName>
    <definedName name="CDAY">#REF!</definedName>
    <definedName name="CDD" localSheetId="2">#REF!</definedName>
    <definedName name="CDD">#REF!</definedName>
    <definedName name="CDDD" localSheetId="16">'[8]THPDMoi  (2)'!#REF!</definedName>
    <definedName name="CDDD" localSheetId="2">'[8]THPDMoi  (2)'!#REF!</definedName>
    <definedName name="CDDD">'[8]THPDMoi  (2)'!#REF!</definedName>
    <definedName name="cddd1p">'[8]TONG HOP VL-NC'!$C$3</definedName>
    <definedName name="cddd3p">'[8]TONG HOP VL-NC'!$C$2</definedName>
    <definedName name="CELPNT" localSheetId="16">#REF!</definedName>
    <definedName name="CELPNT" localSheetId="2">#REF!</definedName>
    <definedName name="CELPNT" localSheetId="7">#REF!</definedName>
    <definedName name="CELPNT">#REF!</definedName>
    <definedName name="CELPNT2" localSheetId="16">#REF!</definedName>
    <definedName name="CELPNT2" localSheetId="2">#REF!</definedName>
    <definedName name="CELPNT2">#REF!</definedName>
    <definedName name="cfk" localSheetId="16">#REF!</definedName>
    <definedName name="cfk" localSheetId="2">#REF!</definedName>
    <definedName name="cfk">#REF!</definedName>
    <definedName name="cg" localSheetId="16" hidden="1">{"'Sheet1'!$L$16"}</definedName>
    <definedName name="cg" localSheetId="2" hidden="1">{"'Sheet1'!$L$16"}</definedName>
    <definedName name="cg" localSheetId="7" hidden="1">{"'Sheet1'!$L$16"}</definedName>
    <definedName name="cg" hidden="1">{"'Sheet1'!$L$16"}</definedName>
    <definedName name="cgionc">'[8]lam-moi'!#REF!</definedName>
    <definedName name="cgiovl">'[8]lam-moi'!#REF!</definedName>
    <definedName name="citidd">'[8]dongia (2)'!#REF!</definedName>
    <definedName name="CK">#REF!</definedName>
    <definedName name="cknc">'[8]lam-moi'!#REF!</definedName>
    <definedName name="ckvl">'[8]lam-moi'!#REF!</definedName>
    <definedName name="CL" localSheetId="16">#REF!</definedName>
    <definedName name="CL" localSheetId="2">#REF!</definedName>
    <definedName name="CL" localSheetId="7">#REF!</definedName>
    <definedName name="CL">#REF!</definedName>
    <definedName name="classa" localSheetId="16">[55]Names!#REF!</definedName>
    <definedName name="classa" localSheetId="7">[55]Names!#REF!</definedName>
    <definedName name="classa">[55]Names!#REF!</definedName>
    <definedName name="classb" localSheetId="16">[55]Names!#REF!</definedName>
    <definedName name="classb" localSheetId="7">[55]Names!#REF!</definedName>
    <definedName name="classb">[55]Names!#REF!</definedName>
    <definedName name="classc">[55]Names!#REF!</definedName>
    <definedName name="classd">[55]Names!#REF!</definedName>
    <definedName name="CLECT" localSheetId="16">#REF!</definedName>
    <definedName name="CLECT" localSheetId="2">#REF!</definedName>
    <definedName name="CLECT" localSheetId="7">#REF!</definedName>
    <definedName name="CLECT">#REF!</definedName>
    <definedName name="CLIEOS" localSheetId="16">#REF!</definedName>
    <definedName name="CLIEOS" localSheetId="2">#REF!</definedName>
    <definedName name="CLIEOS">#REF!</definedName>
    <definedName name="CLTC" localSheetId="16">#REF!</definedName>
    <definedName name="CLTC" localSheetId="2">#REF!</definedName>
    <definedName name="CLTC">#REF!</definedName>
    <definedName name="clvc1">[8]chitiet!$D$3</definedName>
    <definedName name="CLVC3">0.1</definedName>
    <definedName name="CLVCTB">#REF!</definedName>
    <definedName name="CLVL">#REF!</definedName>
    <definedName name="CLVLieu">'[50]TH Vat tu'!$R$36</definedName>
    <definedName name="CN1btg" localSheetId="16">#REF!</definedName>
    <definedName name="CN1btg" localSheetId="2">#REF!</definedName>
    <definedName name="CN1btg" localSheetId="7">#REF!</definedName>
    <definedName name="CN1btg">#REF!</definedName>
    <definedName name="CN1x" localSheetId="2">#REF!</definedName>
    <definedName name="CN1x">#REF!</definedName>
    <definedName name="CN1y1" localSheetId="2">#REF!</definedName>
    <definedName name="CN1y1">#REF!</definedName>
    <definedName name="CN1y2">#REF!</definedName>
    <definedName name="CN1y3">#REF!</definedName>
    <definedName name="CN2btg">#REF!</definedName>
    <definedName name="CN2x">#REF!</definedName>
    <definedName name="CN2y1">#REF!</definedName>
    <definedName name="CN2y2">#REF!</definedName>
    <definedName name="CN2y3">#REF!</definedName>
    <definedName name="CN2y4">#REF!</definedName>
    <definedName name="CN2y5">#REF!</definedName>
    <definedName name="CN3p">'[8]TONGKE3p '!$X$295</definedName>
    <definedName name="CNC" localSheetId="16">#REF!</definedName>
    <definedName name="CNC" localSheetId="2">#REF!</definedName>
    <definedName name="CNC" localSheetId="7">#REF!</definedName>
    <definedName name="CNC">#REF!</definedName>
    <definedName name="CND" localSheetId="16">#REF!</definedName>
    <definedName name="CND" localSheetId="2">#REF!</definedName>
    <definedName name="CND">#REF!</definedName>
    <definedName name="CNG" localSheetId="16">#REF!</definedName>
    <definedName name="CNG" localSheetId="2">#REF!</definedName>
    <definedName name="CNG">#REF!</definedName>
    <definedName name="Co">#REF!</definedName>
    <definedName name="COAT">'[1]PNT-QUOT-#3'!#REF!</definedName>
    <definedName name="coc">#REF!</definedName>
    <definedName name="COC_1.2">'[44]Cap DUL'!$295:$302</definedName>
    <definedName name="Coc_2m">'[44]Cap DUL'!$304:$314</definedName>
    <definedName name="Coc_BTCT" localSheetId="16">#REF!</definedName>
    <definedName name="Coc_BTCT" localSheetId="2">#REF!</definedName>
    <definedName name="Coc_BTCT" localSheetId="7">#REF!</definedName>
    <definedName name="Coc_BTCT">#REF!</definedName>
    <definedName name="Coc_khoan" localSheetId="16">'[56]Coc khoan'!#REF!</definedName>
    <definedName name="Coc_khoan" localSheetId="7">'[56]Coc khoan'!#REF!</definedName>
    <definedName name="Coc_khoan">'[56]Coc khoan'!#REF!</definedName>
    <definedName name="Cocbetong" localSheetId="16">#REF!</definedName>
    <definedName name="Cocbetong" localSheetId="2">#REF!</definedName>
    <definedName name="Cocbetong" localSheetId="7">#REF!</definedName>
    <definedName name="Cocbetong">#REF!</definedName>
    <definedName name="Code" localSheetId="16">#REF!</definedName>
    <definedName name="Code" localSheetId="2">#REF!</definedName>
    <definedName name="Code">#REF!</definedName>
    <definedName name="Cöï_ly_vaän_chuyeãn" localSheetId="16">#REF!</definedName>
    <definedName name="Cöï_ly_vaän_chuyeãn" localSheetId="2">#REF!</definedName>
    <definedName name="Cöï_ly_vaän_chuyeãn">#REF!</definedName>
    <definedName name="CÖÏ_LY_VAÄN_CHUYEÅN">#REF!</definedName>
    <definedName name="ColVL">[28]DMCP!$Q$2</definedName>
    <definedName name="COMMON" localSheetId="16">#REF!</definedName>
    <definedName name="COMMON" localSheetId="2">#REF!</definedName>
    <definedName name="COMMON" localSheetId="7">#REF!</definedName>
    <definedName name="COMMON">#REF!</definedName>
    <definedName name="CON_EQP_COS" localSheetId="2">#REF!</definedName>
    <definedName name="CON_EQP_COS">#REF!</definedName>
    <definedName name="CON_EQP_COST" localSheetId="2">#REF!</definedName>
    <definedName name="CON_EQP_COST">#REF!</definedName>
    <definedName name="CONST_EQ" localSheetId="16">#REF!</definedName>
    <definedName name="CONST_EQ" localSheetId="2">#REF!</definedName>
    <definedName name="CONST_EQ">#REF!</definedName>
    <definedName name="Continue" localSheetId="16">#REF!</definedName>
    <definedName name="Continue" localSheetId="2">#REF!</definedName>
    <definedName name="Continue">#REF!</definedName>
    <definedName name="Cong_HM_DTCT">#REF!</definedName>
    <definedName name="Cong_M_DTCT">#REF!</definedName>
    <definedName name="Cong_NC_DTCT">#REF!</definedName>
    <definedName name="Cong_VL_DTCT">#REF!</definedName>
    <definedName name="cong1x15">[8]giathanh1!#REF!</definedName>
    <definedName name="CONGPA1" localSheetId="16" hidden="1">{"'Sheet1'!$L$16"}</definedName>
    <definedName name="CONGPA1" localSheetId="7" hidden="1">{"'Sheet1'!$L$16"}</definedName>
    <definedName name="CONGPA1" hidden="1">{"'Sheet1'!$L$16"}</definedName>
    <definedName name="coppha" localSheetId="16">#REF!</definedName>
    <definedName name="coppha" localSheetId="2">#REF!</definedName>
    <definedName name="coppha">#REF!</definedName>
    <definedName name="Cost">#REF!</definedName>
    <definedName name="cot">[57]gVL!$Q$64</definedName>
    <definedName name="Cot_thep">[8]Du_lieu!$C$19</definedName>
    <definedName name="Cot12b" localSheetId="16">#REF!</definedName>
    <definedName name="Cot12b" localSheetId="2">#REF!</definedName>
    <definedName name="Cot12b" localSheetId="7">#REF!</definedName>
    <definedName name="Cot12b">#REF!</definedName>
    <definedName name="cot7.5" localSheetId="16">#REF!</definedName>
    <definedName name="cot7.5" localSheetId="2">#REF!</definedName>
    <definedName name="cot7.5">#REF!</definedName>
    <definedName name="cot8.5" localSheetId="16">#REF!</definedName>
    <definedName name="cot8.5" localSheetId="2">#REF!</definedName>
    <definedName name="cot8.5">#REF!</definedName>
    <definedName name="CotBTtronVuong">#REF!</definedName>
    <definedName name="cotdo">#REF!</definedName>
    <definedName name="cotpha">[58]TT_10KV!$H$323</definedName>
    <definedName name="Cotsatma">9726</definedName>
    <definedName name="Cotthepma">9726</definedName>
    <definedName name="COVER" localSheetId="16">#REF!</definedName>
    <definedName name="COVER" localSheetId="2">#REF!</definedName>
    <definedName name="COVER">#REF!</definedName>
    <definedName name="cp" localSheetId="16">#REF!</definedName>
    <definedName name="cp" localSheetId="2">#REF!</definedName>
    <definedName name="cp">#REF!</definedName>
    <definedName name="cp.1" localSheetId="16">#REF!</definedName>
    <definedName name="cp.1" localSheetId="2">#REF!</definedName>
    <definedName name="cp.1">#REF!</definedName>
    <definedName name="cp.2">#REF!</definedName>
    <definedName name="CP.Ia">'[59]Giai trinh'!#REF!</definedName>
    <definedName name="CP.Ib">'[59]Giai trinh'!#REF!</definedName>
    <definedName name="CP.Ic">'[59]Giai trinh'!#REF!</definedName>
    <definedName name="CP.Id">'[59]Giai trinh'!#REF!</definedName>
    <definedName name="CP.Ie">'[59]Giai trinh'!#REF!</definedName>
    <definedName name="CP.IIa">'[59]Giai trinh'!#REF!</definedName>
    <definedName name="CP.IIb">'[59]Giai trinh'!#REF!</definedName>
    <definedName name="CP.IIc">'[59]Giai trinh'!#REF!</definedName>
    <definedName name="CP.IId">'[59]Giai trinh'!#REF!</definedName>
    <definedName name="CP.IIe">'[59]Giai trinh'!#REF!</definedName>
    <definedName name="CP.M10.1a">'[60]Giai trinh'!#REF!</definedName>
    <definedName name="CP.M10.1b">'[60]Giai trinh'!#REF!</definedName>
    <definedName name="CP.M10.1c">'[60]Giai trinh'!#REF!</definedName>
    <definedName name="CP.M10.1d">'[60]Giai trinh'!#REF!</definedName>
    <definedName name="CP.M10.1e">'[60]Giai trinh'!#REF!</definedName>
    <definedName name="CP.M10.2a">'[60]Giai trinh'!#REF!</definedName>
    <definedName name="CP.M10.2b">'[60]Giai trinh'!#REF!</definedName>
    <definedName name="CP.M10.2c">'[60]Giai trinh'!#REF!</definedName>
    <definedName name="CP.M10.2d">'[60]Giai trinh'!#REF!</definedName>
    <definedName name="CP.M10.2e">'[60]Giai trinh'!#REF!</definedName>
    <definedName name="CP.M12.1a">[61]GTTBA!$E$233</definedName>
    <definedName name="CP.M12.1b">[61]GTTBA!$E$234</definedName>
    <definedName name="CP.M12.1c">[61]GTTBA!$E$235</definedName>
    <definedName name="CP.M12.1d">[61]GTTBA!$E$241</definedName>
    <definedName name="CP.M12.2a">[61]GTTBA!$E$205</definedName>
    <definedName name="CP.M12.2b">[61]GTTBA!$E$206</definedName>
    <definedName name="CP.M12.2c">[61]GTTBA!$E$207</definedName>
    <definedName name="CP.M12.2d">[61]GTTBA!$E$213</definedName>
    <definedName name="CP.M14.1a">[53]GTTBA!#REF!</definedName>
    <definedName name="CP.M14.1b">[53]GTTBA!#REF!</definedName>
    <definedName name="CP.M14.1c">[53]GTTBA!#REF!</definedName>
    <definedName name="CP.M14.1d">[53]GTTBA!#REF!</definedName>
    <definedName name="CP.M14.1e">[53]GTTBA!#REF!</definedName>
    <definedName name="CP.M14.2a">[53]GTTBA!#REF!</definedName>
    <definedName name="CP.M14.2b">[53]GTTBA!#REF!</definedName>
    <definedName name="CP.M14.2c">[53]GTTBA!#REF!</definedName>
    <definedName name="CP.M14.2d">[53]GTTBA!#REF!</definedName>
    <definedName name="CP.M14.2e">[53]GTTBA!#REF!</definedName>
    <definedName name="CP.MDTa">'[60]Giai trinh'!#REF!</definedName>
    <definedName name="CP.MDTb">'[60]Giai trinh'!#REF!</definedName>
    <definedName name="CP.MDTc">'[60]Giai trinh'!#REF!</definedName>
    <definedName name="CP.MDTd">'[60]Giai trinh'!#REF!</definedName>
    <definedName name="CP.MDTe">'[60]Giai trinh'!#REF!</definedName>
    <definedName name="CP.MTCata">[53]GTTBA!#REF!</definedName>
    <definedName name="CP.MTCatb">[53]GTTBA!#REF!</definedName>
    <definedName name="CP.MTCatc">[53]GTTBA!#REF!</definedName>
    <definedName name="CP.MTCatd">[53]GTTBA!#REF!</definedName>
    <definedName name="CP.MTCate">[53]GTTBA!#REF!</definedName>
    <definedName name="CP.VIIIa">'[62]Giai trinh'!#REF!</definedName>
    <definedName name="CP.VIIIb">'[62]Giai trinh'!#REF!</definedName>
    <definedName name="CP.VIIIc">'[62]Giai trinh'!#REF!</definedName>
    <definedName name="CP.VIIId">'[62]Giai trinh'!#REF!</definedName>
    <definedName name="CP.VIIIe">'[62]Giai trinh'!#REF!</definedName>
    <definedName name="CP_khac2" localSheetId="16" hidden="1">{"'Sheet1'!$L$16"}</definedName>
    <definedName name="CP_khac2" localSheetId="7" hidden="1">{"'Sheet1'!$L$16"}</definedName>
    <definedName name="CP_khac2" hidden="1">{"'Sheet1'!$L$16"}</definedName>
    <definedName name="CPC" localSheetId="16">#REF!</definedName>
    <definedName name="CPC" localSheetId="2">#REF!</definedName>
    <definedName name="CPC">#REF!</definedName>
    <definedName name="cpd">[21]gVL!$Q$20</definedName>
    <definedName name="cpdd">[21]gVL!$Q$21</definedName>
    <definedName name="cpdd2">#REF!</definedName>
    <definedName name="CPDGHSMTTB">#REF!</definedName>
    <definedName name="CPDGHSMTXD">#REF!</definedName>
    <definedName name="CPGSLDTB">#REF!</definedName>
    <definedName name="CPGSTCXD">#REF!</definedName>
    <definedName name="cpk">#REF!</definedName>
    <definedName name="CPKTVDT">#REF!</definedName>
    <definedName name="CPLBCKTKT">#REF!</definedName>
    <definedName name="CPLHSMTTB">#REF!</definedName>
    <definedName name="CPLHSMTXD">#REF!</definedName>
    <definedName name="CPMTC" localSheetId="16">#REF!</definedName>
    <definedName name="CPMTC">#REF!</definedName>
    <definedName name="CPNC" localSheetId="16">#REF!</definedName>
    <definedName name="CPNC">#REF!</definedName>
    <definedName name="CPQLDA">#REF!</definedName>
    <definedName name="cps">#REF!</definedName>
    <definedName name="CPTB">#REF!</definedName>
    <definedName name="CPTDKQDT">#REF!</definedName>
    <definedName name="CPTKCN1">#REF!</definedName>
    <definedName name="CPTKCN2">#REF!</definedName>
    <definedName name="CPTKHTKT1">#REF!</definedName>
    <definedName name="CPTKHTKT2">#REF!</definedName>
    <definedName name="CPTTDT">#REF!</definedName>
    <definedName name="CPTTQTVDT">#REF!</definedName>
    <definedName name="CPVC100">#REF!</definedName>
    <definedName name="CPVC1KM">'[8]TH VL, NC, DDHT Thanhphuoc'!$J$19</definedName>
    <definedName name="CPVCDN" localSheetId="16">#REF!</definedName>
    <definedName name="CPVCDN" localSheetId="2">#REF!</definedName>
    <definedName name="CPVCDN" localSheetId="7">#REF!</definedName>
    <definedName name="CPVCDN">#REF!</definedName>
    <definedName name="CPVL" localSheetId="16">#REF!</definedName>
    <definedName name="CPVL">#REF!</definedName>
    <definedName name="CPVLTT">'[50]TH Vat tu'!$Q$36</definedName>
    <definedName name="CPXDvaTBi" localSheetId="16">#REF!</definedName>
    <definedName name="CPXDvaTBi" localSheetId="7">#REF!</definedName>
    <definedName name="CPXDvaTBi">#REF!</definedName>
    <definedName name="CPHA">#REF!</definedName>
    <definedName name="CRD" localSheetId="16">#REF!</definedName>
    <definedName name="CRD" localSheetId="2">#REF!</definedName>
    <definedName name="CRD">#REF!</definedName>
    <definedName name="_xlnm.Criteria" localSheetId="16">[63]SILICATE!#REF!</definedName>
    <definedName name="_xlnm.Criteria" localSheetId="2">[63]SILICATE!#REF!</definedName>
    <definedName name="_xlnm.Criteria">[63]SILICATE!#REF!</definedName>
    <definedName name="CRITINST" localSheetId="16">#REF!</definedName>
    <definedName name="CRITINST" localSheetId="2">#REF!</definedName>
    <definedName name="CRITINST" localSheetId="7">#REF!</definedName>
    <definedName name="CRITINST">#REF!</definedName>
    <definedName name="CRITPURC" localSheetId="16">#REF!</definedName>
    <definedName name="CRITPURC" localSheetId="2">#REF!</definedName>
    <definedName name="CRITPURC">#REF!</definedName>
    <definedName name="Cro_section" localSheetId="16">[33]PEDESB!#REF!</definedName>
    <definedName name="Cro_section" localSheetId="2">[33]PEDESB!#REF!</definedName>
    <definedName name="Cro_section">[33]PEDESB!#REF!</definedName>
    <definedName name="CRS" localSheetId="16">#REF!</definedName>
    <definedName name="CRS" localSheetId="2">#REF!</definedName>
    <definedName name="CRS" localSheetId="7">#REF!</definedName>
    <definedName name="CRS">#REF!</definedName>
    <definedName name="CS" localSheetId="16">#REF!</definedName>
    <definedName name="CS" localSheetId="2">#REF!</definedName>
    <definedName name="CS">#REF!</definedName>
    <definedName name="CS_10" localSheetId="16">#REF!</definedName>
    <definedName name="CS_10" localSheetId="2">#REF!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au">#REF!</definedName>
    <definedName name="csd3p">#REF!</definedName>
    <definedName name="csddg1p">#REF!</definedName>
    <definedName name="csddt1p">#REF!</definedName>
    <definedName name="csdl">#REF!</definedName>
    <definedName name="CSDLGTGT">#REF!</definedName>
    <definedName name="csht3p">#REF!</definedName>
    <definedName name="CSMBA">#REF!</definedName>
    <definedName name="CT">#REF!</definedName>
    <definedName name="CT.I">'[59]Giai trinh'!#REF!</definedName>
    <definedName name="CT.II">'[59]Giai trinh'!#REF!</definedName>
    <definedName name="CT.M10.1">'[60]Giai trinh'!#REF!</definedName>
    <definedName name="CT.M10.2">'[60]Giai trinh'!#REF!</definedName>
    <definedName name="CT.M12.1">[61]GTTBA!$E$238</definedName>
    <definedName name="CT.M12.2">[61]GTTBA!$E$210</definedName>
    <definedName name="CT.M14.1">[53]GTTBA!#REF!</definedName>
    <definedName name="CT.M14.2">[53]GTTBA!#REF!</definedName>
    <definedName name="CT.MDT">'[60]Giai trinh'!#REF!</definedName>
    <definedName name="CT.MTCat">[53]GTTBA!#REF!</definedName>
    <definedName name="CT.VIII">'[62]Giai trinh'!#REF!</definedName>
    <definedName name="CT_KSTK" localSheetId="16">#REF!</definedName>
    <definedName name="CT_KSTK" localSheetId="2">#REF!</definedName>
    <definedName name="CT_KSTK" localSheetId="7">#REF!</definedName>
    <definedName name="CT_KSTK">#REF!</definedName>
    <definedName name="ct3_" localSheetId="16">[64]Gia!#REF!</definedName>
    <definedName name="ct3_" localSheetId="7">[64]Gia!#REF!</definedName>
    <definedName name="ct3_">[64]Gia!#REF!</definedName>
    <definedName name="ct5_" localSheetId="16">[64]Gia!#REF!</definedName>
    <definedName name="ct5_" localSheetId="7">[64]Gia!#REF!</definedName>
    <definedName name="ct5_">[64]Gia!#REF!</definedName>
    <definedName name="ctbb" localSheetId="16">#REF!</definedName>
    <definedName name="ctbb" localSheetId="2">#REF!</definedName>
    <definedName name="ctbb" localSheetId="7">#REF!</definedName>
    <definedName name="ctbb">#REF!</definedName>
    <definedName name="ctbbt" localSheetId="16" hidden="1">{"'Sheet1'!$L$16"}</definedName>
    <definedName name="ctbbt" localSheetId="7" hidden="1">{"'Sheet1'!$L$16"}</definedName>
    <definedName name="ctbbt" hidden="1">{"'Sheet1'!$L$16"}</definedName>
    <definedName name="CTBT">[22]CT35!#REF!</definedName>
    <definedName name="CTBT1">[22]CT35!#REF!</definedName>
    <definedName name="CTBT2">[22]CT35!#REF!</definedName>
    <definedName name="CTCT1" localSheetId="16" hidden="1">{"'Sheet1'!$L$16"}</definedName>
    <definedName name="CTCT1" localSheetId="2" hidden="1">{"'Sheet1'!$L$16"}</definedName>
    <definedName name="CTCT1" localSheetId="7" hidden="1">{"'Sheet1'!$L$16"}</definedName>
    <definedName name="CTCT1" hidden="1">{"'Sheet1'!$L$16"}</definedName>
    <definedName name="ctdg">[65]ctdg!#REF!</definedName>
    <definedName name="ctdn9697" localSheetId="16">#REF!</definedName>
    <definedName name="ctdn9697" localSheetId="2">#REF!</definedName>
    <definedName name="ctdn9697" localSheetId="7">#REF!</definedName>
    <definedName name="ctdn9697">#REF!</definedName>
    <definedName name="CTDU" localSheetId="16">#REF!</definedName>
    <definedName name="CTDU" localSheetId="2">#REF!</definedName>
    <definedName name="CTDU">#REF!</definedName>
    <definedName name="CTDZ" localSheetId="16">#REF!</definedName>
    <definedName name="CTDZ" localSheetId="2">#REF!</definedName>
    <definedName name="CTDZ">#REF!</definedName>
    <definedName name="cti3x15">[8]giathanh1!#REF!</definedName>
    <definedName name="ctiep">#REF!</definedName>
    <definedName name="ctieu" localSheetId="16" hidden="1">{"'Sheet1'!$L$16"}</definedName>
    <definedName name="ctieu" localSheetId="2" hidden="1">{"'Sheet1'!$L$16"}</definedName>
    <definedName name="ctieu" localSheetId="7" hidden="1">{"'Sheet1'!$L$16"}</definedName>
    <definedName name="ctieu" hidden="1">{"'Sheet1'!$L$16"}</definedName>
    <definedName name="CTieu_H">#REF!</definedName>
    <definedName name="CTieuXB">#REF!</definedName>
    <definedName name="ctinh">[66]ctinh!$B$8:$F$186</definedName>
    <definedName name="CTNC">[67]CTNC!$C$6:$K$66</definedName>
    <definedName name="cto" localSheetId="16">#REF!</definedName>
    <definedName name="cto" localSheetId="2">#REF!</definedName>
    <definedName name="cto" localSheetId="7">#REF!</definedName>
    <definedName name="cto">#REF!</definedName>
    <definedName name="CTTra">[68]CTTra!$1:$1048576</definedName>
    <definedName name="CTTraD">[68]CTTra!$1:$1048576</definedName>
    <definedName name="CTTramDD">[68]CTTra!$1:$1048576</definedName>
    <definedName name="CTVL">[67]CTVL!$B$6:$F$64</definedName>
    <definedName name="CTXD_CLCL">'[69]Tỷ lệ CLCL'!$A$2:$O$62</definedName>
    <definedName name="CTXD_CX" localSheetId="16">BlankMacro1</definedName>
    <definedName name="CTXD_CX" localSheetId="3">BlankMacro1</definedName>
    <definedName name="CTXD_CX" localSheetId="2">BlankMacro1</definedName>
    <definedName name="CTXD_CX" localSheetId="7">BlankMacro1</definedName>
    <definedName name="CTXD_CX">BlankMacro1</definedName>
    <definedName name="CTXD_TT">[69]Tytrong_ketcauchinh!$L$2:$T$55</definedName>
    <definedName name="CTHT">#REF!</definedName>
    <definedName name="CTRAM" localSheetId="16">#REF!</definedName>
    <definedName name="CTRAM" localSheetId="2">#REF!</definedName>
    <definedName name="CTRAM">#REF!</definedName>
    <definedName name="ctre" localSheetId="16">#REF!</definedName>
    <definedName name="ctre" localSheetId="2">#REF!</definedName>
    <definedName name="ctre">#REF!</definedName>
    <definedName name="CU_LY" localSheetId="16">#REF!</definedName>
    <definedName name="CU_LY" localSheetId="2">#REF!</definedName>
    <definedName name="CU_LY" localSheetId="7">#REF!</definedName>
    <definedName name="CU_LY">#REF!</definedName>
    <definedName name="cu_ly_1">'[70]tra-vat-lieu'!$A$219:$A$319</definedName>
    <definedName name="cui" localSheetId="16">#REF!</definedName>
    <definedName name="cui" localSheetId="2">#REF!</definedName>
    <definedName name="cui" localSheetId="7">#REF!</definedName>
    <definedName name="cui">#REF!</definedName>
    <definedName name="culy" localSheetId="16">#REF!</definedName>
    <definedName name="culy" localSheetId="2">#REF!</definedName>
    <definedName name="culy">#REF!</definedName>
    <definedName name="culy1" localSheetId="16">[8]DONGIA!#REF!</definedName>
    <definedName name="culy1" localSheetId="2">[8]DONGIA!#REF!</definedName>
    <definedName name="culy1">[8]DONGIA!#REF!</definedName>
    <definedName name="culy2" localSheetId="16">[8]DONGIA!#REF!</definedName>
    <definedName name="culy2" localSheetId="2">[8]DONGIA!#REF!</definedName>
    <definedName name="culy2">[8]DONGIA!#REF!</definedName>
    <definedName name="culy3" localSheetId="16">[8]DONGIA!#REF!</definedName>
    <definedName name="culy3">[8]DONGIA!#REF!</definedName>
    <definedName name="culy4" localSheetId="16">[8]DONGIA!#REF!</definedName>
    <definedName name="culy4">[8]DONGIA!#REF!</definedName>
    <definedName name="culy5">[8]DONGIA!#REF!</definedName>
    <definedName name="cumtu_9" localSheetId="16">#REF!</definedName>
    <definedName name="cumtu_9" localSheetId="2">#REF!</definedName>
    <definedName name="cumtu_9" localSheetId="7">#REF!</definedName>
    <definedName name="cumtu_9">#REF!</definedName>
    <definedName name="cung" localSheetId="16" hidden="1">{"'Sheet1'!$L$16"}</definedName>
    <definedName name="cung" localSheetId="7" hidden="1">{"'Sheet1'!$L$16"}</definedName>
    <definedName name="cung" hidden="1">{"'Sheet1'!$L$16"}</definedName>
    <definedName name="cuoc">[8]DONGIA!#REF!</definedName>
    <definedName name="cuoc_vc" localSheetId="16">#REF!</definedName>
    <definedName name="cuoc_vc" localSheetId="2">#REF!</definedName>
    <definedName name="cuoc_vc" localSheetId="7">#REF!</definedName>
    <definedName name="cuoc_vc">#REF!</definedName>
    <definedName name="Cuoc_vc_1">'[70]tra-vat-lieu'!$B$219:$G$319</definedName>
    <definedName name="CURRENCY" localSheetId="16">#REF!</definedName>
    <definedName name="CURRENCY" localSheetId="2">#REF!</definedName>
    <definedName name="CURRENCY" localSheetId="7">#REF!</definedName>
    <definedName name="CURRENCY">#REF!</definedName>
    <definedName name="cv" localSheetId="16">[71]gvl!$N$17</definedName>
    <definedName name="cv">[71]gvl!$N$17</definedName>
    <definedName name="CV.I" localSheetId="16">'[59]Giai trinh'!#REF!</definedName>
    <definedName name="CV.I">'[59]Giai trinh'!#REF!</definedName>
    <definedName name="CV.II" localSheetId="16">'[59]Giai trinh'!#REF!</definedName>
    <definedName name="CV.II">'[59]Giai trinh'!#REF!</definedName>
    <definedName name="CV.M10.1" localSheetId="16">'[60]Giai trinh'!#REF!</definedName>
    <definedName name="CV.M10.1">'[60]Giai trinh'!#REF!</definedName>
    <definedName name="CV.M10.2" localSheetId="16">'[60]Giai trinh'!#REF!</definedName>
    <definedName name="CV.M10.2">'[60]Giai trinh'!#REF!</definedName>
    <definedName name="CV.M12.1">[61]GTTBA!$E$229</definedName>
    <definedName name="CV.M12.2">[61]GTTBA!$E$201</definedName>
    <definedName name="CV.M14.1">[53]GTTBA!#REF!</definedName>
    <definedName name="CV.M14.2">[53]GTTBA!#REF!</definedName>
    <definedName name="CV.MDT">'[60]Giai trinh'!#REF!</definedName>
    <definedName name="CV.MTCat">[53]GTTBA!#REF!</definedName>
    <definedName name="CV.VIII">'[62]Giai trinh'!#REF!</definedName>
    <definedName name="cvdxz" localSheetId="16">#REF!</definedName>
    <definedName name="cvdxz" localSheetId="7">#REF!</definedName>
    <definedName name="cvdxz">#REF!</definedName>
    <definedName name="cvvd" localSheetId="16">#REF!</definedName>
    <definedName name="cvvd">#REF!</definedName>
    <definedName name="CX" localSheetId="16">#REF!</definedName>
    <definedName name="CX" localSheetId="2">#REF!</definedName>
    <definedName name="CX">#REF!</definedName>
    <definedName name="cxhtnc" localSheetId="16">'[8]lam-moi'!#REF!</definedName>
    <definedName name="cxhtnc" localSheetId="2">'[8]lam-moi'!#REF!</definedName>
    <definedName name="cxhtnc">'[8]lam-moi'!#REF!</definedName>
    <definedName name="cxhtvl" localSheetId="16">'[8]lam-moi'!#REF!</definedName>
    <definedName name="cxhtvl" localSheetId="2">'[8]lam-moi'!#REF!</definedName>
    <definedName name="cxhtvl">'[8]lam-moi'!#REF!</definedName>
    <definedName name="cxnc" localSheetId="2">'[8]lam-moi'!#REF!</definedName>
    <definedName name="cxnc">'[8]lam-moi'!#REF!</definedName>
    <definedName name="cxvl" localSheetId="2">'[8]lam-moi'!#REF!</definedName>
    <definedName name="cxvl">'[8]lam-moi'!#REF!</definedName>
    <definedName name="cxxnc">'[8]lam-moi'!#REF!</definedName>
    <definedName name="cxxvl">'[8]lam-moi'!#REF!</definedName>
    <definedName name="CH" localSheetId="16">#REF!</definedName>
    <definedName name="CH" localSheetId="2">#REF!</definedName>
    <definedName name="CH" localSheetId="7">#REF!</definedName>
    <definedName name="CH">#REF!</definedName>
    <definedName name="chhtnc" localSheetId="16">'[8]lam-moi'!#REF!</definedName>
    <definedName name="chhtnc" localSheetId="7">'[8]lam-moi'!#REF!</definedName>
    <definedName name="chhtnc">'[8]lam-moi'!#REF!</definedName>
    <definedName name="chhtvl" localSheetId="16">'[8]lam-moi'!#REF!</definedName>
    <definedName name="chhtvl" localSheetId="7">'[8]lam-moi'!#REF!</definedName>
    <definedName name="chhtvl">'[8]lam-moi'!#REF!</definedName>
    <definedName name="chialuong" localSheetId="16">#REF!</definedName>
    <definedName name="chialuong" localSheetId="2">#REF!</definedName>
    <definedName name="chialuong" localSheetId="7">#REF!</definedName>
    <definedName name="chialuong">#REF!</definedName>
    <definedName name="chiemhoa" localSheetId="16">[72]TTVanChuyen!#REF!</definedName>
    <definedName name="chiemhoa" localSheetId="7">[72]TTVanChuyen!#REF!</definedName>
    <definedName name="chiemhoa">[72]TTVanChuyen!#REF!</definedName>
    <definedName name="chilk" localSheetId="16" hidden="1">{"'Sheet1'!$L$16"}</definedName>
    <definedName name="chilk" localSheetId="2" hidden="1">{"'Sheet1'!$L$16"}</definedName>
    <definedName name="chilk" localSheetId="7" hidden="1">{"'Sheet1'!$L$16"}</definedName>
    <definedName name="chilk" hidden="1">{"'Sheet1'!$L$16"}</definedName>
    <definedName name="Chiphi" localSheetId="16" hidden="1">{"'Sheet1'!$L$16"}</definedName>
    <definedName name="Chiphi" localSheetId="2" hidden="1">{"'Sheet1'!$L$16"}</definedName>
    <definedName name="Chiphi" localSheetId="7" hidden="1">{"'Sheet1'!$L$16"}</definedName>
    <definedName name="Chiphi" hidden="1">{"'Sheet1'!$L$16"}</definedName>
    <definedName name="ChiPhiChung">'[73]DM Chi phi'!$Q$2</definedName>
    <definedName name="ChiphiHTKT2" localSheetId="16">#REF!</definedName>
    <definedName name="ChiphiHTKT2" localSheetId="2">#REF!</definedName>
    <definedName name="ChiphiHTKT2" localSheetId="7">#REF!</definedName>
    <definedName name="ChiphiHTKT2">#REF!</definedName>
    <definedName name="ChiphiLapBCKTKT" localSheetId="16">#REF!</definedName>
    <definedName name="ChiphiLapBCKTKT" localSheetId="2">#REF!</definedName>
    <definedName name="ChiphiLapBCKTKT">#REF!</definedName>
    <definedName name="ChiphiLapDADT" localSheetId="16">#REF!</definedName>
    <definedName name="ChiphiLapDADT" localSheetId="2">#REF!</definedName>
    <definedName name="ChiphiLapDADT">#REF!</definedName>
    <definedName name="ChiphiTKCTCapngam">#REF!</definedName>
    <definedName name="ChiphiTKCTCNkhac">#REF!</definedName>
    <definedName name="ChiphiTKHTKT1">#REF!</definedName>
    <definedName name="ChiphithamdinhKQDT">#REF!</definedName>
    <definedName name="ChiphiThamtraTKBVTC">#REF!</definedName>
    <definedName name="ChiphiThamtraTKKT">#REF!</definedName>
    <definedName name="ChiphiThietkeKythuat">#REF!</definedName>
    <definedName name="ChiphiThietkeToChucThiCong">#REF!</definedName>
    <definedName name="CHIPHIVANCHUYEN">#REF!</definedName>
    <definedName name="chitiet2">#REF!</definedName>
    <definedName name="chitiet4">#REF!</definedName>
    <definedName name="chitietbgiang2" localSheetId="16" hidden="1">{"'Sheet1'!$L$16"}</definedName>
    <definedName name="chitietbgiang2" localSheetId="2" hidden="1">{"'Sheet1'!$L$16"}</definedName>
    <definedName name="chitietbgiang2" localSheetId="7" hidden="1">{"'Sheet1'!$L$16"}</definedName>
    <definedName name="chitietbgiang2" hidden="1">{"'Sheet1'!$L$16"}</definedName>
    <definedName name="chitiett">#REF!</definedName>
    <definedName name="chl" localSheetId="16" hidden="1">{"'Sheet1'!$L$16"}</definedName>
    <definedName name="chl" localSheetId="2" hidden="1">{"'Sheet1'!$L$16"}</definedName>
    <definedName name="chl" localSheetId="7" hidden="1">{"'Sheet1'!$L$16"}</definedName>
    <definedName name="chl" hidden="1">{"'Sheet1'!$L$16"}</definedName>
    <definedName name="chnc">'[8]lam-moi'!#REF!</definedName>
    <definedName name="Chu">[17]ND!#REF!</definedName>
    <definedName name="chung">66</definedName>
    <definedName name="Chupdaucapcongotnong">#REF!</definedName>
    <definedName name="chuyen" localSheetId="16" hidden="1">{"'Sheet1'!$L$16"}</definedName>
    <definedName name="chuyen" localSheetId="2" hidden="1">{"'Sheet1'!$L$16"}</definedName>
    <definedName name="chuyen" localSheetId="7" hidden="1">{"'Sheet1'!$L$16"}</definedName>
    <definedName name="chuyen" hidden="1">{"'Sheet1'!$L$16"}</definedName>
    <definedName name="chvl">'[8]lam-moi'!#REF!</definedName>
    <definedName name="D" localSheetId="16">#REF!</definedName>
    <definedName name="D" localSheetId="2">#REF!</definedName>
    <definedName name="D" localSheetId="7">#REF!</definedName>
    <definedName name="D">#REF!</definedName>
    <definedName name="d." localSheetId="16">#REF!</definedName>
    <definedName name="d." localSheetId="2">#REF!</definedName>
    <definedName name="d.">#REF!</definedName>
    <definedName name="D.Ia" localSheetId="16">'[59]Giai trinh'!#REF!</definedName>
    <definedName name="D.Ia" localSheetId="2">'[59]Giai trinh'!#REF!</definedName>
    <definedName name="D.Ia">'[59]Giai trinh'!#REF!</definedName>
    <definedName name="D.Ib" localSheetId="16">'[59]Giai trinh'!#REF!</definedName>
    <definedName name="D.Ib" localSheetId="2">'[59]Giai trinh'!#REF!</definedName>
    <definedName name="D.Ib">'[59]Giai trinh'!#REF!</definedName>
    <definedName name="D.IIa">'[59]Giai trinh'!#REF!</definedName>
    <definedName name="D.IIb">'[59]Giai trinh'!#REF!</definedName>
    <definedName name="D.M10.1a">'[60]Giai trinh'!#REF!</definedName>
    <definedName name="D.M10.1b">'[60]Giai trinh'!#REF!</definedName>
    <definedName name="D.M10.2a">'[60]Giai trinh'!#REF!</definedName>
    <definedName name="D.M10.2b">'[60]Giai trinh'!#REF!</definedName>
    <definedName name="D.M12.1a">[61]GTTBA!$E$230</definedName>
    <definedName name="D.M12.1b">[61]GTTBA!$E$242</definedName>
    <definedName name="D.M12.2a">[61]GTTBA!$E$202</definedName>
    <definedName name="D.M12.2b">[61]GTTBA!$E$214</definedName>
    <definedName name="D.M14.1">[53]GTTBA!#REF!</definedName>
    <definedName name="D.M14.1b">[53]GTTBA!#REF!</definedName>
    <definedName name="D.M14.2">[53]GTTBA!#REF!</definedName>
    <definedName name="D.M14.2b">[53]GTTBA!#REF!</definedName>
    <definedName name="D.MDTa">'[60]Giai trinh'!#REF!</definedName>
    <definedName name="D.MDTb">'[60]Giai trinh'!#REF!</definedName>
    <definedName name="D.MTCat">[53]GTTBA!#REF!</definedName>
    <definedName name="D.MTCatb">[53]GTTBA!#REF!</definedName>
    <definedName name="D.VIIIa">'[62]Giai trinh'!#REF!</definedName>
    <definedName name="D.VIIIb">'[62]Giai trinh'!#REF!</definedName>
    <definedName name="d_1" localSheetId="16">#REF!</definedName>
    <definedName name="d_1" localSheetId="2">#REF!</definedName>
    <definedName name="d_1" localSheetId="7">#REF!</definedName>
    <definedName name="d_1">#REF!</definedName>
    <definedName name="d_2" localSheetId="16">#REF!</definedName>
    <definedName name="d_2" localSheetId="2">#REF!</definedName>
    <definedName name="d_2">#REF!</definedName>
    <definedName name="d_3" localSheetId="16">#REF!</definedName>
    <definedName name="d_3" localSheetId="2">#REF!</definedName>
    <definedName name="d_3">#REF!</definedName>
    <definedName name="d_4">#REF!</definedName>
    <definedName name="D_7101A_B">#REF!</definedName>
    <definedName name="D_Gia">'[74]Don gia'!$A$3:$F$240</definedName>
    <definedName name="d1." localSheetId="16">#REF!</definedName>
    <definedName name="d1." localSheetId="2">#REF!</definedName>
    <definedName name="d1." localSheetId="7">#REF!</definedName>
    <definedName name="d1.">#REF!</definedName>
    <definedName name="d1_" localSheetId="16">#REF!</definedName>
    <definedName name="d1_" localSheetId="2">#REF!</definedName>
    <definedName name="d1_">#REF!</definedName>
    <definedName name="D1x49" localSheetId="16">[8]chitimc!#REF!</definedName>
    <definedName name="D1x49" localSheetId="2">[8]chitimc!#REF!</definedName>
    <definedName name="D1x49">[8]chitimc!#REF!</definedName>
    <definedName name="D1x49x49" localSheetId="16">[8]chitimc!#REF!</definedName>
    <definedName name="D1x49x49" localSheetId="2">[8]chitimc!#REF!</definedName>
    <definedName name="D1x49x49">[8]chitimc!#REF!</definedName>
    <definedName name="d1x6" localSheetId="16">[11]sheet12!#REF!</definedName>
    <definedName name="d1x6">[11]sheet12!#REF!</definedName>
    <definedName name="D1Z" localSheetId="16">#REF!</definedName>
    <definedName name="D1Z">#REF!</definedName>
    <definedName name="d2." localSheetId="16">#REF!</definedName>
    <definedName name="d2.">#REF!</definedName>
    <definedName name="d2_">#REF!</definedName>
    <definedName name="d24nc">'[8]lam-moi'!#REF!</definedName>
    <definedName name="d24vl">'[8]lam-moi'!#REF!</definedName>
    <definedName name="d3." localSheetId="16">#REF!</definedName>
    <definedName name="d3." localSheetId="2">#REF!</definedName>
    <definedName name="d3." localSheetId="7">#REF!</definedName>
    <definedName name="d3.">#REF!</definedName>
    <definedName name="d3_" localSheetId="16">#REF!</definedName>
    <definedName name="d3_" localSheetId="2">#REF!</definedName>
    <definedName name="d3_">#REF!</definedName>
    <definedName name="d4_" localSheetId="16">#REF!</definedName>
    <definedName name="d4_" localSheetId="2">#REF!</definedName>
    <definedName name="d4_">#REF!</definedName>
    <definedName name="D4Z">#REF!</definedName>
    <definedName name="d5_">#REF!</definedName>
    <definedName name="DA">#REF!</definedName>
    <definedName name="da05.1">#REF!</definedName>
    <definedName name="da1.2">#REF!</definedName>
    <definedName name="da1x22">#REF!</definedName>
    <definedName name="da1x23">#REF!</definedName>
    <definedName name="da1x24">#REF!</definedName>
    <definedName name="da1x25">#REF!</definedName>
    <definedName name="da2.4">#REF!</definedName>
    <definedName name="Da2x4">'[75]CHIET TINH TBA'!#REF!</definedName>
    <definedName name="da4.6" localSheetId="16">#REF!</definedName>
    <definedName name="da4.6" localSheetId="2">#REF!</definedName>
    <definedName name="da4.6" localSheetId="7">#REF!</definedName>
    <definedName name="da4.6">#REF!</definedName>
    <definedName name="Da4x6" localSheetId="16">'[75]CHIET TINH TBA'!#REF!</definedName>
    <definedName name="Da4x6" localSheetId="7">'[75]CHIET TINH TBA'!#REF!</definedName>
    <definedName name="Da4x6">'[75]CHIET TINH TBA'!#REF!</definedName>
    <definedName name="da4x7" localSheetId="16">#REF!</definedName>
    <definedName name="da4x7" localSheetId="2">#REF!</definedName>
    <definedName name="da4x7" localSheetId="7">#REF!</definedName>
    <definedName name="da4x7">#REF!</definedName>
    <definedName name="dahoc" localSheetId="16">#REF!</definedName>
    <definedName name="dahoc" localSheetId="2">#REF!</definedName>
    <definedName name="dahoc">#REF!</definedName>
    <definedName name="Dai">496</definedName>
    <definedName name="DAILATHANH" localSheetId="16" hidden="1">{"'Sheet1'!$L$16"}</definedName>
    <definedName name="DAILATHANH" localSheetId="7" hidden="1">{"'Sheet1'!$L$16"}</definedName>
    <definedName name="DAILATHANH" hidden="1">{"'Sheet1'!$L$16"}</definedName>
    <definedName name="dam">78000</definedName>
    <definedName name="DAO_DAT">'[44]Cap DUL'!$78:$92</definedName>
    <definedName name="DAT" localSheetId="16">#REF!</definedName>
    <definedName name="DAT" localSheetId="2">#REF!</definedName>
    <definedName name="DAT" localSheetId="7">#REF!</definedName>
    <definedName name="DAT">#REF!</definedName>
    <definedName name="data" localSheetId="16">#REF!</definedName>
    <definedName name="data" localSheetId="2">#REF!</definedName>
    <definedName name="data">#REF!</definedName>
    <definedName name="DATA_DATA2_List" localSheetId="16">#REF!</definedName>
    <definedName name="DATA_DATA2_List" localSheetId="2">#REF!</definedName>
    <definedName name="DATA_DATA2_List">#REF!</definedName>
    <definedName name="data1" localSheetId="16" hidden="1">#REF!</definedName>
    <definedName name="data1" hidden="1">#REF!</definedName>
    <definedName name="Data11">#REF!</definedName>
    <definedName name="data2" localSheetId="16" hidden="1">#REF!</definedName>
    <definedName name="data2" hidden="1">#REF!</definedName>
    <definedName name="data3" localSheetId="16" hidden="1">#REF!</definedName>
    <definedName name="data3" hidden="1">#REF!</definedName>
    <definedName name="Data41">#REF!</definedName>
    <definedName name="_xlnm.Database">#REF!</definedName>
    <definedName name="DataFilter" localSheetId="3">[76]!DataFilter</definedName>
    <definedName name="DataFilter">[76]!DataFilter</definedName>
    <definedName name="DataSort" localSheetId="3">[76]!DataSort</definedName>
    <definedName name="DataSort">[76]!DataSort</definedName>
    <definedName name="datdao" localSheetId="16">#REF!</definedName>
    <definedName name="datdao" localSheetId="2">#REF!</definedName>
    <definedName name="datdao" localSheetId="7">#REF!</definedName>
    <definedName name="datdao">#REF!</definedName>
    <definedName name="dathai" localSheetId="16">#REF!</definedName>
    <definedName name="dathai" localSheetId="2">#REF!</definedName>
    <definedName name="dathai">#REF!</definedName>
    <definedName name="Daucapcongotnong" localSheetId="16">#REF!</definedName>
    <definedName name="Daucapcongotnong" localSheetId="2">#REF!</definedName>
    <definedName name="Daucapcongotnong">#REF!</definedName>
    <definedName name="Daucaplapdattrongvangoainha">#REF!</definedName>
    <definedName name="DaucotdongcuaUc">#REF!</definedName>
    <definedName name="Daucotdongnhom">#REF!</definedName>
    <definedName name="daunoi">#REF!</definedName>
    <definedName name="Daunoinhomdong">#REF!</definedName>
    <definedName name="day">#REF!</definedName>
    <definedName name="dayAE35">#REF!</definedName>
    <definedName name="dayAE50">#REF!</definedName>
    <definedName name="dayAE70">#REF!</definedName>
    <definedName name="dayAE95">#REF!</definedName>
    <definedName name="dayccham">#REF!</definedName>
    <definedName name="DayCEV">#REF!</definedName>
    <definedName name="daydien">#REF!</definedName>
    <definedName name="dayno">#REF!</definedName>
    <definedName name="db">#REF!</definedName>
    <definedName name="dban">#REF!</definedName>
    <definedName name="dbs">#REF!</definedName>
    <definedName name="dc" localSheetId="16">#REF!</definedName>
    <definedName name="dc">#REF!</definedName>
    <definedName name="dcc">[21]gVL!$Q$50</definedName>
    <definedName name="dcct">#REF!</definedName>
    <definedName name="dcl">[21]gVL!$Q$40</definedName>
    <definedName name="DCL_22">12117600</definedName>
    <definedName name="DCL_35">25490000</definedName>
    <definedName name="DÇm_33">'[44]Cap DUL'!$195:$206</definedName>
    <definedName name="dcp" localSheetId="16">#REF!</definedName>
    <definedName name="dcp" localSheetId="2">#REF!</definedName>
    <definedName name="dcp" localSheetId="7">#REF!</definedName>
    <definedName name="dcp">#REF!</definedName>
    <definedName name="DD" localSheetId="16">#REF!</definedName>
    <definedName name="DD" localSheetId="2">#REF!</definedName>
    <definedName name="DD">#REF!</definedName>
    <definedName name="dd0.5x1">[21]gVL!$Q$10</definedName>
    <definedName name="dd1pnc">[8]chitiet!$G$404</definedName>
    <definedName name="dd1pvl">[8]chitiet!$G$383</definedName>
    <definedName name="dd1x2">[71]gvl!$N$9</definedName>
    <definedName name="dd2x4">[21]gVL!$Q$12</definedName>
    <definedName name="dd3pctnc">'[8]lam-moi'!#REF!</definedName>
    <definedName name="dd3pctvl">'[8]lam-moi'!#REF!</definedName>
    <definedName name="dd3plmvl">'[8]lam-moi'!#REF!</definedName>
    <definedName name="dd3pnc">'[8]lam-moi'!#REF!</definedName>
    <definedName name="dd3pvl">'[8]lam-moi'!#REF!</definedName>
    <definedName name="dd4x6">'[77]g-vl'!$N$11</definedName>
    <definedName name="DDAY" localSheetId="16">#REF!</definedName>
    <definedName name="DDAY" localSheetId="2">#REF!</definedName>
    <definedName name="DDAY" localSheetId="7">#REF!</definedName>
    <definedName name="DDAY">#REF!</definedName>
    <definedName name="ddd" localSheetId="16" hidden="1">{"'Sheet1'!$L$16"}</definedName>
    <definedName name="ddd" localSheetId="2" hidden="1">{"'Sheet1'!$L$16"}</definedName>
    <definedName name="ddd" localSheetId="7" hidden="1">{"'Sheet1'!$L$16"}</definedName>
    <definedName name="ddd" hidden="1">{"'Sheet1'!$L$16"}</definedName>
    <definedName name="ddddd" localSheetId="16">#REF!</definedName>
    <definedName name="ddddd">#REF!</definedName>
    <definedName name="ddđ" localSheetId="16">#REF!</definedName>
    <definedName name="ddđ">#REF!</definedName>
    <definedName name="ddhtnc" localSheetId="16">'[8]lam-moi'!#REF!</definedName>
    <definedName name="ddhtnc" localSheetId="2">'[8]lam-moi'!#REF!</definedName>
    <definedName name="ddhtnc">'[8]lam-moi'!#REF!</definedName>
    <definedName name="ddhtvl" localSheetId="16">'[8]lam-moi'!#REF!</definedName>
    <definedName name="ddhtvl" localSheetId="2">'[8]lam-moi'!#REF!</definedName>
    <definedName name="ddhtvl">'[8]lam-moi'!#REF!</definedName>
    <definedName name="ddien">[21]gVL!$Q$51</definedName>
    <definedName name="DDK">#REF!</definedName>
    <definedName name="ddt2nc">[8]gtrinh!#REF!</definedName>
    <definedName name="ddt2vl">[8]gtrinh!#REF!</definedName>
    <definedName name="ddtd3pnc">'[8]thao-go'!#REF!</definedName>
    <definedName name="ddtt1pnc">[8]gtrinh!#REF!</definedName>
    <definedName name="ddtt1pvl">[8]gtrinh!#REF!</definedName>
    <definedName name="ddtt3pnc">[8]gtrinh!#REF!</definedName>
    <definedName name="ddtt3pvl">[8]gtrinh!#REF!</definedName>
    <definedName name="deedfsd" localSheetId="16" hidden="1">{"'Sheet1'!$L$16"}</definedName>
    <definedName name="deedfsd" localSheetId="7" hidden="1">{"'Sheet1'!$L$16"}</definedName>
    <definedName name="deedfsd" hidden="1">{"'Sheet1'!$L$16"}</definedName>
    <definedName name="den_bu" localSheetId="16">#REF!</definedName>
    <definedName name="den_bu" localSheetId="2">#REF!</definedName>
    <definedName name="den_bu">#REF!</definedName>
    <definedName name="denbu" localSheetId="16">#REF!</definedName>
    <definedName name="denbu" localSheetId="2">#REF!</definedName>
    <definedName name="denbu">#REF!</definedName>
    <definedName name="deryhrfm" localSheetId="16" hidden="1">{"'Sheet1'!$L$16"}</definedName>
    <definedName name="deryhrfm" localSheetId="2" hidden="1">{"'Sheet1'!$L$16"}</definedName>
    <definedName name="deryhrfm" localSheetId="7" hidden="1">{"'Sheet1'!$L$16"}</definedName>
    <definedName name="deryhrfm" hidden="1">{"'Sheet1'!$L$16"}</definedName>
    <definedName name="det">'[78]Bang chiet tinh TBA'!#REF!</definedName>
    <definedName name="Det32x3" localSheetId="16">#REF!</definedName>
    <definedName name="Det32x3" localSheetId="2">#REF!</definedName>
    <definedName name="Det32x3" localSheetId="7">#REF!</definedName>
    <definedName name="Det32x3">#REF!</definedName>
    <definedName name="Det35x3" localSheetId="16">#REF!</definedName>
    <definedName name="Det35x3" localSheetId="2">#REF!</definedName>
    <definedName name="Det35x3">#REF!</definedName>
    <definedName name="Det40x4" localSheetId="16">#REF!</definedName>
    <definedName name="Det40x4" localSheetId="2">#REF!</definedName>
    <definedName name="Det40x4">#REF!</definedName>
    <definedName name="Det50x5">#REF!</definedName>
    <definedName name="Det63x6">#REF!</definedName>
    <definedName name="Det75x6">#REF!</definedName>
    <definedName name="df">#REF!</definedName>
    <definedName name="dfdfd" localSheetId="16" hidden="1">#REF!</definedName>
    <definedName name="dfdfd" hidden="1">#REF!</definedName>
    <definedName name="dfdsfdsf" localSheetId="16" hidden="1">#REF!</definedName>
    <definedName name="dfdsfdsf" hidden="1">#REF!</definedName>
    <definedName name="dfgmsdkg" localSheetId="16" hidden="1">#REF!</definedName>
    <definedName name="dfgmsdkg" hidden="1">#REF!</definedName>
    <definedName name="dfh" localSheetId="16" hidden="1">{"'Sheet1'!$L$16"}</definedName>
    <definedName name="dfh" localSheetId="7" hidden="1">{"'Sheet1'!$L$16"}</definedName>
    <definedName name="dfh" hidden="1">{"'Sheet1'!$L$16"}</definedName>
    <definedName name="dfsfsd" localSheetId="16" hidden="1">{"'Sheet1'!$L$16"}</definedName>
    <definedName name="dfsfsd" localSheetId="7" hidden="1">{"'Sheet1'!$L$16"}</definedName>
    <definedName name="dfsfsd" hidden="1">{"'Sheet1'!$L$16"}</definedName>
    <definedName name="DG">'[74]Don gia'!$B$3:$G$195</definedName>
    <definedName name="DG1M3BETONG" localSheetId="16">#REF!</definedName>
    <definedName name="DG1M3BETONG" localSheetId="2">#REF!</definedName>
    <definedName name="DG1M3BETONG" localSheetId="7">#REF!</definedName>
    <definedName name="DG1M3BETONG">#REF!</definedName>
    <definedName name="dgbdII" localSheetId="16">#REF!</definedName>
    <definedName name="dgbdII" localSheetId="2">#REF!</definedName>
    <definedName name="dgbdII">#REF!</definedName>
    <definedName name="dgct">[79]dghn!$A$4:$F$1528</definedName>
    <definedName name="DGCTI592" localSheetId="16">#REF!</definedName>
    <definedName name="DGCTI592" localSheetId="2">#REF!</definedName>
    <definedName name="DGCTI592" localSheetId="7">#REF!</definedName>
    <definedName name="DGCTI592">#REF!</definedName>
    <definedName name="dgdagkadfkg" localSheetId="16" hidden="1">#REF!</definedName>
    <definedName name="dgdagkadfkg" hidden="1">#REF!</definedName>
    <definedName name="dgdfgdfgf" localSheetId="16" hidden="1">#REF!</definedName>
    <definedName name="dgdfgdfgf" hidden="1">#REF!</definedName>
    <definedName name="dghjyuk" localSheetId="16" hidden="1">{"'Sheet1'!$L$16"}</definedName>
    <definedName name="dghjyuk" localSheetId="7" hidden="1">{"'Sheet1'!$L$16"}</definedName>
    <definedName name="dghjyuk" hidden="1">{"'Sheet1'!$L$16"}</definedName>
    <definedName name="DGM">[8]DONGIA!$A$453:$F$459</definedName>
    <definedName name="dgnc" localSheetId="16">#REF!</definedName>
    <definedName name="dgnc" localSheetId="2">#REF!</definedName>
    <definedName name="dgnc" localSheetId="7">#REF!</definedName>
    <definedName name="dgnc">#REF!</definedName>
    <definedName name="dgqndn" localSheetId="16">#REF!</definedName>
    <definedName name="dgqndn" localSheetId="2">#REF!</definedName>
    <definedName name="dgqndn">#REF!</definedName>
    <definedName name="dgsdfgdfag" localSheetId="16" hidden="1">#REF!</definedName>
    <definedName name="dgsdfgdfag" hidden="1">#REF!</definedName>
    <definedName name="DGTH" localSheetId="16">[8]DONGIA!#REF!</definedName>
    <definedName name="DGTH" localSheetId="2">[8]DONGIA!#REF!</definedName>
    <definedName name="DGTH">[8]DONGIA!#REF!</definedName>
    <definedName name="DGTH1">[8]DONGIA!$A$414:$G$452</definedName>
    <definedName name="dgth2">[8]DONGIA!$A$414:$G$439</definedName>
    <definedName name="DGTR">[8]DONGIA!$A$472:$I$521</definedName>
    <definedName name="dgvl" localSheetId="16">#REF!</definedName>
    <definedName name="dgvl" localSheetId="2">#REF!</definedName>
    <definedName name="dgvl" localSheetId="7">#REF!</definedName>
    <definedName name="dgvl">#REF!</definedName>
    <definedName name="DGVL1">[8]DONGIA!$A$5:$F$235</definedName>
    <definedName name="DGVT">'[8]DON GIA'!$C$5:$G$137</definedName>
    <definedName name="DGIA">[80]DGIAgoi1!$B$3:$H$202</definedName>
    <definedName name="dh" localSheetId="16">#REF!</definedName>
    <definedName name="dh" localSheetId="2">#REF!</definedName>
    <definedName name="dh" localSheetId="7">#REF!</definedName>
    <definedName name="dh">#REF!</definedName>
    <definedName name="dhb" localSheetId="16">#REF!</definedName>
    <definedName name="dhb" localSheetId="2">#REF!</definedName>
    <definedName name="dhb">#REF!</definedName>
    <definedName name="dhom" localSheetId="16">#REF!</definedName>
    <definedName name="dhom" localSheetId="2">#REF!</definedName>
    <definedName name="dhom">#REF!</definedName>
    <definedName name="dhtdh" localSheetId="16" hidden="1">{"Offgrid",#N/A,FALSE,"OFFGRID";"Region",#N/A,FALSE,"REGION";"Offgrid -2",#N/A,FALSE,"OFFGRID";"WTP",#N/A,FALSE,"WTP";"WTP -2",#N/A,FALSE,"WTP";"Project",#N/A,FALSE,"PROJECT";"Summary -2",#N/A,FALSE,"SUMMARY"}</definedName>
    <definedName name="dhtdh" localSheetId="7" hidden="1">{"Offgrid",#N/A,FALSE,"OFFGRID";"Region",#N/A,FALSE,"REGION";"Offgrid -2",#N/A,FALSE,"OFFGRID";"WTP",#N/A,FALSE,"WTP";"WTP -2",#N/A,FALSE,"WTP";"Project",#N/A,FALSE,"PROJECT";"Summary -2",#N/A,FALSE,"SUMMARY"}</definedName>
    <definedName name="dhtdh" hidden="1">{"Offgrid",#N/A,FALSE,"OFFGRID";"Region",#N/A,FALSE,"REGION";"Offgrid -2",#N/A,FALSE,"OFFGRID";"WTP",#N/A,FALSE,"WTP";"WTP -2",#N/A,FALSE,"WTP";"Project",#N/A,FALSE,"PROJECT";"Summary -2",#N/A,FALSE,"SUMMARY"}</definedName>
    <definedName name="dien" localSheetId="16" hidden="1">{"'Sheet1'!$L$16"}</definedName>
    <definedName name="dien" localSheetId="2" hidden="1">{"'Sheet1'!$L$16"}</definedName>
    <definedName name="dien" localSheetId="7" hidden="1">{"'Sheet1'!$L$16"}</definedName>
    <definedName name="dien" hidden="1">{"'Sheet1'!$L$16"}</definedName>
    <definedName name="diezel">#REF!</definedName>
    <definedName name="dinh">#REF!</definedName>
    <definedName name="dinh2">#REF!</definedName>
    <definedName name="Discount" localSheetId="16" hidden="1">#REF!</definedName>
    <definedName name="Discount" hidden="1">#REF!</definedName>
    <definedName name="display_area_2" localSheetId="16" hidden="1">#REF!</definedName>
    <definedName name="display_area_2" hidden="1">#REF!</definedName>
    <definedName name="djt" localSheetId="16" hidden="1">{"'Sheet1'!$L$16"}</definedName>
    <definedName name="djt" localSheetId="2" hidden="1">{"'Sheet1'!$L$16"}</definedName>
    <definedName name="djt" localSheetId="7" hidden="1">{"'Sheet1'!$L$16"}</definedName>
    <definedName name="djt" hidden="1">{"'Sheet1'!$L$16"}</definedName>
    <definedName name="dl">#REF!</definedName>
    <definedName name="DL_TC1">#REF!</definedName>
    <definedName name="DL_TC2">#REF!</definedName>
    <definedName name="DL15HT">'[8]TONGKE-HT'!#REF!</definedName>
    <definedName name="DL16HT">'[8]TONGKE-HT'!#REF!</definedName>
    <definedName name="DL19HT">'[8]TONGKE-HT'!#REF!</definedName>
    <definedName name="DL20HT">'[8]TONGKE-HT'!#REF!</definedName>
    <definedName name="DM" localSheetId="16">#REF!</definedName>
    <definedName name="DM" localSheetId="2">#REF!</definedName>
    <definedName name="DM" localSheetId="7">#REF!</definedName>
    <definedName name="DM">#REF!</definedName>
    <definedName name="dm56bxd" localSheetId="16">#REF!</definedName>
    <definedName name="dm56bxd" localSheetId="2">#REF!</definedName>
    <definedName name="dm56bxd">#REF!</definedName>
    <definedName name="DMBT2" localSheetId="16">#REF!</definedName>
    <definedName name="DMBT2" localSheetId="2">#REF!</definedName>
    <definedName name="DMBT2">#REF!</definedName>
    <definedName name="DMBT4">#REF!</definedName>
    <definedName name="DMC">[53]GTTBA!#REF!</definedName>
    <definedName name="DMCa">[53]GTTBA!#REF!</definedName>
    <definedName name="DMCNT1" localSheetId="16">#REF!</definedName>
    <definedName name="DMCNT1" localSheetId="2">#REF!</definedName>
    <definedName name="DMCNT1" localSheetId="7">#REF!</definedName>
    <definedName name="DMCNT1">#REF!</definedName>
    <definedName name="DMCNT2" localSheetId="16">#REF!</definedName>
    <definedName name="DMCNT2" localSheetId="2">#REF!</definedName>
    <definedName name="DMCNT2">#REF!</definedName>
    <definedName name="DMCPC1" localSheetId="16">#REF!</definedName>
    <definedName name="DMCPC1" localSheetId="2">#REF!</definedName>
    <definedName name="DMCPC1">#REF!</definedName>
    <definedName name="DMCPC2">#REF!</definedName>
    <definedName name="DMCPGSLDTB">#REF!</definedName>
    <definedName name="DMCPGSTCXD">#REF!</definedName>
    <definedName name="DMCPKT">#REF!</definedName>
    <definedName name="DMCPLBCKTKT">#REF!</definedName>
    <definedName name="DMCPLDA">#REF!</definedName>
    <definedName name="DMCPLHSMT">#REF!</definedName>
    <definedName name="DMCPQLDA">#REF!</definedName>
    <definedName name="DMCPTKKT">#REF!</definedName>
    <definedName name="DMCPTKTC">#REF!</definedName>
    <definedName name="DMCPTKHTKT1">#REF!</definedName>
    <definedName name="DMCPTTDT">#REF!</definedName>
    <definedName name="DMCPTTQT">#REF!</definedName>
    <definedName name="DMCPTTTKBVTC">#REF!</definedName>
    <definedName name="DMCPTTTKKT">#REF!</definedName>
    <definedName name="DMCPTTHQKT">#REF!</definedName>
    <definedName name="DMCPHSMTMS">#REF!</definedName>
    <definedName name="DMCPHSMTTC">#REF!</definedName>
    <definedName name="DMCTK1">#REF!</definedName>
    <definedName name="dmh">#REF!</definedName>
    <definedName name="DMlapdatxa">#REF!</definedName>
    <definedName name="DMNB" localSheetId="16" hidden="1">{"'Sheet1'!$L$16"}</definedName>
    <definedName name="DMNB" localSheetId="7" hidden="1">{"'Sheet1'!$L$16"}</definedName>
    <definedName name="DMNB" hidden="1">{"'Sheet1'!$L$16"}</definedName>
    <definedName name="DMTaiKhoan" localSheetId="16">#REF!</definedName>
    <definedName name="DMTaiKhoan" localSheetId="2">#REF!</definedName>
    <definedName name="DMTaiKhoan">#REF!</definedName>
    <definedName name="dmz">[21]gVL!$Q$45</definedName>
    <definedName name="DN">#REF!</definedName>
    <definedName name="dno">[21]gVL!$Q$49</definedName>
    <definedName name="DÑt45x4">#REF!</definedName>
    <definedName name="dobt">#REF!</definedName>
    <definedName name="Document_array" localSheetId="16">{"DZ-TDTB2.XLS","Dcksat.xls"}</definedName>
    <definedName name="Document_array" localSheetId="2">{"DZ-TDTB2.XLS","Dcksat.xls"}</definedName>
    <definedName name="Document_array" localSheetId="7">{"DZ-TDTB2.XLS","Dcksat.xls"}</definedName>
    <definedName name="Document_array">{"DZ-TDTB2.XLS","Dcksat.xls"}</definedName>
    <definedName name="Documents_array" localSheetId="16">#REF!</definedName>
    <definedName name="Documents_array">#REF!</definedName>
    <definedName name="dong" localSheetId="16" hidden="1">{"'Sheet1'!$L$16"}</definedName>
    <definedName name="dong" localSheetId="7" hidden="1">{"'Sheet1'!$L$16"}</definedName>
    <definedName name="dong" hidden="1">{"'Sheet1'!$L$16"}</definedName>
    <definedName name="Dong_coc" localSheetId="16">#REF!</definedName>
    <definedName name="Dong_coc" localSheetId="2">#REF!</definedName>
    <definedName name="Dong_coc">#REF!</definedName>
    <definedName name="Dong1000">'[81]Summary of My Chanh Bridge'!$F$41</definedName>
    <definedName name="Dong1100">'[81]My Chanh Bridge'!$K$147</definedName>
    <definedName name="Dong1200">'[81]My Chanh Bridge'!$K$183</definedName>
    <definedName name="Dong1300">'[81]My Chanh Bridge'!$K$219</definedName>
    <definedName name="Dong1400">'[81]My Chanh Bridge'!$K$255</definedName>
    <definedName name="Dong1500">'[81]My Chanh Bridge'!$K$471</definedName>
    <definedName name="Dong1600">'[81]My Chanh Bridge'!$K$506</definedName>
    <definedName name="Dong1700">'[81]My Chanh Bridge'!$K$542</definedName>
    <definedName name="Dong1800">'[81]My Chanh Bridge'!$K$578</definedName>
    <definedName name="dong20">'[81]Phu Bai Bridge'!$H$109</definedName>
    <definedName name="Dong2000">'[81]Summary of Phu Bai Bridge'!$F$41</definedName>
    <definedName name="Dong2100">'[81]Phu Bai Bridge'!$J$41</definedName>
    <definedName name="Dong2200">'[81]Phu Bai Bridge'!$J$78</definedName>
    <definedName name="Dong2300">'[81]Phu Bai Bridge'!$J$109</definedName>
    <definedName name="Dong2400">'[81]Phu Bai Bridge'!$J$148</definedName>
    <definedName name="Dong2500">'[81]Phu Bai Bridge'!$J$259</definedName>
    <definedName name="Dong2600">'[81]Phu Bai Bridge'!$J$296</definedName>
    <definedName name="Dong2700">'[81]Phu Bai Bridge'!$J$333</definedName>
    <definedName name="Dong2800">'[81]Phu Bai Bridge'!$J$370</definedName>
    <definedName name="Dong3000">'[81]Summary of Nong Bridge'!$F$43</definedName>
    <definedName name="Dong3100">'[81]Nong Bridge'!$J$118</definedName>
    <definedName name="Dong3200">'[81]Nong Bridge'!$J$155</definedName>
    <definedName name="Dong3300">'[81]Nong Bridge'!$J$187</definedName>
    <definedName name="Dong3400">'[81]Nong Bridge'!$J$223</definedName>
    <definedName name="Dong3500">'[81]Nong Bridge'!$J$367</definedName>
    <definedName name="Dong3600">'[81]Nong Bridge'!$J$403</definedName>
    <definedName name="Dong3700">'[81]Nong Bridge'!$J$440</definedName>
    <definedName name="Dong3800">'[81]Nong Bridge'!$J$476</definedName>
    <definedName name="Dong3900">'[81]Nong Bridge'!$J$512</definedName>
    <definedName name="Dong4000">'[81]Summary of Phong Le Bridge'!$F$42</definedName>
    <definedName name="Dong4100">'[81]Phong Le Bridge'!$J$159</definedName>
    <definedName name="Dong4200">'[81]Phong Le Bridge'!$J$198</definedName>
    <definedName name="Dong4300">'[81]Phong Le Bridge'!$J$241</definedName>
    <definedName name="Dong4400">'[81]Phong Le Bridge'!$J$280</definedName>
    <definedName name="Dong4500">'[81]Phong Le Bridge'!$J$550</definedName>
    <definedName name="Dong4600">'[81]Phong Le Bridge'!$J$589</definedName>
    <definedName name="Dong4700">'[81]Phong Le Bridge'!$J$627</definedName>
    <definedName name="Dong4800">'[81]Phong Le Bridge'!$J$666</definedName>
    <definedName name="Dong5000">'[81]Summary of Ky Lam Bridge'!$F$43</definedName>
    <definedName name="Dong5100">'[81]Ky Lam Bridge'!$J$154</definedName>
    <definedName name="Dong5200">'[81]Ky Lam Bridge'!$J$193</definedName>
    <definedName name="Dong5300">'[81]Ky Lam Bridge'!$J$319</definedName>
    <definedName name="Dong5400">'[81]Ky Lam Bridge'!$J$358</definedName>
    <definedName name="Dong5500">'[81]Ky Lam Bridge'!$J$863</definedName>
    <definedName name="Dong5600">'[81]Ky Lam Bridge'!$J$988</definedName>
    <definedName name="Dong5700">'[81]Ky Lam Bridge'!$J$1026</definedName>
    <definedName name="Dong5800">'[81]Ky Lam Bridge'!$J$1064</definedName>
    <definedName name="Dong6000">'[81]Provisional Sums Item'!$L$40</definedName>
    <definedName name="Dong7000">'[81]Gas Pressure Welding'!$F$42</definedName>
    <definedName name="Dong8000">'[81]General Item&amp;General Requiremen'!$F$43</definedName>
    <definedName name="Dong8100">'[81]General Items'!$L$40</definedName>
    <definedName name="Dong8200_1">'[81]Regenral Requirements'!$J$45</definedName>
    <definedName name="Dong8200_2">'[81]Regenral Requirements'!$J$88</definedName>
    <definedName name="dongia" localSheetId="16">#REF!</definedName>
    <definedName name="dongia" localSheetId="2">#REF!</definedName>
    <definedName name="dongia" localSheetId="7">#REF!</definedName>
    <definedName name="dongia">#REF!</definedName>
    <definedName name="dongia1">[8]DG!$A$4:$H$606</definedName>
    <definedName name="dongiavanchuyen" localSheetId="16">#REF!</definedName>
    <definedName name="dongiavanchuyen" localSheetId="2">#REF!</definedName>
    <definedName name="dongiavanchuyen" localSheetId="7">#REF!</definedName>
    <definedName name="dongiavanchuyen">#REF!</definedName>
    <definedName name="ds" localSheetId="16">#REF!</definedName>
    <definedName name="ds" localSheetId="2">#REF!</definedName>
    <definedName name="ds">#REF!</definedName>
    <definedName name="ds1pnc" localSheetId="16">#REF!</definedName>
    <definedName name="ds1pnc" localSheetId="2">#REF!</definedName>
    <definedName name="ds1pnc">#REF!</definedName>
    <definedName name="ds1pvl">#REF!</definedName>
    <definedName name="ds3pnc">#REF!</definedName>
    <definedName name="ds3pvl">#REF!</definedName>
    <definedName name="Dsachchitiet" localSheetId="16" hidden="1">{"'Sheet1'!$L$16"}</definedName>
    <definedName name="Dsachchitiet" localSheetId="7" hidden="1">{"'Sheet1'!$L$16"}</definedName>
    <definedName name="Dsachchitiet" hidden="1">{"'Sheet1'!$L$16"}</definedName>
    <definedName name="DsBX">[28]BocXep!$F$6:$F$42</definedName>
    <definedName name="dsct3pnc" localSheetId="16">#REF!</definedName>
    <definedName name="dsct3pnc" localSheetId="2">#REF!</definedName>
    <definedName name="dsct3pnc" localSheetId="7">#REF!</definedName>
    <definedName name="dsct3pnc">#REF!</definedName>
    <definedName name="dsct3pvl" localSheetId="2">#REF!</definedName>
    <definedName name="dsct3pvl">#REF!</definedName>
    <definedName name="DSet" localSheetId="2">#REF!</definedName>
    <definedName name="DSet">#REF!</definedName>
    <definedName name="dsfsdfsd" localSheetId="16" hidden="1">#REF!</definedName>
    <definedName name="dsfsdfsd" hidden="1">#REF!</definedName>
    <definedName name="dsgsw.sgrs.grsg_.sg" localSheetId="16" hidden="1">{#N/A,#N/A,FALSE,"Chi tiÆt"}</definedName>
    <definedName name="dsgsw.sgrs.grsg_.sg" localSheetId="7" hidden="1">{#N/A,#N/A,FALSE,"Chi tiÆt"}</definedName>
    <definedName name="dsgsw.sgrs.grsg_.sg" hidden="1">{#N/A,#N/A,FALSE,"Chi tiÆt"}</definedName>
    <definedName name="DSMTC">[28]TinhGiaMTC!$F$6:$F$26</definedName>
    <definedName name="DSMTCTT">'[28]TH MTC'!$F$7:$F$23</definedName>
    <definedName name="DSNC" localSheetId="16">#REF!</definedName>
    <definedName name="DSNC" localSheetId="2">#REF!</definedName>
    <definedName name="DSNC" localSheetId="7">#REF!</definedName>
    <definedName name="DSNC">#REF!</definedName>
    <definedName name="DSNCTT">'[28]TH N.Cong'!$F$7:$F$15</definedName>
    <definedName name="DSNL" localSheetId="16">#REF!</definedName>
    <definedName name="DSNL" localSheetId="2">#REF!</definedName>
    <definedName name="DSNL">#REF!</definedName>
    <definedName name="DSNhCong">[28]TinhGiaNC!$F$7:$F$22</definedName>
    <definedName name="DsNhom" localSheetId="16">#REF!</definedName>
    <definedName name="DsNhom" localSheetId="2">#REF!</definedName>
    <definedName name="DsNhom" localSheetId="7">#REF!</definedName>
    <definedName name="DsNhom">#REF!</definedName>
    <definedName name="DSTD_Clear" localSheetId="16">BCTC!DSTD_Clear</definedName>
    <definedName name="DSTD_Clear" localSheetId="2">TMĐT!DSTD_Clear</definedName>
    <definedName name="DSTD_Clear" localSheetId="7">'Xđ giá trị QSDĐ'!DSTD_Clear</definedName>
    <definedName name="DSTD_Clear">[0]!DSTD_Clear</definedName>
    <definedName name="DSUMDATA" localSheetId="16">#REF!</definedName>
    <definedName name="DSUMDATA" localSheetId="2">#REF!</definedName>
    <definedName name="DSUMDATA" localSheetId="7">#REF!</definedName>
    <definedName name="DSUMDATA">#REF!</definedName>
    <definedName name="DsVCB">[28]VCBo!$F$6:$F$42</definedName>
    <definedName name="DsVCT">[28]VCThuy!$F$6:$F$42</definedName>
    <definedName name="DSVLieu">'[28]TH Vat tu'!$F$6:$F$42</definedName>
    <definedName name="DT" localSheetId="3">[82]Sheet1!TLTH1</definedName>
    <definedName name="DT">[82]Sheet1!TLTH1</definedName>
    <definedName name="DT_LDTB">[37]Data!$L$202:$S$207</definedName>
    <definedName name="DT_TCXD">[37]Data!$L$192:$S$197</definedName>
    <definedName name="DT_TV">[37]Data!$L$186:$R$187</definedName>
    <definedName name="dtcnnxi" localSheetId="16">{"Thuxm2.xls","Sheet1"}</definedName>
    <definedName name="dtcnnxi" localSheetId="7">{"Thuxm2.xls","Sheet1"}</definedName>
    <definedName name="dtcnnxi">{"Thuxm2.xls","Sheet1"}</definedName>
    <definedName name="DTTK" localSheetId="16" hidden="1">{"'Sheet1'!$L$16"}</definedName>
    <definedName name="DTTK" localSheetId="7" hidden="1">{"'Sheet1'!$L$16"}</definedName>
    <definedName name="DTTK" hidden="1">{"'Sheet1'!$L$16"}</definedName>
    <definedName name="DTTVGM163" localSheetId="16" hidden="1">{"'Sheet1'!$L$16"}</definedName>
    <definedName name="DTTVGM163" localSheetId="7" hidden="1">{"'Sheet1'!$L$16"}</definedName>
    <definedName name="DTTVGM163" hidden="1">{"'Sheet1'!$L$16"}</definedName>
    <definedName name="du" localSheetId="16" hidden="1">{"'Sheet1'!$L$16"}</definedName>
    <definedName name="du" localSheetId="7" hidden="1">{"'Sheet1'!$L$16"}</definedName>
    <definedName name="du" hidden="1">{"'Sheet1'!$L$16"}</definedName>
    <definedName name="dui" localSheetId="16">#REF!</definedName>
    <definedName name="dui" localSheetId="2">#REF!</definedName>
    <definedName name="dui">#REF!</definedName>
    <definedName name="Duong_dau_cau" localSheetId="16">#REF!</definedName>
    <definedName name="Duong_dau_cau" localSheetId="2">#REF!</definedName>
    <definedName name="Duong_dau_cau">#REF!</definedName>
    <definedName name="duong04" localSheetId="16">'[83]THDZ0,4'!#REF!</definedName>
    <definedName name="duong04" localSheetId="2">'[83]THDZ0,4'!#REF!</definedName>
    <definedName name="duong04">'[83]THDZ0,4'!#REF!</definedName>
    <definedName name="duong1" localSheetId="16">[8]DONGIA!#REF!</definedName>
    <definedName name="duong1" localSheetId="2">[8]DONGIA!#REF!</definedName>
    <definedName name="duong1">[8]DONGIA!#REF!</definedName>
    <definedName name="duong2" localSheetId="16">[8]DONGIA!#REF!</definedName>
    <definedName name="duong2" localSheetId="2">[8]DONGIA!#REF!</definedName>
    <definedName name="duong2">[8]DONGIA!#REF!</definedName>
    <definedName name="duong3" localSheetId="16">[8]DONGIA!#REF!</definedName>
    <definedName name="duong3" localSheetId="2">[8]DONGIA!#REF!</definedName>
    <definedName name="duong3">[8]DONGIA!#REF!</definedName>
    <definedName name="duong35" localSheetId="16">'[83]TH DZ35'!#REF!</definedName>
    <definedName name="duong35" localSheetId="2">'[83]TH DZ35'!#REF!</definedName>
    <definedName name="duong35">'[83]TH DZ35'!#REF!</definedName>
    <definedName name="duong4">[8]DONGIA!#REF!</definedName>
    <definedName name="duong5">[8]DONGIA!#REF!</definedName>
    <definedName name="dutoanc2" localSheetId="16" hidden="1">{"'Sheet1'!$L$16"}</definedName>
    <definedName name="dutoanc2" localSheetId="7" hidden="1">{"'Sheet1'!$L$16"}</definedName>
    <definedName name="dutoanc2" hidden="1">{"'Sheet1'!$L$16"}</definedName>
    <definedName name="DutoanDongmo" localSheetId="16">#REF!</definedName>
    <definedName name="DutoanDongmo" localSheetId="2">#REF!</definedName>
    <definedName name="DutoanDongmo">#REF!</definedName>
    <definedName name="dvt">1000</definedName>
    <definedName name="DX" localSheetId="16">#REF!</definedName>
    <definedName name="DX" localSheetId="2">#REF!</definedName>
    <definedName name="DX">#REF!</definedName>
    <definedName name="DY" localSheetId="16">#REF!</definedName>
    <definedName name="DY" localSheetId="2">#REF!</definedName>
    <definedName name="DY">#REF!</definedName>
    <definedName name="dz" localSheetId="16">'[84]COAT&amp;WRAP-QIOT-#3'!#REF!</definedName>
    <definedName name="dz" localSheetId="2">'[84]COAT&amp;WRAP-QIOT-#3'!#REF!</definedName>
    <definedName name="dz">'[84]COAT&amp;WRAP-QIOT-#3'!#REF!</definedName>
    <definedName name="Dz_35">'[85]DZ 35'!$O$28</definedName>
    <definedName name="DZ0.4">'[86]CT-0.4KV'!$A$6:$H$1316</definedName>
    <definedName name="đfbgdgă" localSheetId="16" hidden="1">{"Offgrid",#N/A,FALSE,"OFFGRID";"Region",#N/A,FALSE,"REGION";"Offgrid -2",#N/A,FALSE,"OFFGRID";"WTP",#N/A,FALSE,"WTP";"WTP -2",#N/A,FALSE,"WTP";"Project",#N/A,FALSE,"PROJECT";"Summary -2",#N/A,FALSE,"SUMMARY"}</definedName>
    <definedName name="đfbgdgă" localSheetId="7" hidden="1">{"Offgrid",#N/A,FALSE,"OFFGRID";"Region",#N/A,FALSE,"REGION";"Offgrid -2",#N/A,FALSE,"OFFGRID";"WTP",#N/A,FALSE,"WTP";"WTP -2",#N/A,FALSE,"WTP";"Project",#N/A,FALSE,"PROJECT";"Summary -2",#N/A,FALSE,"SUMMARY"}</definedName>
    <definedName name="đfbgdgă" hidden="1">{"Offgrid",#N/A,FALSE,"OFFGRID";"Region",#N/A,FALSE,"REGION";"Offgrid -2",#N/A,FALSE,"OFFGRID";"WTP",#N/A,FALSE,"WTP";"WTP -2",#N/A,FALSE,"WTP";"Project",#N/A,FALSE,"PROJECT";"Summary -2",#N/A,FALSE,"SUMMARY"}</definedName>
    <definedName name="đfnfndfn" localSheetId="16" hidden="1">{#N/A,#N/A,FALSE,"Chi tiÆt"}</definedName>
    <definedName name="đfnfndfn" localSheetId="7" hidden="1">{#N/A,#N/A,FALSE,"Chi tiÆt"}</definedName>
    <definedName name="đfnfndfn" hidden="1">{#N/A,#N/A,FALSE,"Chi tiÆt"}</definedName>
    <definedName name="đhf" localSheetId="16" hidden="1">{"'Sheet1'!$L$16"}</definedName>
    <definedName name="đhf" localSheetId="7" hidden="1">{"'Sheet1'!$L$16"}</definedName>
    <definedName name="đhf" hidden="1">{"'Sheet1'!$L$16"}</definedName>
    <definedName name="e" localSheetId="16">#REF!</definedName>
    <definedName name="e" localSheetId="2">#REF!</definedName>
    <definedName name="e" localSheetId="7">#REF!</definedName>
    <definedName name="e">#REF!</definedName>
    <definedName name="ë" localSheetId="16">[31]chitiet!#REF!</definedName>
    <definedName name="ë" localSheetId="2">[31]chitiet!#REF!</definedName>
    <definedName name="ë" localSheetId="7">[31]chitiet!#REF!</definedName>
    <definedName name="ë">[31]chitiet!#REF!</definedName>
    <definedName name="E_p" localSheetId="16">#REF!</definedName>
    <definedName name="E_p" localSheetId="2">#REF!</definedName>
    <definedName name="E_p" localSheetId="7">#REF!</definedName>
    <definedName name="E_p">#REF!</definedName>
    <definedName name="E1.000" localSheetId="16">[87]Sheet2!#REF!</definedName>
    <definedName name="E1.000" localSheetId="2">[87]Sheet2!#REF!</definedName>
    <definedName name="E1.000" localSheetId="7">[87]Sheet2!#REF!</definedName>
    <definedName name="E1.000">[87]Sheet2!#REF!</definedName>
    <definedName name="E1.010" localSheetId="16">[87]Sheet2!#REF!</definedName>
    <definedName name="E1.010" localSheetId="2">[87]Sheet2!#REF!</definedName>
    <definedName name="E1.010">[87]Sheet2!#REF!</definedName>
    <definedName name="E1.020" localSheetId="16">[87]Sheet2!#REF!</definedName>
    <definedName name="E1.020" localSheetId="2">[87]Sheet2!#REF!</definedName>
    <definedName name="E1.020">[87]Sheet2!#REF!</definedName>
    <definedName name="E1.200" localSheetId="2">[87]Sheet2!#REF!</definedName>
    <definedName name="E1.200">[87]Sheet2!#REF!</definedName>
    <definedName name="E1.210" localSheetId="2">[87]Sheet2!#REF!</definedName>
    <definedName name="E1.210">[87]Sheet2!#REF!</definedName>
    <definedName name="E1.220">[87]Sheet2!#REF!</definedName>
    <definedName name="E1.300">[87]Sheet2!#REF!</definedName>
    <definedName name="E1.310">[87]Sheet2!#REF!</definedName>
    <definedName name="E1.320">[87]Sheet2!#REF!</definedName>
    <definedName name="E1.400">[87]Sheet2!#REF!</definedName>
    <definedName name="E1.410">[87]Sheet2!#REF!</definedName>
    <definedName name="E1.420">[87]Sheet2!#REF!</definedName>
    <definedName name="E1.500">[87]Sheet2!#REF!</definedName>
    <definedName name="E1.510">[87]Sheet2!#REF!</definedName>
    <definedName name="E1.520">[87]Sheet2!#REF!</definedName>
    <definedName name="E1.600">[87]Sheet2!#REF!</definedName>
    <definedName name="E1.611">[87]Sheet2!#REF!</definedName>
    <definedName name="E1.631">[87]Sheet2!#REF!</definedName>
    <definedName name="E2.000">[87]Sheet2!#REF!</definedName>
    <definedName name="E2.000A">[87]Sheet2!#REF!</definedName>
    <definedName name="E2.010">[87]Sheet2!#REF!</definedName>
    <definedName name="E2.010A">[87]Sheet2!#REF!</definedName>
    <definedName name="E2.020">[87]Sheet2!#REF!</definedName>
    <definedName name="E2.020A">[87]Sheet2!#REF!</definedName>
    <definedName name="E2.100">[87]Sheet2!#REF!</definedName>
    <definedName name="E2.100A">[87]Sheet2!#REF!</definedName>
    <definedName name="E2.110">[87]Sheet2!#REF!</definedName>
    <definedName name="E2.110A">[87]Sheet2!#REF!</definedName>
    <definedName name="E2.120">[87]Sheet2!#REF!</definedName>
    <definedName name="E2.120A">[87]Sheet2!#REF!</definedName>
    <definedName name="E3.000">[87]Sheet2!#REF!</definedName>
    <definedName name="E3.010">[87]Sheet2!#REF!</definedName>
    <definedName name="E3.020">[87]Sheet2!#REF!</definedName>
    <definedName name="E3.031">[87]Sheet2!#REF!</definedName>
    <definedName name="E3.032">[87]Sheet2!#REF!</definedName>
    <definedName name="E3.033">[87]Sheet2!#REF!</definedName>
    <definedName name="E4.001">[87]Sheet2!#REF!</definedName>
    <definedName name="E4.011">[87]Sheet2!#REF!</definedName>
    <definedName name="E4.021">[87]Sheet2!#REF!</definedName>
    <definedName name="E4.101">[87]Sheet2!#REF!</definedName>
    <definedName name="E4.111">[87]Sheet2!#REF!</definedName>
    <definedName name="E4.121">[87]Sheet2!#REF!</definedName>
    <definedName name="E5.010">[87]Sheet2!#REF!</definedName>
    <definedName name="E5.020">[87]Sheet2!#REF!</definedName>
    <definedName name="E5.030">[87]Sheet2!#REF!</definedName>
    <definedName name="E6.001">[87]Sheet2!#REF!</definedName>
    <definedName name="E6.002">[87]Sheet2!#REF!</definedName>
    <definedName name="E6.011">[87]Sheet2!#REF!</definedName>
    <definedName name="E6.012">[87]Sheet2!#REF!</definedName>
    <definedName name="ë74">[31]chitiet!#REF!</definedName>
    <definedName name="ED" localSheetId="16" hidden="1">{#N/A,#N/A,FALSE,"CCTV"}</definedName>
    <definedName name="ED" localSheetId="2" hidden="1">{#N/A,#N/A,FALSE,"CCTV"}</definedName>
    <definedName name="ED" localSheetId="7" hidden="1">{#N/A,#N/A,FALSE,"CCTV"}</definedName>
    <definedName name="ED" hidden="1">{#N/A,#N/A,FALSE,"CCTV"}</definedName>
    <definedName name="eee">#REF!</definedName>
    <definedName name="eeee" localSheetId="16">#REF!</definedName>
    <definedName name="eeee">#REF!</definedName>
    <definedName name="eeeeeeeeeeeeee" localSheetId="16">#REF!</definedName>
    <definedName name="eeeeeeeeeeeeee">#REF!</definedName>
    <definedName name="EEPE" localSheetId="16" hidden="1">{"'Summary'!$A$1:$J$46"}</definedName>
    <definedName name="EEPE" localSheetId="7" hidden="1">{"'Summary'!$A$1:$J$46"}</definedName>
    <definedName name="EEPE" hidden="1">{"'Summary'!$A$1:$J$46"}</definedName>
    <definedName name="EEQ" localSheetId="16" hidden="1">{"'Summary'!$A$1:$J$46"}</definedName>
    <definedName name="EEQ" localSheetId="7" hidden="1">{"'Summary'!$A$1:$J$46"}</definedName>
    <definedName name="EEQ" hidden="1">{"'Summary'!$A$1:$J$46"}</definedName>
    <definedName name="egw" localSheetId="16" hidden="1">{"Offgrid",#N/A,FALSE,"OFFGRID";"Region",#N/A,FALSE,"REGION";"Offgrid -2",#N/A,FALSE,"OFFGRID";"WTP",#N/A,FALSE,"WTP";"WTP -2",#N/A,FALSE,"WTP";"Project",#N/A,FALSE,"PROJECT";"Summary -2",#N/A,FALSE,"SUMMARY"}</definedName>
    <definedName name="egw" localSheetId="7" hidden="1">{"Offgrid",#N/A,FALSE,"OFFGRID";"Region",#N/A,FALSE,"REGION";"Offgrid -2",#N/A,FALSE,"OFFGRID";"WTP",#N/A,FALSE,"WTP";"WTP -2",#N/A,FALSE,"WTP";"Project",#N/A,FALSE,"PROJECT";"Summary -2",#N/A,FALSE,"SUMMARY"}</definedName>
    <definedName name="egw" hidden="1">{"Offgrid",#N/A,FALSE,"OFFGRID";"Region",#N/A,FALSE,"REGION";"Offgrid -2",#N/A,FALSE,"OFFGRID";"WTP",#N/A,FALSE,"WTP";"WTP -2",#N/A,FALSE,"WTP";"Project",#N/A,FALSE,"PROJECT";"Summary -2",#N/A,FALSE,"SUMMARY"}</definedName>
    <definedName name="eheh" localSheetId="16" hidden="1">{"Offgrid",#N/A,FALSE,"OFFGRID";"Region",#N/A,FALSE,"REGION";"Offgrid -2",#N/A,FALSE,"OFFGRID";"WTP",#N/A,FALSE,"WTP";"WTP -2",#N/A,FALSE,"WTP";"Project",#N/A,FALSE,"PROJECT";"Summary -2",#N/A,FALSE,"SUMMARY"}</definedName>
    <definedName name="eheh" localSheetId="7" hidden="1">{"Offgrid",#N/A,FALSE,"OFFGRID";"Region",#N/A,FALSE,"REGION";"Offgrid -2",#N/A,FALSE,"OFFGRID";"WTP",#N/A,FALSE,"WTP";"WTP -2",#N/A,FALSE,"WTP";"Project",#N/A,FALSE,"PROJECT";"Summary -2",#N/A,FALSE,"SUMMARY"}</definedName>
    <definedName name="eheh" hidden="1">{"Offgrid",#N/A,FALSE,"OFFGRID";"Region",#N/A,FALSE,"REGION";"Offgrid -2",#N/A,FALSE,"OFFGRID";"WTP",#N/A,FALSE,"WTP";"WTP -2",#N/A,FALSE,"WTP";"Project",#N/A,FALSE,"PROJECT";"Summary -2",#N/A,FALSE,"SUMMARY"}</definedName>
    <definedName name="ELLEN1" localSheetId="16" hidden="1">{#N/A,#N/A,FALSE,"CCTV"}</definedName>
    <definedName name="ELLEN1" localSheetId="2" hidden="1">{#N/A,#N/A,FALSE,"CCTV"}</definedName>
    <definedName name="ELLEN1" localSheetId="7" hidden="1">{#N/A,#N/A,FALSE,"CCTV"}</definedName>
    <definedName name="ELLEN1" hidden="1">{#N/A,#N/A,FALSE,"CCTV"}</definedName>
    <definedName name="ELLEN10" localSheetId="16" hidden="1">{#N/A,#N/A,FALSE,"CCTV"}</definedName>
    <definedName name="ELLEN10" localSheetId="2" hidden="1">{#N/A,#N/A,FALSE,"CCTV"}</definedName>
    <definedName name="ELLEN10" localSheetId="7" hidden="1">{#N/A,#N/A,FALSE,"CCTV"}</definedName>
    <definedName name="ELLEN10" hidden="1">{#N/A,#N/A,FALSE,"CCTV"}</definedName>
    <definedName name="ELLEN11" localSheetId="16" hidden="1">{#N/A,#N/A,FALSE,"CCTV"}</definedName>
    <definedName name="ELLEN11" localSheetId="2" hidden="1">{#N/A,#N/A,FALSE,"CCTV"}</definedName>
    <definedName name="ELLEN11" localSheetId="7" hidden="1">{#N/A,#N/A,FALSE,"CCTV"}</definedName>
    <definedName name="ELLEN11" hidden="1">{#N/A,#N/A,FALSE,"CCTV"}</definedName>
    <definedName name="ELLEN12" localSheetId="16" hidden="1">{#N/A,#N/A,FALSE,"CCTV"}</definedName>
    <definedName name="ELLEN12" localSheetId="2" hidden="1">{#N/A,#N/A,FALSE,"CCTV"}</definedName>
    <definedName name="ELLEN12" localSheetId="7" hidden="1">{#N/A,#N/A,FALSE,"CCTV"}</definedName>
    <definedName name="ELLEN12" hidden="1">{#N/A,#N/A,FALSE,"CCTV"}</definedName>
    <definedName name="ELLEN13" localSheetId="16" hidden="1">{#N/A,#N/A,FALSE,"CCTV"}</definedName>
    <definedName name="ELLEN13" localSheetId="2" hidden="1">{#N/A,#N/A,FALSE,"CCTV"}</definedName>
    <definedName name="ELLEN13" localSheetId="7" hidden="1">{#N/A,#N/A,FALSE,"CCTV"}</definedName>
    <definedName name="ELLEN13" hidden="1">{#N/A,#N/A,FALSE,"CCTV"}</definedName>
    <definedName name="ELLEN14" localSheetId="16" hidden="1">{#N/A,#N/A,FALSE,"CCTV"}</definedName>
    <definedName name="ELLEN14" localSheetId="2" hidden="1">{#N/A,#N/A,FALSE,"CCTV"}</definedName>
    <definedName name="ELLEN14" localSheetId="7" hidden="1">{#N/A,#N/A,FALSE,"CCTV"}</definedName>
    <definedName name="ELLEN14" hidden="1">{#N/A,#N/A,FALSE,"CCTV"}</definedName>
    <definedName name="ELLEN15" localSheetId="16" hidden="1">{#N/A,#N/A,FALSE,"CCTV"}</definedName>
    <definedName name="ELLEN15" localSheetId="2" hidden="1">{#N/A,#N/A,FALSE,"CCTV"}</definedName>
    <definedName name="ELLEN15" localSheetId="7" hidden="1">{#N/A,#N/A,FALSE,"CCTV"}</definedName>
    <definedName name="ELLEN15" hidden="1">{#N/A,#N/A,FALSE,"CCTV"}</definedName>
    <definedName name="ELLEN16" localSheetId="16" hidden="1">{#N/A,#N/A,FALSE,"CCTV"}</definedName>
    <definedName name="ELLEN16" localSheetId="2" hidden="1">{#N/A,#N/A,FALSE,"CCTV"}</definedName>
    <definedName name="ELLEN16" localSheetId="7" hidden="1">{#N/A,#N/A,FALSE,"CCTV"}</definedName>
    <definedName name="ELLEN16" hidden="1">{#N/A,#N/A,FALSE,"CCTV"}</definedName>
    <definedName name="ELLEN17" localSheetId="16" hidden="1">{#N/A,#N/A,FALSE,"CCTV"}</definedName>
    <definedName name="ELLEN17" localSheetId="2" hidden="1">{#N/A,#N/A,FALSE,"CCTV"}</definedName>
    <definedName name="ELLEN17" localSheetId="7" hidden="1">{#N/A,#N/A,FALSE,"CCTV"}</definedName>
    <definedName name="ELLEN17" hidden="1">{#N/A,#N/A,FALSE,"CCTV"}</definedName>
    <definedName name="ELLEN18" localSheetId="16" hidden="1">{#N/A,#N/A,FALSE,"CCTV"}</definedName>
    <definedName name="ELLEN18" localSheetId="2" hidden="1">{#N/A,#N/A,FALSE,"CCTV"}</definedName>
    <definedName name="ELLEN18" localSheetId="7" hidden="1">{#N/A,#N/A,FALSE,"CCTV"}</definedName>
    <definedName name="ELLEN18" hidden="1">{#N/A,#N/A,FALSE,"CCTV"}</definedName>
    <definedName name="ELLEN19" localSheetId="16" hidden="1">{#N/A,#N/A,FALSE,"CCTV"}</definedName>
    <definedName name="ELLEN19" localSheetId="2" hidden="1">{#N/A,#N/A,FALSE,"CCTV"}</definedName>
    <definedName name="ELLEN19" localSheetId="7" hidden="1">{#N/A,#N/A,FALSE,"CCTV"}</definedName>
    <definedName name="ELLEN19" hidden="1">{#N/A,#N/A,FALSE,"CCTV"}</definedName>
    <definedName name="ELLEN2" localSheetId="16" hidden="1">{#N/A,#N/A,FALSE,"CCTV"}</definedName>
    <definedName name="ELLEN2" localSheetId="2" hidden="1">{#N/A,#N/A,FALSE,"CCTV"}</definedName>
    <definedName name="ELLEN2" localSheetId="7" hidden="1">{#N/A,#N/A,FALSE,"CCTV"}</definedName>
    <definedName name="ELLEN2" hidden="1">{#N/A,#N/A,FALSE,"CCTV"}</definedName>
    <definedName name="ELLEN3" localSheetId="16" hidden="1">{#N/A,#N/A,FALSE,"CCTV"}</definedName>
    <definedName name="ELLEN3" localSheetId="2" hidden="1">{#N/A,#N/A,FALSE,"CCTV"}</definedName>
    <definedName name="ELLEN3" localSheetId="7" hidden="1">{#N/A,#N/A,FALSE,"CCTV"}</definedName>
    <definedName name="ELLEN3" hidden="1">{#N/A,#N/A,FALSE,"CCTV"}</definedName>
    <definedName name="ELLEN4" localSheetId="16" hidden="1">{#N/A,#N/A,FALSE,"CCTV"}</definedName>
    <definedName name="ELLEN4" localSheetId="2" hidden="1">{#N/A,#N/A,FALSE,"CCTV"}</definedName>
    <definedName name="ELLEN4" localSheetId="7" hidden="1">{#N/A,#N/A,FALSE,"CCTV"}</definedName>
    <definedName name="ELLEN4" hidden="1">{#N/A,#N/A,FALSE,"CCTV"}</definedName>
    <definedName name="ELLEN5" localSheetId="16" hidden="1">{#N/A,#N/A,FALSE,"CCTV"}</definedName>
    <definedName name="ELLEN5" localSheetId="2" hidden="1">{#N/A,#N/A,FALSE,"CCTV"}</definedName>
    <definedName name="ELLEN5" localSheetId="7" hidden="1">{#N/A,#N/A,FALSE,"CCTV"}</definedName>
    <definedName name="ELLEN5" hidden="1">{#N/A,#N/A,FALSE,"CCTV"}</definedName>
    <definedName name="ELLEN6" localSheetId="16" hidden="1">{#N/A,#N/A,FALSE,"CCTV"}</definedName>
    <definedName name="ELLEN6" localSheetId="2" hidden="1">{#N/A,#N/A,FALSE,"CCTV"}</definedName>
    <definedName name="ELLEN6" localSheetId="7" hidden="1">{#N/A,#N/A,FALSE,"CCTV"}</definedName>
    <definedName name="ELLEN6" hidden="1">{#N/A,#N/A,FALSE,"CCTV"}</definedName>
    <definedName name="ELLEN7" localSheetId="16" hidden="1">{#N/A,#N/A,FALSE,"CCTV"}</definedName>
    <definedName name="ELLEN7" localSheetId="2" hidden="1">{#N/A,#N/A,FALSE,"CCTV"}</definedName>
    <definedName name="ELLEN7" localSheetId="7" hidden="1">{#N/A,#N/A,FALSE,"CCTV"}</definedName>
    <definedName name="ELLEN7" hidden="1">{#N/A,#N/A,FALSE,"CCTV"}</definedName>
    <definedName name="ELLEN8" localSheetId="16" hidden="1">{#N/A,#N/A,FALSE,"CCTV"}</definedName>
    <definedName name="ELLEN8" localSheetId="2" hidden="1">{#N/A,#N/A,FALSE,"CCTV"}</definedName>
    <definedName name="ELLEN8" localSheetId="7" hidden="1">{#N/A,#N/A,FALSE,"CCTV"}</definedName>
    <definedName name="ELLEN8" hidden="1">{#N/A,#N/A,FALSE,"CCTV"}</definedName>
    <definedName name="ELLEN9" localSheetId="16" hidden="1">{#N/A,#N/A,FALSE,"CCTV"}</definedName>
    <definedName name="ELLEN9" localSheetId="2" hidden="1">{#N/A,#N/A,FALSE,"CCTV"}</definedName>
    <definedName name="ELLEN9" localSheetId="7" hidden="1">{#N/A,#N/A,FALSE,"CCTV"}</definedName>
    <definedName name="ELLEN9" hidden="1">{#N/A,#N/A,FALSE,"CCTV"}</definedName>
    <definedName name="emb">#REF!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sgtew" localSheetId="16" hidden="1">{#N/A,#N/A,FALSE,"Chi tiÆt"}</definedName>
    <definedName name="esgtew" localSheetId="7" hidden="1">{#N/A,#N/A,FALSE,"Chi tiÆt"}</definedName>
    <definedName name="esgtew" hidden="1">{#N/A,#N/A,FALSE,"Chi tiÆt"}</definedName>
    <definedName name="Est._Vol" localSheetId="16">#REF!</definedName>
    <definedName name="Est._Vol" localSheetId="2">#REF!</definedName>
    <definedName name="Est._Vol">#REF!</definedName>
    <definedName name="etethtehbdex" localSheetId="16" hidden="1">{#N/A,#N/A,FALSE,"Chi tiÆt"}</definedName>
    <definedName name="etethtehbdex" localSheetId="7" hidden="1">{#N/A,#N/A,FALSE,"Chi tiÆt"}</definedName>
    <definedName name="etethtehbdex" hidden="1">{#N/A,#N/A,FALSE,"Chi tiÆt"}</definedName>
    <definedName name="etqgsg_đhs" localSheetId="16" hidden="1">{"'Sheet1'!$L$16"}</definedName>
    <definedName name="etqgsg_đhs" localSheetId="7" hidden="1">{"'Sheet1'!$L$16"}</definedName>
    <definedName name="etqgsg_đhs" hidden="1">{"'Sheet1'!$L$16"}</definedName>
    <definedName name="etuiuti" localSheetId="16" hidden="1">{"'Sheet1'!$L$16"}</definedName>
    <definedName name="etuiuti" localSheetId="7" hidden="1">{"'Sheet1'!$L$16"}</definedName>
    <definedName name="etuiuti" hidden="1">{"'Sheet1'!$L$16"}</definedName>
    <definedName name="etrw45.đ" localSheetId="16" hidden="1">{"Offgrid",#N/A,FALSE,"OFFGRID";"Region",#N/A,FALSE,"REGION";"Offgrid -2",#N/A,FALSE,"OFFGRID";"WTP",#N/A,FALSE,"WTP";"WTP -2",#N/A,FALSE,"WTP";"Project",#N/A,FALSE,"PROJECT";"Summary -2",#N/A,FALSE,"SUMMARY"}</definedName>
    <definedName name="etrw45.đ" localSheetId="7" hidden="1">{"Offgrid",#N/A,FALSE,"OFFGRID";"Region",#N/A,FALSE,"REGION";"Offgrid -2",#N/A,FALSE,"OFFGRID";"WTP",#N/A,FALSE,"WTP";"WTP -2",#N/A,FALSE,"WTP";"Project",#N/A,FALSE,"PROJECT";"Summary -2",#N/A,FALSE,"SUMMARY"}</definedName>
    <definedName name="etrw45.đ" hidden="1">{"Offgrid",#N/A,FALSE,"OFFGRID";"Region",#N/A,FALSE,"REGION";"Offgrid -2",#N/A,FALSE,"OFFGRID";"WTP",#N/A,FALSE,"WTP";"WTP -2",#N/A,FALSE,"WTP";"Project",#N/A,FALSE,"PROJECT";"Summary -2",#N/A,FALSE,"SUMMARY"}</definedName>
    <definedName name="EW" localSheetId="16" hidden="1">{"'Summary'!$A$1:$J$46"}</definedName>
    <definedName name="EW" localSheetId="7" hidden="1">{"'Summary'!$A$1:$J$46"}</definedName>
    <definedName name="EW" hidden="1">{"'Summary'!$A$1:$J$46"}</definedName>
    <definedName name="EX" localSheetId="16">#REF!</definedName>
    <definedName name="EX" localSheetId="2">#REF!</definedName>
    <definedName name="EX">#REF!</definedName>
    <definedName name="EXC" localSheetId="2">#REF!</definedName>
    <definedName name="EXC">#REF!</definedName>
    <definedName name="Excel_BuiltIn__FilterDatabase">"$#REF!.$A$6:$G$38"</definedName>
    <definedName name="Excel_BuiltIn__FilterDatabase_1">#REF!</definedName>
    <definedName name="Excel_BuiltIn_Print_Area">"$#REF!.$A$1:$I$282"</definedName>
    <definedName name="Excel_BuiltIn_Print_Area_1">"#REF!"</definedName>
    <definedName name="Excel_BuiltIn_Print_Area_2">"#REF!"</definedName>
    <definedName name="Excel_BuiltIn_Print_Area_3">"#REF!"</definedName>
    <definedName name="Excel_BuiltIn_Print_Area_4">"#REF!"</definedName>
    <definedName name="Excel_BuiltIn_Print_Titles">"$#REF!.$A$25:$AMJ$25"</definedName>
    <definedName name="Excel_BuiltIn_Print_Titles_3">"#REF!"</definedName>
    <definedName name="Excel_BuiltIn_Print_Titles_4">"#REF!"</definedName>
    <definedName name="Excel_BuiltIn_Print_Titles_5">"#REF!"</definedName>
    <definedName name="Excel_BuiltIn_Print_Titles_6">"#REF!"</definedName>
    <definedName name="EXCH">#REF!</definedName>
    <definedName name="EXPORT">#REF!</definedName>
    <definedName name="_xlnm.Extract">#REF!</definedName>
    <definedName name="eygswgq" localSheetId="16" hidden="1">{#N/A,#N/A,FALSE,"Chi tiÆt"}</definedName>
    <definedName name="eygswgq" localSheetId="7" hidden="1">{#N/A,#N/A,FALSE,"Chi tiÆt"}</definedName>
    <definedName name="eygswgq" hidden="1">{#N/A,#N/A,FALSE,"Chi tiÆt"}</definedName>
    <definedName name="êthtêt" localSheetId="16" hidden="1">{"Offgrid",#N/A,FALSE,"OFFGRID";"Region",#N/A,FALSE,"REGION";"Offgrid -2",#N/A,FALSE,"OFFGRID";"WTP",#N/A,FALSE,"WTP";"WTP -2",#N/A,FALSE,"WTP";"Project",#N/A,FALSE,"PROJECT";"Summary -2",#N/A,FALSE,"SUMMARY"}</definedName>
    <definedName name="êthtêt" localSheetId="7" hidden="1">{"Offgrid",#N/A,FALSE,"OFFGRID";"Region",#N/A,FALSE,"REGION";"Offgrid -2",#N/A,FALSE,"OFFGRID";"WTP",#N/A,FALSE,"WTP";"WTP -2",#N/A,FALSE,"WTP";"Project",#N/A,FALSE,"PROJECT";"Summary -2",#N/A,FALSE,"SUMMARY"}</definedName>
    <definedName name="êthtêt" hidden="1">{"Offgrid",#N/A,FALSE,"OFFGRID";"Region",#N/A,FALSE,"REGION";"Offgrid -2",#N/A,FALSE,"OFFGRID";"WTP",#N/A,FALSE,"WTP";"WTP -2",#N/A,FALSE,"WTP";"Project",#N/A,FALSE,"PROJECT";"Summary -2",#N/A,FALSE,"SUMMARY"}</definedName>
    <definedName name="êyh" localSheetId="16" hidden="1">{"Offgrid",#N/A,FALSE,"OFFGRID";"Region",#N/A,FALSE,"REGION";"Offgrid -2",#N/A,FALSE,"OFFGRID";"WTP",#N/A,FALSE,"WTP";"WTP -2",#N/A,FALSE,"WTP";"Project",#N/A,FALSE,"PROJECT";"Summary -2",#N/A,FALSE,"SUMMARY"}</definedName>
    <definedName name="êyh" localSheetId="7" hidden="1">{"Offgrid",#N/A,FALSE,"OFFGRID";"Region",#N/A,FALSE,"REGION";"Offgrid -2",#N/A,FALSE,"OFFGRID";"WTP",#N/A,FALSE,"WTP";"WTP -2",#N/A,FALSE,"WTP";"Project",#N/A,FALSE,"PROJECT";"Summary -2",#N/A,FALSE,"SUMMARY"}</definedName>
    <definedName name="êyh" hidden="1">{"Offgrid",#N/A,FALSE,"OFFGRID";"Region",#N/A,FALSE,"REGION";"Offgrid -2",#N/A,FALSE,"OFFGRID";"WTP",#N/A,FALSE,"WTP";"WTP -2",#N/A,FALSE,"WTP";"Project",#N/A,FALSE,"PROJECT";"Summary -2",#N/A,FALSE,"SUMMARY"}</definedName>
    <definedName name="f" localSheetId="16">#REF!</definedName>
    <definedName name="f" localSheetId="2">#REF!</definedName>
    <definedName name="f">#REF!</definedName>
    <definedName name="F0.000" localSheetId="16">[87]Sheet2!#REF!</definedName>
    <definedName name="F0.000" localSheetId="2">[87]Sheet2!#REF!</definedName>
    <definedName name="F0.000">[87]Sheet2!#REF!</definedName>
    <definedName name="F0.010" localSheetId="16">[87]Sheet2!#REF!</definedName>
    <definedName name="F0.010" localSheetId="2">[87]Sheet2!#REF!</definedName>
    <definedName name="F0.010">[87]Sheet2!#REF!</definedName>
    <definedName name="F0.020" localSheetId="16">[87]Sheet2!#REF!</definedName>
    <definedName name="F0.020" localSheetId="2">[87]Sheet2!#REF!</definedName>
    <definedName name="F0.020">[87]Sheet2!#REF!</definedName>
    <definedName name="F0.100" localSheetId="16">[87]Sheet2!#REF!</definedName>
    <definedName name="F0.100" localSheetId="2">[87]Sheet2!#REF!</definedName>
    <definedName name="F0.100">[87]Sheet2!#REF!</definedName>
    <definedName name="F0.110" localSheetId="16">[87]Sheet2!#REF!</definedName>
    <definedName name="F0.110" localSheetId="2">[87]Sheet2!#REF!</definedName>
    <definedName name="F0.110">[87]Sheet2!#REF!</definedName>
    <definedName name="F0.120" localSheetId="16">[87]Sheet2!#REF!</definedName>
    <definedName name="F0.120" localSheetId="2">[87]Sheet2!#REF!</definedName>
    <definedName name="F0.120">[87]Sheet2!#REF!</definedName>
    <definedName name="F0.200" localSheetId="16">[87]Sheet2!#REF!</definedName>
    <definedName name="F0.200" localSheetId="2">[87]Sheet2!#REF!</definedName>
    <definedName name="F0.200">[87]Sheet2!#REF!</definedName>
    <definedName name="F0.210" localSheetId="16">[87]Sheet2!#REF!</definedName>
    <definedName name="F0.210" localSheetId="2">[87]Sheet2!#REF!</definedName>
    <definedName name="F0.210">[87]Sheet2!#REF!</definedName>
    <definedName name="F0.220" localSheetId="16">[87]Sheet2!#REF!</definedName>
    <definedName name="F0.220" localSheetId="2">[87]Sheet2!#REF!</definedName>
    <definedName name="F0.220">[87]Sheet2!#REF!</definedName>
    <definedName name="F0.300" localSheetId="16">[87]Sheet2!#REF!</definedName>
    <definedName name="F0.300" localSheetId="2">[87]Sheet2!#REF!</definedName>
    <definedName name="F0.300">[87]Sheet2!#REF!</definedName>
    <definedName name="F0.310" localSheetId="16">[87]Sheet2!#REF!</definedName>
    <definedName name="F0.310" localSheetId="2">[87]Sheet2!#REF!</definedName>
    <definedName name="F0.310">[87]Sheet2!#REF!</definedName>
    <definedName name="F0.320" localSheetId="16">[87]Sheet2!#REF!</definedName>
    <definedName name="F0.320" localSheetId="2">[87]Sheet2!#REF!</definedName>
    <definedName name="F0.320">[87]Sheet2!#REF!</definedName>
    <definedName name="F1.000" localSheetId="16">[87]Sheet2!#REF!</definedName>
    <definedName name="F1.000" localSheetId="2">[87]Sheet2!#REF!</definedName>
    <definedName name="F1.000">[87]Sheet2!#REF!</definedName>
    <definedName name="F1.010" localSheetId="16">[87]Sheet2!#REF!</definedName>
    <definedName name="F1.010" localSheetId="2">[87]Sheet2!#REF!</definedName>
    <definedName name="F1.010">[87]Sheet2!#REF!</definedName>
    <definedName name="F1.020" localSheetId="16">[87]Sheet2!#REF!</definedName>
    <definedName name="F1.020" localSheetId="2">[87]Sheet2!#REF!</definedName>
    <definedName name="F1.020">[87]Sheet2!#REF!</definedName>
    <definedName name="F1.100" localSheetId="16">[87]Sheet2!#REF!</definedName>
    <definedName name="F1.100" localSheetId="2">[87]Sheet2!#REF!</definedName>
    <definedName name="F1.100">[87]Sheet2!#REF!</definedName>
    <definedName name="F1.110" localSheetId="16">[87]Sheet2!#REF!</definedName>
    <definedName name="F1.110" localSheetId="2">[87]Sheet2!#REF!</definedName>
    <definedName name="F1.110">[87]Sheet2!#REF!</definedName>
    <definedName name="F1.120" localSheetId="16">[87]Sheet2!#REF!</definedName>
    <definedName name="F1.120" localSheetId="2">[87]Sheet2!#REF!</definedName>
    <definedName name="F1.120">[87]Sheet2!#REF!</definedName>
    <definedName name="F1.130" localSheetId="16">[87]Sheet2!#REF!</definedName>
    <definedName name="F1.130" localSheetId="2">[87]Sheet2!#REF!</definedName>
    <definedName name="F1.130">[87]Sheet2!#REF!</definedName>
    <definedName name="F1.140" localSheetId="16">[87]Sheet2!#REF!</definedName>
    <definedName name="F1.140" localSheetId="2">[87]Sheet2!#REF!</definedName>
    <definedName name="F1.140">[87]Sheet2!#REF!</definedName>
    <definedName name="F1.150" localSheetId="16">[87]Sheet2!#REF!</definedName>
    <definedName name="F1.150" localSheetId="2">[87]Sheet2!#REF!</definedName>
    <definedName name="F1.150">[87]Sheet2!#REF!</definedName>
    <definedName name="F2.001" localSheetId="16">[87]Sheet2!#REF!</definedName>
    <definedName name="F2.001" localSheetId="2">[87]Sheet2!#REF!</definedName>
    <definedName name="F2.001">[87]Sheet2!#REF!</definedName>
    <definedName name="F2.011" localSheetId="16">[87]Sheet2!#REF!</definedName>
    <definedName name="F2.011" localSheetId="2">[87]Sheet2!#REF!</definedName>
    <definedName name="F2.011">[87]Sheet2!#REF!</definedName>
    <definedName name="F2.021" localSheetId="16">[87]Sheet2!#REF!</definedName>
    <definedName name="F2.021" localSheetId="2">[87]Sheet2!#REF!</definedName>
    <definedName name="F2.021">[87]Sheet2!#REF!</definedName>
    <definedName name="F2.031" localSheetId="16">[87]Sheet2!#REF!</definedName>
    <definedName name="F2.031" localSheetId="2">[87]Sheet2!#REF!</definedName>
    <definedName name="F2.031">[87]Sheet2!#REF!</definedName>
    <definedName name="F2.041" localSheetId="16">[87]Sheet2!#REF!</definedName>
    <definedName name="F2.041" localSheetId="2">[87]Sheet2!#REF!</definedName>
    <definedName name="F2.041">[87]Sheet2!#REF!</definedName>
    <definedName name="F2.051" localSheetId="16">[87]Sheet2!#REF!</definedName>
    <definedName name="F2.051" localSheetId="2">[87]Sheet2!#REF!</definedName>
    <definedName name="F2.051">[87]Sheet2!#REF!</definedName>
    <definedName name="F2.052" localSheetId="16">[87]Sheet2!#REF!</definedName>
    <definedName name="F2.052" localSheetId="2">[87]Sheet2!#REF!</definedName>
    <definedName name="F2.052">[87]Sheet2!#REF!</definedName>
    <definedName name="F2.061" localSheetId="16">[87]Sheet2!#REF!</definedName>
    <definedName name="F2.061" localSheetId="2">[87]Sheet2!#REF!</definedName>
    <definedName name="F2.061">[87]Sheet2!#REF!</definedName>
    <definedName name="F2.071" localSheetId="16">[87]Sheet2!#REF!</definedName>
    <definedName name="F2.071" localSheetId="2">[87]Sheet2!#REF!</definedName>
    <definedName name="F2.071">[87]Sheet2!#REF!</definedName>
    <definedName name="F2.101" localSheetId="16">[87]Sheet2!#REF!</definedName>
    <definedName name="F2.101" localSheetId="2">[87]Sheet2!#REF!</definedName>
    <definedName name="F2.101">[87]Sheet2!#REF!</definedName>
    <definedName name="F2.111" localSheetId="16">[87]Sheet2!#REF!</definedName>
    <definedName name="F2.111" localSheetId="2">[87]Sheet2!#REF!</definedName>
    <definedName name="F2.111">[87]Sheet2!#REF!</definedName>
    <definedName name="F2.121" localSheetId="16">[87]Sheet2!#REF!</definedName>
    <definedName name="F2.121" localSheetId="2">[87]Sheet2!#REF!</definedName>
    <definedName name="F2.121">[87]Sheet2!#REF!</definedName>
    <definedName name="F2.131" localSheetId="16">[87]Sheet2!#REF!</definedName>
    <definedName name="F2.131" localSheetId="2">[87]Sheet2!#REF!</definedName>
    <definedName name="F2.131">[87]Sheet2!#REF!</definedName>
    <definedName name="F2.141" localSheetId="16">[87]Sheet2!#REF!</definedName>
    <definedName name="F2.141" localSheetId="2">[87]Sheet2!#REF!</definedName>
    <definedName name="F2.141">[87]Sheet2!#REF!</definedName>
    <definedName name="F2.200" localSheetId="16">[87]Sheet2!#REF!</definedName>
    <definedName name="F2.200" localSheetId="2">[87]Sheet2!#REF!</definedName>
    <definedName name="F2.200">[87]Sheet2!#REF!</definedName>
    <definedName name="F2.210" localSheetId="16">[87]Sheet2!#REF!</definedName>
    <definedName name="F2.210" localSheetId="2">[87]Sheet2!#REF!</definedName>
    <definedName name="F2.210">[87]Sheet2!#REF!</definedName>
    <definedName name="F2.220" localSheetId="16">[87]Sheet2!#REF!</definedName>
    <definedName name="F2.220" localSheetId="2">[87]Sheet2!#REF!</definedName>
    <definedName name="F2.220">[87]Sheet2!#REF!</definedName>
    <definedName name="F2.230" localSheetId="16">[87]Sheet2!#REF!</definedName>
    <definedName name="F2.230" localSheetId="2">[87]Sheet2!#REF!</definedName>
    <definedName name="F2.230">[87]Sheet2!#REF!</definedName>
    <definedName name="F2.240" localSheetId="16">[87]Sheet2!#REF!</definedName>
    <definedName name="F2.240" localSheetId="2">[87]Sheet2!#REF!</definedName>
    <definedName name="F2.240">[87]Sheet2!#REF!</definedName>
    <definedName name="F2.250" localSheetId="16">[87]Sheet2!#REF!</definedName>
    <definedName name="F2.250" localSheetId="2">[87]Sheet2!#REF!</definedName>
    <definedName name="F2.250">[87]Sheet2!#REF!</definedName>
    <definedName name="F2.300" localSheetId="16">[87]Sheet2!#REF!</definedName>
    <definedName name="F2.300" localSheetId="2">[87]Sheet2!#REF!</definedName>
    <definedName name="F2.300">[87]Sheet2!#REF!</definedName>
    <definedName name="F2.310" localSheetId="16">[87]Sheet2!#REF!</definedName>
    <definedName name="F2.310" localSheetId="2">[87]Sheet2!#REF!</definedName>
    <definedName name="F2.310">[87]Sheet2!#REF!</definedName>
    <definedName name="F2.320" localSheetId="16">[87]Sheet2!#REF!</definedName>
    <definedName name="F2.320" localSheetId="2">[87]Sheet2!#REF!</definedName>
    <definedName name="F2.320">[87]Sheet2!#REF!</definedName>
    <definedName name="F20B86" localSheetId="16">#REF!</definedName>
    <definedName name="F20B86" localSheetId="2">#REF!</definedName>
    <definedName name="F20B86" localSheetId="7">#REF!</definedName>
    <definedName name="F20B86">#REF!</definedName>
    <definedName name="F3.000" localSheetId="16">[87]Sheet2!#REF!</definedName>
    <definedName name="F3.000" localSheetId="2">[87]Sheet2!#REF!</definedName>
    <definedName name="F3.000" localSheetId="7">[87]Sheet2!#REF!</definedName>
    <definedName name="F3.000">[87]Sheet2!#REF!</definedName>
    <definedName name="F3.010" localSheetId="16">[87]Sheet2!#REF!</definedName>
    <definedName name="F3.010" localSheetId="2">[87]Sheet2!#REF!</definedName>
    <definedName name="F3.010">[87]Sheet2!#REF!</definedName>
    <definedName name="F3.020" localSheetId="16">[87]Sheet2!#REF!</definedName>
    <definedName name="F3.020" localSheetId="2">[87]Sheet2!#REF!</definedName>
    <definedName name="F3.020">[87]Sheet2!#REF!</definedName>
    <definedName name="F3.030" localSheetId="16">[87]Sheet2!#REF!</definedName>
    <definedName name="F3.030" localSheetId="2">[87]Sheet2!#REF!</definedName>
    <definedName name="F3.030">[87]Sheet2!#REF!</definedName>
    <definedName name="F3.100" localSheetId="16">[87]Sheet2!#REF!</definedName>
    <definedName name="F3.100" localSheetId="2">[87]Sheet2!#REF!</definedName>
    <definedName name="F3.100">[87]Sheet2!#REF!</definedName>
    <definedName name="F3.110" localSheetId="16">[87]Sheet2!#REF!</definedName>
    <definedName name="F3.110" localSheetId="2">[87]Sheet2!#REF!</definedName>
    <definedName name="F3.110">[87]Sheet2!#REF!</definedName>
    <definedName name="F3.120" localSheetId="16">[87]Sheet2!#REF!</definedName>
    <definedName name="F3.120" localSheetId="2">[87]Sheet2!#REF!</definedName>
    <definedName name="F3.120">[87]Sheet2!#REF!</definedName>
    <definedName name="F3.130" localSheetId="16">[87]Sheet2!#REF!</definedName>
    <definedName name="F3.130" localSheetId="2">[87]Sheet2!#REF!</definedName>
    <definedName name="F3.130">[87]Sheet2!#REF!</definedName>
    <definedName name="F4.000" localSheetId="16">[87]Sheet2!#REF!</definedName>
    <definedName name="F4.000" localSheetId="2">[87]Sheet2!#REF!</definedName>
    <definedName name="F4.000">[87]Sheet2!#REF!</definedName>
    <definedName name="F4.010" localSheetId="16">[87]Sheet2!#REF!</definedName>
    <definedName name="F4.010" localSheetId="2">[87]Sheet2!#REF!</definedName>
    <definedName name="F4.010">[87]Sheet2!#REF!</definedName>
    <definedName name="F4.020" localSheetId="16">[87]Sheet2!#REF!</definedName>
    <definedName name="F4.020" localSheetId="2">[87]Sheet2!#REF!</definedName>
    <definedName name="F4.020">[87]Sheet2!#REF!</definedName>
    <definedName name="F4.030" localSheetId="16">[87]Sheet2!#REF!</definedName>
    <definedName name="F4.030" localSheetId="2">[87]Sheet2!#REF!</definedName>
    <definedName name="F4.030">[87]Sheet2!#REF!</definedName>
    <definedName name="F4.100" localSheetId="16">[87]Sheet2!#REF!</definedName>
    <definedName name="F4.100" localSheetId="2">[87]Sheet2!#REF!</definedName>
    <definedName name="F4.100">[87]Sheet2!#REF!</definedName>
    <definedName name="F4.120" localSheetId="16">[87]Sheet2!#REF!</definedName>
    <definedName name="F4.120" localSheetId="2">[87]Sheet2!#REF!</definedName>
    <definedName name="F4.120">[87]Sheet2!#REF!</definedName>
    <definedName name="F4.140" localSheetId="16">[87]Sheet2!#REF!</definedName>
    <definedName name="F4.140" localSheetId="2">[87]Sheet2!#REF!</definedName>
    <definedName name="F4.140">[87]Sheet2!#REF!</definedName>
    <definedName name="F4.160" localSheetId="16">[87]Sheet2!#REF!</definedName>
    <definedName name="F4.160" localSheetId="2">[87]Sheet2!#REF!</definedName>
    <definedName name="F4.160">[87]Sheet2!#REF!</definedName>
    <definedName name="F4.200" localSheetId="16">[87]Sheet2!#REF!</definedName>
    <definedName name="F4.200" localSheetId="2">[87]Sheet2!#REF!</definedName>
    <definedName name="F4.200">[87]Sheet2!#REF!</definedName>
    <definedName name="F4.220" localSheetId="16">[87]Sheet2!#REF!</definedName>
    <definedName name="F4.220" localSheetId="2">[87]Sheet2!#REF!</definedName>
    <definedName name="F4.220">[87]Sheet2!#REF!</definedName>
    <definedName name="F4.240" localSheetId="16">[87]Sheet2!#REF!</definedName>
    <definedName name="F4.240" localSheetId="2">[87]Sheet2!#REF!</definedName>
    <definedName name="F4.240">[87]Sheet2!#REF!</definedName>
    <definedName name="F4.260" localSheetId="16">[87]Sheet2!#REF!</definedName>
    <definedName name="F4.260" localSheetId="2">[87]Sheet2!#REF!</definedName>
    <definedName name="F4.260">[87]Sheet2!#REF!</definedName>
    <definedName name="F4.300" localSheetId="16">[87]Sheet2!#REF!</definedName>
    <definedName name="F4.300" localSheetId="2">[87]Sheet2!#REF!</definedName>
    <definedName name="F4.300">[87]Sheet2!#REF!</definedName>
    <definedName name="F4.320" localSheetId="16">[87]Sheet2!#REF!</definedName>
    <definedName name="F4.320" localSheetId="2">[87]Sheet2!#REF!</definedName>
    <definedName name="F4.320">[87]Sheet2!#REF!</definedName>
    <definedName name="F4.340" localSheetId="16">[87]Sheet2!#REF!</definedName>
    <definedName name="F4.340" localSheetId="2">[87]Sheet2!#REF!</definedName>
    <definedName name="F4.340">[87]Sheet2!#REF!</definedName>
    <definedName name="F4.400" localSheetId="16">[87]Sheet2!#REF!</definedName>
    <definedName name="F4.400" localSheetId="2">[87]Sheet2!#REF!</definedName>
    <definedName name="F4.400">[87]Sheet2!#REF!</definedName>
    <definedName name="F4.420" localSheetId="16">[87]Sheet2!#REF!</definedName>
    <definedName name="F4.420" localSheetId="2">[87]Sheet2!#REF!</definedName>
    <definedName name="F4.420">[87]Sheet2!#REF!</definedName>
    <definedName name="F4.440" localSheetId="16">[87]Sheet2!#REF!</definedName>
    <definedName name="F4.440" localSheetId="2">[87]Sheet2!#REF!</definedName>
    <definedName name="F4.440">[87]Sheet2!#REF!</definedName>
    <definedName name="F4.500" localSheetId="16">[87]Sheet2!#REF!</definedName>
    <definedName name="F4.500" localSheetId="2">[87]Sheet2!#REF!</definedName>
    <definedName name="F4.500">[87]Sheet2!#REF!</definedName>
    <definedName name="F4.530" localSheetId="16">[87]Sheet2!#REF!</definedName>
    <definedName name="F4.530" localSheetId="2">[87]Sheet2!#REF!</definedName>
    <definedName name="F4.530">[87]Sheet2!#REF!</definedName>
    <definedName name="F4.550" localSheetId="16">[87]Sheet2!#REF!</definedName>
    <definedName name="F4.550" localSheetId="2">[87]Sheet2!#REF!</definedName>
    <definedName name="F4.550">[87]Sheet2!#REF!</definedName>
    <definedName name="F4.570" localSheetId="16">[87]Sheet2!#REF!</definedName>
    <definedName name="F4.570" localSheetId="2">[87]Sheet2!#REF!</definedName>
    <definedName name="F4.570">[87]Sheet2!#REF!</definedName>
    <definedName name="F4.600" localSheetId="16">[87]Sheet2!#REF!</definedName>
    <definedName name="F4.600" localSheetId="2">[87]Sheet2!#REF!</definedName>
    <definedName name="F4.600">[87]Sheet2!#REF!</definedName>
    <definedName name="F4.610" localSheetId="16">[87]Sheet2!#REF!</definedName>
    <definedName name="F4.610" localSheetId="2">[87]Sheet2!#REF!</definedName>
    <definedName name="F4.610">[87]Sheet2!#REF!</definedName>
    <definedName name="F4.620" localSheetId="16">[87]Sheet2!#REF!</definedName>
    <definedName name="F4.620" localSheetId="2">[87]Sheet2!#REF!</definedName>
    <definedName name="F4.620">[87]Sheet2!#REF!</definedName>
    <definedName name="F4.700" localSheetId="16">[87]Sheet2!#REF!</definedName>
    <definedName name="F4.700" localSheetId="2">[87]Sheet2!#REF!</definedName>
    <definedName name="F4.700">[87]Sheet2!#REF!</definedName>
    <definedName name="F4.730" localSheetId="16">[87]Sheet2!#REF!</definedName>
    <definedName name="F4.730" localSheetId="2">[87]Sheet2!#REF!</definedName>
    <definedName name="F4.730">[87]Sheet2!#REF!</definedName>
    <definedName name="F4.740" localSheetId="16">[87]Sheet2!#REF!</definedName>
    <definedName name="F4.740" localSheetId="2">[87]Sheet2!#REF!</definedName>
    <definedName name="F4.740">[87]Sheet2!#REF!</definedName>
    <definedName name="F4.800" localSheetId="16">[87]Sheet2!#REF!</definedName>
    <definedName name="F4.800" localSheetId="2">[87]Sheet2!#REF!</definedName>
    <definedName name="F4.800">[87]Sheet2!#REF!</definedName>
    <definedName name="F4.830" localSheetId="16">[87]Sheet2!#REF!</definedName>
    <definedName name="F4.830" localSheetId="2">[87]Sheet2!#REF!</definedName>
    <definedName name="F4.830">[87]Sheet2!#REF!</definedName>
    <definedName name="F4.840" localSheetId="16">[87]Sheet2!#REF!</definedName>
    <definedName name="F4.840" localSheetId="2">[87]Sheet2!#REF!</definedName>
    <definedName name="F4.840">[87]Sheet2!#REF!</definedName>
    <definedName name="F5.01" localSheetId="16">[87]Sheet2!#REF!</definedName>
    <definedName name="F5.01" localSheetId="2">[87]Sheet2!#REF!</definedName>
    <definedName name="F5.01">[87]Sheet2!#REF!</definedName>
    <definedName name="F5.02" localSheetId="16">[87]Sheet2!#REF!</definedName>
    <definedName name="F5.02" localSheetId="2">[87]Sheet2!#REF!</definedName>
    <definedName name="F5.02">[87]Sheet2!#REF!</definedName>
    <definedName name="F5.03" localSheetId="16">[87]Sheet2!#REF!</definedName>
    <definedName name="F5.03" localSheetId="2">[87]Sheet2!#REF!</definedName>
    <definedName name="F5.03">[87]Sheet2!#REF!</definedName>
    <definedName name="F5.04" localSheetId="16">[87]Sheet2!#REF!</definedName>
    <definedName name="F5.04" localSheetId="2">[87]Sheet2!#REF!</definedName>
    <definedName name="F5.04">[87]Sheet2!#REF!</definedName>
    <definedName name="F5.05" localSheetId="16">[87]Sheet2!#REF!</definedName>
    <definedName name="F5.05" localSheetId="2">[87]Sheet2!#REF!</definedName>
    <definedName name="F5.05">[87]Sheet2!#REF!</definedName>
    <definedName name="F5.11" localSheetId="16">[87]Sheet2!#REF!</definedName>
    <definedName name="F5.11" localSheetId="2">[87]Sheet2!#REF!</definedName>
    <definedName name="F5.11">[87]Sheet2!#REF!</definedName>
    <definedName name="F5.12" localSheetId="16">[87]Sheet2!#REF!</definedName>
    <definedName name="F5.12" localSheetId="2">[87]Sheet2!#REF!</definedName>
    <definedName name="F5.12">[87]Sheet2!#REF!</definedName>
    <definedName name="F5.13" localSheetId="16">[87]Sheet2!#REF!</definedName>
    <definedName name="F5.13" localSheetId="2">[87]Sheet2!#REF!</definedName>
    <definedName name="F5.13">[87]Sheet2!#REF!</definedName>
    <definedName name="F5.14" localSheetId="16">[87]Sheet2!#REF!</definedName>
    <definedName name="F5.14" localSheetId="2">[87]Sheet2!#REF!</definedName>
    <definedName name="F5.14">[87]Sheet2!#REF!</definedName>
    <definedName name="F5.15" localSheetId="16">[87]Sheet2!#REF!</definedName>
    <definedName name="F5.15" localSheetId="2">[87]Sheet2!#REF!</definedName>
    <definedName name="F5.15">[87]Sheet2!#REF!</definedName>
    <definedName name="F6.001" localSheetId="16">[87]Sheet2!#REF!</definedName>
    <definedName name="F6.001" localSheetId="2">[87]Sheet2!#REF!</definedName>
    <definedName name="F6.001">[87]Sheet2!#REF!</definedName>
    <definedName name="F6.002" localSheetId="16">[87]Sheet2!#REF!</definedName>
    <definedName name="F6.002" localSheetId="2">[87]Sheet2!#REF!</definedName>
    <definedName name="F6.002">[87]Sheet2!#REF!</definedName>
    <definedName name="F6.003" localSheetId="16">[87]Sheet2!#REF!</definedName>
    <definedName name="F6.003" localSheetId="2">[87]Sheet2!#REF!</definedName>
    <definedName name="F6.003">[87]Sheet2!#REF!</definedName>
    <definedName name="F6.004" localSheetId="16">[87]Sheet2!#REF!</definedName>
    <definedName name="F6.004" localSheetId="2">[87]Sheet2!#REF!</definedName>
    <definedName name="F6.004">[87]Sheet2!#REF!</definedName>
    <definedName name="f82E46" localSheetId="16">#REF!</definedName>
    <definedName name="f82E46" localSheetId="2">#REF!</definedName>
    <definedName name="f82E46" localSheetId="7">#REF!</definedName>
    <definedName name="f82E46">#REF!</definedName>
    <definedName name="f92F56" localSheetId="16">[8]dtxl!#REF!</definedName>
    <definedName name="f92F56" localSheetId="2">[8]dtxl!#REF!</definedName>
    <definedName name="f92F56" localSheetId="7">[8]dtxl!#REF!</definedName>
    <definedName name="f92F56">[8]dtxl!#REF!</definedName>
    <definedName name="fáaafafaf" localSheetId="16" hidden="1">{"'Sheet1'!$L$16"}</definedName>
    <definedName name="fáaafafaf" localSheetId="7" hidden="1">{"'Sheet1'!$L$16"}</definedName>
    <definedName name="fáaafafaf" hidden="1">{"'Sheet1'!$L$16"}</definedName>
    <definedName name="FACTOR" localSheetId="16">#REF!</definedName>
    <definedName name="FACTOR" localSheetId="2">#REF!</definedName>
    <definedName name="FACTOR">#REF!</definedName>
    <definedName name="fasfaga" localSheetId="16" hidden="1">{"'Sheet1'!$L$16"}</definedName>
    <definedName name="fasfaga" localSheetId="7" hidden="1">{"'Sheet1'!$L$16"}</definedName>
    <definedName name="fasfaga" hidden="1">{"'Sheet1'!$L$16"}</definedName>
    <definedName name="fbsdggdsf" localSheetId="16">{"DZ-TDTB2.XLS","Dcksat.xls"}</definedName>
    <definedName name="fbsdggdsf" localSheetId="2">{"DZ-TDTB2.XLS","Dcksat.xls"}</definedName>
    <definedName name="fbsdggdsf" localSheetId="7">{"DZ-TDTB2.XLS","Dcksat.xls"}</definedName>
    <definedName name="fbsdggdsf">{"DZ-TDTB2.XLS","Dcksat.xls"}</definedName>
    <definedName name="fc">#REF!</definedName>
    <definedName name="FCode" localSheetId="16" hidden="1">#REF!</definedName>
    <definedName name="FCode" hidden="1">#REF!</definedName>
    <definedName name="fdgdfgdfg" localSheetId="16" hidden="1">#REF!</definedName>
    <definedName name="fdgdfgdfg" hidden="1">#REF!</definedName>
    <definedName name="fdsfsdfd" localSheetId="16" hidden="1">{"'Sheet1'!$L$16"}</definedName>
    <definedName name="fdsfsdfd" localSheetId="7" hidden="1">{"'Sheet1'!$L$16"}</definedName>
    <definedName name="fdsfsdfd" hidden="1">{"'Sheet1'!$L$16"}</definedName>
    <definedName name="fdyr" localSheetId="16" hidden="1">{"'Sheet1'!$L$16"}</definedName>
    <definedName name="fdyr" localSheetId="2" hidden="1">{"'Sheet1'!$L$16"}</definedName>
    <definedName name="fdyr" localSheetId="7" hidden="1">{"'Sheet1'!$L$16"}</definedName>
    <definedName name="fdyr" hidden="1">{"'Sheet1'!$L$16"}</definedName>
    <definedName name="fđhbfbd" localSheetId="16" hidden="1">{#N/A,#N/A,FALSE,"Chi tiÆt"}</definedName>
    <definedName name="fđhbfbd" localSheetId="7" hidden="1">{#N/A,#N/A,FALSE,"Chi tiÆt"}</definedName>
    <definedName name="fđhbfbd" hidden="1">{#N/A,#N/A,FALSE,"Chi tiÆt"}</definedName>
    <definedName name="fđhh" localSheetId="16" hidden="1">{"'Sheet1'!$L$16"}</definedName>
    <definedName name="fđhh" localSheetId="7" hidden="1">{"'Sheet1'!$L$16"}</definedName>
    <definedName name="fđhh" hidden="1">{"'Sheet1'!$L$16"}</definedName>
    <definedName name="ff" localSheetId="16">#REF!</definedName>
    <definedName name="ff">#REF!</definedName>
    <definedName name="FFD" localSheetId="16">#REF!</definedName>
    <definedName name="FFD" localSheetId="2">#REF!</definedName>
    <definedName name="FFD">#REF!</definedName>
    <definedName name="fff" localSheetId="16" hidden="1">{"'Sheet1'!$L$16"}</definedName>
    <definedName name="fff" localSheetId="2" hidden="1">{"'Sheet1'!$L$16"}</definedName>
    <definedName name="fff" localSheetId="7" hidden="1">{"'Sheet1'!$L$16"}</definedName>
    <definedName name="fff" hidden="1">{"'Sheet1'!$L$16"}</definedName>
    <definedName name="ffffff" localSheetId="16">#REF!</definedName>
    <definedName name="ffffff">#REF!</definedName>
    <definedName name="fffffffffffffff" localSheetId="16" hidden="1">{"'Sheet1'!$L$16"}</definedName>
    <definedName name="fffffffffffffff" localSheetId="7" hidden="1">{"'Sheet1'!$L$16"}</definedName>
    <definedName name="fffffffffffffff" hidden="1">{"'Sheet1'!$L$16"}</definedName>
    <definedName name="ffffffffffffffff" localSheetId="16">#REF!</definedName>
    <definedName name="ffffffffffffffff">#REF!</definedName>
    <definedName name="fgafdfdg" localSheetId="16" hidden="1">#REF!</definedName>
    <definedName name="fgafdfdg" hidden="1">#REF!</definedName>
    <definedName name="fgdfagfdf" localSheetId="16" hidden="1">#REF!</definedName>
    <definedName name="fgdfagfdf" hidden="1">#REF!</definedName>
    <definedName name="fgdfgddfgfd" localSheetId="16" hidden="1">#REF!</definedName>
    <definedName name="fgdfgddfgfd" hidden="1">#REF!</definedName>
    <definedName name="fgdfgfgfd" localSheetId="16" hidden="1">#REF!</definedName>
    <definedName name="fgdfgfgfd" hidden="1">#REF!</definedName>
    <definedName name="fgfdaghffg" localSheetId="16" hidden="1">#REF!</definedName>
    <definedName name="fgfdaghffg" hidden="1">#REF!</definedName>
    <definedName name="fghdfhdfg" localSheetId="16" hidden="1">#REF!</definedName>
    <definedName name="fghdfhdfg" hidden="1">#REF!</definedName>
    <definedName name="fgkjmgky.yulyu." localSheetId="16" hidden="1">{"Offgrid",#N/A,FALSE,"OFFGRID";"Region",#N/A,FALSE,"REGION";"Offgrid -2",#N/A,FALSE,"OFFGRID";"WTP",#N/A,FALSE,"WTP";"WTP -2",#N/A,FALSE,"WTP";"Project",#N/A,FALSE,"PROJECT";"Summary -2",#N/A,FALSE,"SUMMARY"}</definedName>
    <definedName name="fgkjmgky.yulyu." localSheetId="7" hidden="1">{"Offgrid",#N/A,FALSE,"OFFGRID";"Region",#N/A,FALSE,"REGION";"Offgrid -2",#N/A,FALSE,"OFFGRID";"WTP",#N/A,FALSE,"WTP";"WTP -2",#N/A,FALSE,"WTP";"Project",#N/A,FALSE,"PROJECT";"Summary -2",#N/A,FALSE,"SUMMARY"}</definedName>
    <definedName name="fgkjmgky.yulyu." hidden="1">{"Offgrid",#N/A,FALSE,"OFFGRID";"Region",#N/A,FALSE,"REGION";"Offgrid -2",#N/A,FALSE,"OFFGRID";"WTP",#N/A,FALSE,"WTP";"WTP -2",#N/A,FALSE,"WTP";"Project",#N/A,FALSE,"PROJECT";"Summary -2",#N/A,FALSE,"SUMMARY"}</definedName>
    <definedName name="fhfgfsdgfd" localSheetId="16" hidden="1">#REF!</definedName>
    <definedName name="fhfgfsdgfd" hidden="1">#REF!</definedName>
    <definedName name="fhgadfhadf" localSheetId="16" hidden="1">#REF!</definedName>
    <definedName name="fhgadfhadf" hidden="1">#REF!</definedName>
    <definedName name="fhlkdkgl" localSheetId="16" hidden="1">#REF!</definedName>
    <definedName name="fhlkdkgl" hidden="1">#REF!</definedName>
    <definedName name="fhsdgfdff" localSheetId="16" hidden="1">#REF!</definedName>
    <definedName name="fhsdgfdff" hidden="1">#REF!</definedName>
    <definedName name="fhtđhêhd" localSheetId="16" hidden="1">{"Offgrid",#N/A,FALSE,"OFFGRID";"Region",#N/A,FALSE,"REGION";"Offgrid -2",#N/A,FALSE,"OFFGRID";"WTP",#N/A,FALSE,"WTP";"WTP -2",#N/A,FALSE,"WTP";"Project",#N/A,FALSE,"PROJECT";"Summary -2",#N/A,FALSE,"SUMMARY"}</definedName>
    <definedName name="fhtđhêhd" localSheetId="7" hidden="1">{"Offgrid",#N/A,FALSE,"OFFGRID";"Region",#N/A,FALSE,"REGION";"Offgrid -2",#N/A,FALSE,"OFFGRID";"WTP",#N/A,FALSE,"WTP";"WTP -2",#N/A,FALSE,"WTP";"Project",#N/A,FALSE,"PROJECT";"Summary -2",#N/A,FALSE,"SUMMARY"}</definedName>
    <definedName name="fhtđhêhd" hidden="1">{"Offgrid",#N/A,FALSE,"OFFGRID";"Region",#N/A,FALSE,"REGION";"Offgrid -2",#N/A,FALSE,"OFFGRID";"WTP",#N/A,FALSE,"WTP";"WTP -2",#N/A,FALSE,"WTP";"Project",#N/A,FALSE,"PROJECT";"Summary -2",#N/A,FALSE,"SUMMARY"}</definedName>
    <definedName name="FI_12">4820</definedName>
    <definedName name="FIL" localSheetId="16">#REF!</definedName>
    <definedName name="FIL" localSheetId="2">#REF!</definedName>
    <definedName name="FIL">#REF!</definedName>
    <definedName name="FILE" localSheetId="16">#REF!</definedName>
    <definedName name="FILE" localSheetId="2">#REF!</definedName>
    <definedName name="FILE">#REF!</definedName>
    <definedName name="FILLL" localSheetId="16" hidden="1">#REF!</definedName>
    <definedName name="FILLL" localSheetId="2" hidden="1">#REF!</definedName>
    <definedName name="FILLL" hidden="1">#REF!</definedName>
    <definedName name="FOR" localSheetId="16" hidden="1">{#N/A,#N/A,FALSE,"CCTV"}</definedName>
    <definedName name="FOR" localSheetId="2" hidden="1">{#N/A,#N/A,FALSE,"CCTV"}</definedName>
    <definedName name="FOR" localSheetId="7" hidden="1">{#N/A,#N/A,FALSE,"CCTV"}</definedName>
    <definedName name="FOR" hidden="1">{#N/A,#N/A,FALSE,"CCTV"}</definedName>
    <definedName name="FORMAT" localSheetId="16" hidden="1">{#N/A,#N/A,FALSE,"CCTV"}</definedName>
    <definedName name="FORMAT" localSheetId="2" hidden="1">{#N/A,#N/A,FALSE,"CCTV"}</definedName>
    <definedName name="FORMAT" localSheetId="7" hidden="1">{#N/A,#N/A,FALSE,"CCTV"}</definedName>
    <definedName name="FORMAT" hidden="1">{#N/A,#N/A,FALSE,"CCTV"}</definedName>
    <definedName name="FP">'[1]COAT&amp;WRAP-QIOT-#3'!#REF!</definedName>
    <definedName name="fr" localSheetId="16">[0]!BTRAM</definedName>
    <definedName name="fr" localSheetId="2">[0]!BTRAM</definedName>
    <definedName name="fr" localSheetId="18">[0]!BTRAM</definedName>
    <definedName name="fr" localSheetId="19">[0]!BTRAM</definedName>
    <definedName name="fr" localSheetId="7">[0]!BTRAM</definedName>
    <definedName name="fr">[0]!BTRAM</definedName>
    <definedName name="FS" localSheetId="16">#REF!</definedName>
    <definedName name="FS" localSheetId="2">#REF!</definedName>
    <definedName name="FS" localSheetId="7">#REF!</definedName>
    <definedName name="FS">#REF!</definedName>
    <definedName name="fsdfdsf" localSheetId="16" hidden="1">{"'Sheet1'!$L$16"}</definedName>
    <definedName name="fsdfdsf" localSheetId="2" hidden="1">{"'Sheet1'!$L$16"}</definedName>
    <definedName name="fsdfdsf" localSheetId="7" hidden="1">{"'Sheet1'!$L$16"}</definedName>
    <definedName name="fsdfdsf" hidden="1">{"'Sheet1'!$L$16"}</definedName>
    <definedName name="ftgfg" localSheetId="16" hidden="1">{#N/A,#N/A,FALSE,"CCTV"}</definedName>
    <definedName name="ftgfg" localSheetId="7" hidden="1">{#N/A,#N/A,FALSE,"CCTV"}</definedName>
    <definedName name="ftgfg" hidden="1">{#N/A,#N/A,FALSE,"CCTV"}</definedName>
    <definedName name="fuji" localSheetId="16">#REF!</definedName>
    <definedName name="fuji" localSheetId="2">#REF!</definedName>
    <definedName name="fuji">#REF!</definedName>
    <definedName name="FURNISH__REINFORCED__CONCRETE__PILE__45cm_x_45cm" localSheetId="16">'[88]Breakdown bill'!#REF!</definedName>
    <definedName name="FURNISH__REINFORCED__CONCRETE__PILE__45cm_x_45cm">'[88]Breakdown bill'!#REF!</definedName>
    <definedName name="G" localSheetId="16">#REF!</definedName>
    <definedName name="G" localSheetId="2">#REF!</definedName>
    <definedName name="G" localSheetId="7">#REF!</definedName>
    <definedName name="G">#REF!</definedName>
    <definedName name="g_1" localSheetId="16">#REF!</definedName>
    <definedName name="g_1" localSheetId="2">#REF!</definedName>
    <definedName name="g_1">#REF!</definedName>
    <definedName name="G_2" localSheetId="16">#REF!</definedName>
    <definedName name="G_2" localSheetId="2">#REF!</definedName>
    <definedName name="G_2">#REF!</definedName>
    <definedName name="g_3">#REF!</definedName>
    <definedName name="G_section" localSheetId="16">[33]PEDESB!#REF!</definedName>
    <definedName name="G_section">[33]PEDESB!#REF!</definedName>
    <definedName name="G0.000" localSheetId="16">[87]Sheet2!#REF!</definedName>
    <definedName name="G0.000">[87]Sheet2!#REF!</definedName>
    <definedName name="G0.010" localSheetId="16">[87]Sheet2!#REF!</definedName>
    <definedName name="G0.010">[87]Sheet2!#REF!</definedName>
    <definedName name="G0.020" localSheetId="16">[87]Sheet2!#REF!</definedName>
    <definedName name="G0.020">[87]Sheet2!#REF!</definedName>
    <definedName name="G0.100">[87]Sheet2!#REF!</definedName>
    <definedName name="G0.110">[87]Sheet2!#REF!</definedName>
    <definedName name="G0.120">[87]Sheet2!#REF!</definedName>
    <definedName name="G1.000">[87]Sheet2!#REF!</definedName>
    <definedName name="G1.011">[87]Sheet2!#REF!</definedName>
    <definedName name="G1.021">[87]Sheet2!#REF!</definedName>
    <definedName name="G1.031">[87]Sheet2!#REF!</definedName>
    <definedName name="G1.041">[87]Sheet2!#REF!</definedName>
    <definedName name="G1.051">[87]Sheet2!#REF!</definedName>
    <definedName name="G2.000">[87]Sheet2!#REF!</definedName>
    <definedName name="G2.010">[87]Sheet2!#REF!</definedName>
    <definedName name="G2.020">[87]Sheet2!#REF!</definedName>
    <definedName name="G2.030">[87]Sheet2!#REF!</definedName>
    <definedName name="G3.000">[87]Sheet2!#REF!</definedName>
    <definedName name="G3.011">[87]Sheet2!#REF!</definedName>
    <definedName name="G3.021">[87]Sheet2!#REF!</definedName>
    <definedName name="G3.031">[87]Sheet2!#REF!</definedName>
    <definedName name="G3.041">[87]Sheet2!#REF!</definedName>
    <definedName name="G3.100">[87]Sheet2!#REF!</definedName>
    <definedName name="G3.111">[87]Sheet2!#REF!</definedName>
    <definedName name="G3.121">[87]Sheet2!#REF!</definedName>
    <definedName name="G3.131">[87]Sheet2!#REF!</definedName>
    <definedName name="G3.141">[87]Sheet2!#REF!</definedName>
    <definedName name="G3.201">[87]Sheet2!#REF!</definedName>
    <definedName name="G3.211">[87]Sheet2!#REF!</definedName>
    <definedName name="G3.221">[87]Sheet2!#REF!</definedName>
    <definedName name="G3.231">[87]Sheet2!#REF!</definedName>
    <definedName name="G3.241">[87]Sheet2!#REF!</definedName>
    <definedName name="G3.301">[87]Sheet2!#REF!</definedName>
    <definedName name="G3.311">[87]Sheet2!#REF!</definedName>
    <definedName name="G3.321">[87]Sheet2!#REF!</definedName>
    <definedName name="G3.331">[87]Sheet2!#REF!</definedName>
    <definedName name="G3.341">[87]Sheet2!#REF!</definedName>
    <definedName name="G4.000">[87]Sheet2!#REF!</definedName>
    <definedName name="G4.010">[87]Sheet2!#REF!</definedName>
    <definedName name="G4.020">[87]Sheet2!#REF!</definedName>
    <definedName name="G4.030">[87]Sheet2!#REF!</definedName>
    <definedName name="G4.040">[87]Sheet2!#REF!</definedName>
    <definedName name="G4.101">[87]Sheet2!#REF!</definedName>
    <definedName name="G4.111">[87]Sheet2!#REF!</definedName>
    <definedName name="G4.121">[87]Sheet2!#REF!</definedName>
    <definedName name="G4.131">[87]Sheet2!#REF!</definedName>
    <definedName name="G4.141">[87]Sheet2!#REF!</definedName>
    <definedName name="G4.151">[87]Sheet2!#REF!</definedName>
    <definedName name="G4.161">[87]Sheet2!#REF!</definedName>
    <definedName name="G4.171">[87]Sheet2!#REF!</definedName>
    <definedName name="G4.200">[87]Sheet2!#REF!</definedName>
    <definedName name="G4.210">[87]Sheet2!#REF!</definedName>
    <definedName name="G4.220">[87]Sheet2!#REF!</definedName>
    <definedName name="g40g40">[89]tuong!#REF!</definedName>
    <definedName name="ga" localSheetId="16" hidden="1">{"'Sheet1'!$L$16"}</definedName>
    <definedName name="ga" localSheetId="2" hidden="1">{"'Sheet1'!$L$16"}</definedName>
    <definedName name="ga" localSheetId="7" hidden="1">{"'Sheet1'!$L$16"}</definedName>
    <definedName name="ga" hidden="1">{"'Sheet1'!$L$16"}</definedName>
    <definedName name="gach" localSheetId="16">#REF!</definedName>
    <definedName name="gach">#REF!</definedName>
    <definedName name="GaicapbocCuXLPEPVCPVCloaiCEVV18den35kV" localSheetId="16">#REF!</definedName>
    <definedName name="GaicapbocCuXLPEPVCPVCloaiCEVV18den35kV">#REF!</definedName>
    <definedName name="Gb" localSheetId="16">#REF!</definedName>
    <definedName name="Gb">#REF!</definedName>
    <definedName name="gc" localSheetId="16">#REF!</definedName>
    <definedName name="gc" localSheetId="2">#REF!</definedName>
    <definedName name="gc">#REF!</definedName>
    <definedName name="GC_CT">[90]Gia_GC_Satthep!$C$7</definedName>
    <definedName name="GC_CT1">[91]Gia_GC_Satthep!$C$7</definedName>
    <definedName name="gcHT">[92]TT04!$J$37</definedName>
    <definedName name="gcm" localSheetId="16" hidden="1">{"'Sheet1'!$L$16"}</definedName>
    <definedName name="gcm" localSheetId="2" hidden="1">{"'Sheet1'!$L$16"}</definedName>
    <definedName name="gcm" localSheetId="7" hidden="1">{"'Sheet1'!$L$16"}</definedName>
    <definedName name="gcm" hidden="1">{"'Sheet1'!$L$16"}</definedName>
    <definedName name="gcs">#REF!</definedName>
    <definedName name="gdfgdfgdf" localSheetId="16" hidden="1">{"'Sheet1'!$L$16"}</definedName>
    <definedName name="gdfgdfgdf" localSheetId="7" hidden="1">{"'Sheet1'!$L$16"}</definedName>
    <definedName name="gdfgdfgdf" hidden="1">{"'Sheet1'!$L$16"}</definedName>
    <definedName name="Gdp" localSheetId="16">#REF!</definedName>
    <definedName name="Gdp">#REF!</definedName>
    <definedName name="GDTD">#REF!</definedName>
    <definedName name="geff">#REF!</definedName>
    <definedName name="geo">#REF!</definedName>
    <definedName name="GFA">'[93]chi tiet'!$D$88</definedName>
    <definedName name="gfhfgj" localSheetId="16" hidden="1">{"'Sheet1'!$L$16"}</definedName>
    <definedName name="gfhfgj" localSheetId="2" hidden="1">{"'Sheet1'!$L$16"}</definedName>
    <definedName name="gfhfgj" localSheetId="7" hidden="1">{"'Sheet1'!$L$16"}</definedName>
    <definedName name="gfhfgj" hidden="1">{"'Sheet1'!$L$16"}</definedName>
    <definedName name="gfhgadfkgkadf" localSheetId="16" hidden="1">#REF!</definedName>
    <definedName name="gfhgadfkgkadf" hidden="1">#REF!</definedName>
    <definedName name="ggaq" localSheetId="16" hidden="1">{"Offgrid",#N/A,FALSE,"OFFGRID";"Region",#N/A,FALSE,"REGION";"Offgrid -2",#N/A,FALSE,"OFFGRID";"WTP",#N/A,FALSE,"WTP";"WTP -2",#N/A,FALSE,"WTP";"Project",#N/A,FALSE,"PROJECT";"Summary -2",#N/A,FALSE,"SUMMARY"}</definedName>
    <definedName name="ggaq" localSheetId="7" hidden="1">{"Offgrid",#N/A,FALSE,"OFFGRID";"Region",#N/A,FALSE,"REGION";"Offgrid -2",#N/A,FALSE,"OFFGRID";"WTP",#N/A,FALSE,"WTP";"WTP -2",#N/A,FALSE,"WTP";"Project",#N/A,FALSE,"PROJECT";"Summary -2",#N/A,FALSE,"SUMMARY"}</definedName>
    <definedName name="ggaq" hidden="1">{"Offgrid",#N/A,FALSE,"OFFGRID";"Region",#N/A,FALSE,"REGION";"Offgrid -2",#N/A,FALSE,"OFFGRID";"WTP",#N/A,FALSE,"WTP";"WTP -2",#N/A,FALSE,"WTP";"Project",#N/A,FALSE,"PROJECT";"Summary -2",#N/A,FALSE,"SUMMARY"}</definedName>
    <definedName name="ggg" localSheetId="16" hidden="1">{"'Sheet1'!$L$16"}</definedName>
    <definedName name="ggg" localSheetId="2" hidden="1">{"'Sheet1'!$L$16"}</definedName>
    <definedName name="ggg" localSheetId="7" hidden="1">{"'Sheet1'!$L$16"}</definedName>
    <definedName name="ggg" hidden="1">{"'Sheet1'!$L$16"}</definedName>
    <definedName name="ggggggggggg" localSheetId="16">#REF!</definedName>
    <definedName name="ggggggggggg">#REF!</definedName>
    <definedName name="ggggggggggggggggg" localSheetId="16">#REF!</definedName>
    <definedName name="ggggggggggggggggg">#REF!</definedName>
    <definedName name="gghjgh" localSheetId="16" hidden="1">#REF!</definedName>
    <definedName name="gghjgh" hidden="1">#REF!</definedName>
    <definedName name="ggsf" localSheetId="16" hidden="1">#REF!</definedName>
    <definedName name="ggsf" hidden="1">#REF!</definedName>
    <definedName name="Ggt">[94]HSTV!$C$10</definedName>
    <definedName name="gh" localSheetId="16">'[47]B.S Bridge'!#REF!</definedName>
    <definedName name="gh" localSheetId="2">'[47]B.S Bridge'!#REF!</definedName>
    <definedName name="gh">'[47]B.S Bridge'!#REF!</definedName>
    <definedName name="ghàdgfadgdf" localSheetId="16" hidden="1">#REF!</definedName>
    <definedName name="ghàdgfadgdf" localSheetId="7" hidden="1">#REF!</definedName>
    <definedName name="ghàdgfadgdf" hidden="1">#REF!</definedName>
    <definedName name="ghip" localSheetId="16">#REF!</definedName>
    <definedName name="ghip" localSheetId="2">#REF!</definedName>
    <definedName name="ghip">#REF!</definedName>
    <definedName name="ghkhjlk" localSheetId="16" hidden="1">{"'Sheet1'!$L$16"}</definedName>
    <definedName name="ghkhjlk" localSheetId="2" hidden="1">{"'Sheet1'!$L$16"}</definedName>
    <definedName name="ghkhjlk" localSheetId="7" hidden="1">{"'Sheet1'!$L$16"}</definedName>
    <definedName name="ghkhjlk" hidden="1">{"'Sheet1'!$L$16"}</definedName>
    <definedName name="gjghk" localSheetId="16" hidden="1">{"'Sheet1'!$L$16"}</definedName>
    <definedName name="gjghk" localSheetId="2" hidden="1">{"'Sheet1'!$L$16"}</definedName>
    <definedName name="gjghk" localSheetId="7" hidden="1">{"'Sheet1'!$L$16"}</definedName>
    <definedName name="gjghk" hidden="1">{"'Sheet1'!$L$16"}</definedName>
    <definedName name="gjghkh">#REF!</definedName>
    <definedName name="gjrđjsjs" localSheetId="16" hidden="1">{"'Sheet1'!$L$16"}</definedName>
    <definedName name="gjrđjsjs" localSheetId="7" hidden="1">{"'Sheet1'!$L$16"}</definedName>
    <definedName name="gjrđjsjs" hidden="1">{"'Sheet1'!$L$16"}</definedName>
    <definedName name="Gkh" localSheetId="16">#REF!</definedName>
    <definedName name="Gkh">#REF!</definedName>
    <definedName name="gl">#REF!</definedName>
    <definedName name="gl3p">#REF!</definedName>
    <definedName name="Go">[52]T.Tinh!#REF!</definedName>
    <definedName name="GoBack" localSheetId="3">[76]KLHT!GoBack</definedName>
    <definedName name="GoBack">[76]KLHT!GoBack</definedName>
    <definedName name="goc">'[78]Bang chiet tinh TBA'!#REF!</definedName>
    <definedName name="Goc32x3" localSheetId="16">#REF!</definedName>
    <definedName name="Goc32x3" localSheetId="2">#REF!</definedName>
    <definedName name="Goc32x3" localSheetId="7">#REF!</definedName>
    <definedName name="Goc32x3">#REF!</definedName>
    <definedName name="Goc35x3" localSheetId="16">#REF!</definedName>
    <definedName name="Goc35x3" localSheetId="2">#REF!</definedName>
    <definedName name="Goc35x3">#REF!</definedName>
    <definedName name="Goc40x4" localSheetId="16">#REF!</definedName>
    <definedName name="Goc40x4" localSheetId="2">#REF!</definedName>
    <definedName name="Goc40x4">#REF!</definedName>
    <definedName name="Goc45x4">#REF!</definedName>
    <definedName name="Goc50x5">#REF!</definedName>
    <definedName name="Goc63x6">#REF!</definedName>
    <definedName name="Goc75x6">#REF!</definedName>
    <definedName name="GP">#REF!</definedName>
    <definedName name="GPT_GROUNDING_PT">'[95]NEW-PANEL'!#REF!</definedName>
    <definedName name="Gqlda" localSheetId="16">#REF!</definedName>
    <definedName name="Gqlda" localSheetId="7">#REF!</definedName>
    <definedName name="Gqlda">#REF!</definedName>
    <definedName name="Groups" localSheetId="16">#REF!</definedName>
    <definedName name="Groups" localSheetId="2">#REF!</definedName>
    <definedName name="Groups">#REF!</definedName>
    <definedName name="gs" localSheetId="16">#REF!</definedName>
    <definedName name="gs" localSheetId="2">#REF!</definedName>
    <definedName name="gs">#REF!</definedName>
    <definedName name="GSKS_">[37]Data!$L$231:$P$232</definedName>
    <definedName name="GSLD_">[37]Data!$L$222:$V$227</definedName>
    <definedName name="gstbbtg" localSheetId="16">#REF!</definedName>
    <definedName name="gstbbtg" localSheetId="2">#REF!</definedName>
    <definedName name="gstbbtg" localSheetId="7">#REF!</definedName>
    <definedName name="gstbbtg">#REF!</definedName>
    <definedName name="gstbx" localSheetId="2">#REF!</definedName>
    <definedName name="gstbx">#REF!</definedName>
    <definedName name="gstby1" localSheetId="2">#REF!</definedName>
    <definedName name="gstby1">#REF!</definedName>
    <definedName name="gstby2">#REF!</definedName>
    <definedName name="gstby3">#REF!</definedName>
    <definedName name="gstby4">#REF!</definedName>
    <definedName name="gstby5">#REF!</definedName>
    <definedName name="GSTC_">[37]Data!$L$212:$V$217</definedName>
    <definedName name="gsxdbtg" localSheetId="16">#REF!</definedName>
    <definedName name="gsxdbtg" localSheetId="2">#REF!</definedName>
    <definedName name="gsxdbtg" localSheetId="7">#REF!</definedName>
    <definedName name="gsxdbtg">#REF!</definedName>
    <definedName name="gsxdx" localSheetId="2">#REF!</definedName>
    <definedName name="gsxdx">#REF!</definedName>
    <definedName name="gsxdy1" localSheetId="2">#REF!</definedName>
    <definedName name="gsxdy1">#REF!</definedName>
    <definedName name="gsxdy2">#REF!</definedName>
    <definedName name="gsxdy3">#REF!</definedName>
    <definedName name="gsxdy4">#REF!</definedName>
    <definedName name="gsxdy5">#REF!</definedName>
    <definedName name="gt">#REF!</definedName>
    <definedName name="Gtb" localSheetId="16">#REF!</definedName>
    <definedName name="Gtb">#REF!</definedName>
    <definedName name="GTCPTTTKBVTC">#REF!</definedName>
    <definedName name="GTCPTTTKKT">#REF!</definedName>
    <definedName name="gteyhưez" localSheetId="16" hidden="1">{"'Sheet1'!$L$16"}</definedName>
    <definedName name="gteyhưez" localSheetId="7" hidden="1">{"'Sheet1'!$L$16"}</definedName>
    <definedName name="gteyhưez" hidden="1">{"'Sheet1'!$L$16"}</definedName>
    <definedName name="GTKS_">'[96]Bang tra QD79'!$B$21/10^9</definedName>
    <definedName name="Gtl">[94]HSTV!$C$11</definedName>
    <definedName name="GTM" localSheetId="16" hidden="1">{"'Sheet1'!$L$16"}</definedName>
    <definedName name="GTM" localSheetId="2" hidden="1">{"'Sheet1'!$L$16"}</definedName>
    <definedName name="GTM" localSheetId="7" hidden="1">{"'Sheet1'!$L$16"}</definedName>
    <definedName name="GTM" hidden="1">{"'Sheet1'!$L$16"}</definedName>
    <definedName name="GTSPTKDK">#REF!</definedName>
    <definedName name="GTT" localSheetId="16">#REF!</definedName>
    <definedName name="GTT">#REF!</definedName>
    <definedName name="GTTB_">'[96]Bang tra QD79'!$K$17/10^9</definedName>
    <definedName name="GTTMC" localSheetId="16">[53]GTTBA!#REF!</definedName>
    <definedName name="GTTMC" localSheetId="2">[53]GTTBA!#REF!</definedName>
    <definedName name="GTTMC">[53]GTTBA!#REF!</definedName>
    <definedName name="GTTMCa" localSheetId="16">[53]GTTBA!#REF!</definedName>
    <definedName name="GTTMCa" localSheetId="2">[53]GTTBA!#REF!</definedName>
    <definedName name="GTTMCa">[53]GTTBA!#REF!</definedName>
    <definedName name="GTTV_">'[96]Bang tra QD79'!$K$15/10^9</definedName>
    <definedName name="Gtv" localSheetId="16">#REF!</definedName>
    <definedName name="Gtv" localSheetId="7">#REF!</definedName>
    <definedName name="Gtv">#REF!</definedName>
    <definedName name="GTXD_">'[96]Bang tra QD79'!$K$16/10^9</definedName>
    <definedName name="GTXL" localSheetId="16">#REF!</definedName>
    <definedName name="GTXL" localSheetId="2">#REF!</definedName>
    <definedName name="GTXL" localSheetId="7">#REF!</definedName>
    <definedName name="GTXL">#REF!</definedName>
    <definedName name="gui">[43]!tbl_gui[Gửi]</definedName>
    <definedName name="gv">[21]gVL!$Q$28</definedName>
    <definedName name="gvl">[97]GVL!$A$6:$F$131</definedName>
    <definedName name="gwf" localSheetId="16" hidden="1">{#N/A,#N/A,FALSE,"Chi tiÆt"}</definedName>
    <definedName name="gwf" localSheetId="7" hidden="1">{#N/A,#N/A,FALSE,"Chi tiÆt"}</definedName>
    <definedName name="gwf" hidden="1">{#N/A,#N/A,FALSE,"Chi tiÆt"}</definedName>
    <definedName name="gx" localSheetId="16">#REF!</definedName>
    <definedName name="gx" localSheetId="2">#REF!</definedName>
    <definedName name="gx">#REF!</definedName>
    <definedName name="GXBQTP" localSheetId="16">#REF!</definedName>
    <definedName name="GXBQTP" localSheetId="2">#REF!</definedName>
    <definedName name="GXBQTP">#REF!</definedName>
    <definedName name="GXD" localSheetId="16">#REF!</definedName>
    <definedName name="GXD">#REF!</definedName>
    <definedName name="Gxdct" localSheetId="16">#REF!</definedName>
    <definedName name="Gxdct">#REF!</definedName>
    <definedName name="Gxdtt" localSheetId="16">#REF!</definedName>
    <definedName name="Gxdtt" localSheetId="2">#REF!</definedName>
    <definedName name="Gxdtt">#REF!</definedName>
    <definedName name="GxdttGtb">#REF!</definedName>
    <definedName name="Gxl_x_0_179">#REF!</definedName>
    <definedName name="GXMAX">#REF!</definedName>
    <definedName name="GXMIN">#REF!</definedName>
    <definedName name="GYMAX">#REF!</definedName>
    <definedName name="GYMIN">#REF!</definedName>
    <definedName name="gi">0.4</definedName>
    <definedName name="Gia_tien" localSheetId="16">#REF!</definedName>
    <definedName name="Gia_tien" localSheetId="2">#REF!</definedName>
    <definedName name="Gia_tien">#REF!</definedName>
    <definedName name="gia_tien_1" localSheetId="16">#REF!</definedName>
    <definedName name="gia_tien_1" localSheetId="2">#REF!</definedName>
    <definedName name="gia_tien_1">#REF!</definedName>
    <definedName name="gia_tien_2" localSheetId="16">#REF!</definedName>
    <definedName name="gia_tien_2" localSheetId="2">#REF!</definedName>
    <definedName name="gia_tien_2">#REF!</definedName>
    <definedName name="gia_tien_3">#REF!</definedName>
    <definedName name="gia_tien_BTN">#REF!</definedName>
    <definedName name="giaBan">'[98]den 4-12'!#REF!</definedName>
    <definedName name="giacamay">[94]GCM!$A$7:$CJ$1006</definedName>
    <definedName name="GiacapAvanxoanLVABCXLPE" localSheetId="16">#REF!</definedName>
    <definedName name="GiacapAvanxoanLVABCXLPE" localSheetId="2">#REF!</definedName>
    <definedName name="GiacapAvanxoanLVABCXLPE" localSheetId="7">#REF!</definedName>
    <definedName name="GiacapAvanxoanLVABCXLPE">#REF!</definedName>
    <definedName name="GiacapbocCuXLPEPVCDSTAPVCloaiCEVVST" localSheetId="16">#REF!</definedName>
    <definedName name="GiacapbocCuXLPEPVCDSTAPVCloaiCEVVST" localSheetId="2">#REF!</definedName>
    <definedName name="GiacapbocCuXLPEPVCDSTAPVCloaiCEVVST">#REF!</definedName>
    <definedName name="GiacapbocCuXLPEPVCDSTPVCloaiCEVVST12den24kV" localSheetId="16">#REF!</definedName>
    <definedName name="GiacapbocCuXLPEPVCDSTPVCloaiCEVVST12den24kV" localSheetId="2">#REF!</definedName>
    <definedName name="GiacapbocCuXLPEPVCDSTPVCloaiCEVVST12den24kV">#REF!</definedName>
    <definedName name="GiacapbocCuXLPEPVCDSTPVCloaiCEVVST18den35kV">#REF!</definedName>
    <definedName name="GiacapbocCuXLPEPVCloaiCEV">#REF!</definedName>
    <definedName name="GiacapbocCuXLPEPVCloaiCEV12den24kV">#REF!</definedName>
    <definedName name="GiacapbocCuXLPEPVCloaiCEV18den35kV">#REF!</definedName>
    <definedName name="GiacapbocCuXLPEPVCPVCloaiCEVV12den24kV">#REF!</definedName>
    <definedName name="GiacapbocCuXLPEPVCSWPVCloaiCEVVSW12den24kV">#REF!</definedName>
    <definedName name="GiacapbocCuXLPEPVCSWPVCloaiCEVVSW18den35kV">#REF!</definedName>
    <definedName name="giaCD">'[99]Gia CD'!$C$2:$C$15</definedName>
    <definedName name="giacong">'[78]Bang chiet tinh TBA'!#REF!</definedName>
    <definedName name="GiadayACbocPVC" localSheetId="16">#REF!</definedName>
    <definedName name="GiadayACbocPVC" localSheetId="2">#REF!</definedName>
    <definedName name="GiadayACbocPVC" localSheetId="7">#REF!</definedName>
    <definedName name="GiadayACbocPVC">#REF!</definedName>
    <definedName name="GiadayAS" localSheetId="16">#REF!</definedName>
    <definedName name="GiadayAS" localSheetId="2">#REF!</definedName>
    <definedName name="GiadayAS">#REF!</definedName>
    <definedName name="GiadayAtran" localSheetId="16">#REF!</definedName>
    <definedName name="GiadayAtran" localSheetId="2">#REF!</definedName>
    <definedName name="GiadayAtran">#REF!</definedName>
    <definedName name="GiadayAV">#REF!</definedName>
    <definedName name="GiadayAXLPE1kVlkyhieuAE">#REF!</definedName>
    <definedName name="GiadaycapCEV">#REF!</definedName>
    <definedName name="GiadaycapCuPVC600V">#REF!</definedName>
    <definedName name="GiadayCVV">#REF!</definedName>
    <definedName name="GiadayMtran">#REF!</definedName>
    <definedName name="GiaDien">[28]TinhGiaMTC!$I$30</definedName>
    <definedName name="GiaDiezel">[28]TinhGiaMTC!$I$28</definedName>
    <definedName name="GIAGIAOVLHT" localSheetId="16">#REF!</definedName>
    <definedName name="GIAGIAOVLHT" localSheetId="2">#REF!</definedName>
    <definedName name="GIAGIAOVLHT" localSheetId="7">#REF!</definedName>
    <definedName name="GIAGIAOVLHT">#REF!</definedName>
    <definedName name="giam" localSheetId="2">#REF!</definedName>
    <definedName name="giam">#REF!</definedName>
    <definedName name="GiaMTC">'[28]TH MTC'!$J$7</definedName>
    <definedName name="Giasatthep" localSheetId="16">#REF!</definedName>
    <definedName name="Giasatthep" localSheetId="2">#REF!</definedName>
    <definedName name="Giasatthep" localSheetId="7">#REF!</definedName>
    <definedName name="Giasatthep">#REF!</definedName>
    <definedName name="GIATB" localSheetId="2">#REF!</definedName>
    <definedName name="GIATB">#REF!</definedName>
    <definedName name="GIATT" localSheetId="2">#REF!</definedName>
    <definedName name="GIATT">#REF!</definedName>
    <definedName name="Giavatlieukhac">#REF!</definedName>
    <definedName name="giavattu">[94]GVT!$C$6:$E$1178</definedName>
    <definedName name="GIAVLHT" localSheetId="16">#REF!</definedName>
    <definedName name="GIAVLHT" localSheetId="2">#REF!</definedName>
    <definedName name="GIAVLHT" localSheetId="7">#REF!</definedName>
    <definedName name="GIAVLHT">#REF!</definedName>
    <definedName name="GiaVLXD" localSheetId="2">#REF!</definedName>
    <definedName name="GiaVLXD">#REF!</definedName>
    <definedName name="GIAVT" localSheetId="2">#REF!</definedName>
    <definedName name="GIAVT">#REF!</definedName>
    <definedName name="GiaXang">[28]TinhGiaMTC!$I$29</definedName>
    <definedName name="giaydau" localSheetId="16">#REF!</definedName>
    <definedName name="giaydau" localSheetId="2">#REF!</definedName>
    <definedName name="giaydau" localSheetId="7">#REF!</definedName>
    <definedName name="giaydau">#REF!</definedName>
    <definedName name="gipa5" localSheetId="16">[11]sheet12!#REF!</definedName>
    <definedName name="gipa5" localSheetId="2">[11]sheet12!#REF!</definedName>
    <definedName name="gipa5" localSheetId="7">[11]sheet12!#REF!</definedName>
    <definedName name="gipa5">[11]sheet12!#REF!</definedName>
    <definedName name="h" localSheetId="16">#REF!</definedName>
    <definedName name="h" localSheetId="2">#REF!</definedName>
    <definedName name="h">#REF!</definedName>
    <definedName name="H." localSheetId="16">#REF!</definedName>
    <definedName name="H." localSheetId="2">#REF!</definedName>
    <definedName name="H.">#REF!</definedName>
    <definedName name="H_30" localSheetId="2">#REF!</definedName>
    <definedName name="H_30">#REF!</definedName>
    <definedName name="h_d">#REF!</definedName>
    <definedName name="h_xoa" localSheetId="16" hidden="1">{"'Sheet1'!$L$16"}</definedName>
    <definedName name="h_xoa" localSheetId="2" hidden="1">{"'Sheet1'!$L$16"}</definedName>
    <definedName name="h_xoa" localSheetId="7" hidden="1">{"'Sheet1'!$L$16"}</definedName>
    <definedName name="h_xoa" hidden="1">{"'Sheet1'!$L$16"}</definedName>
    <definedName name="h_xoa2" localSheetId="16" hidden="1">{"'Sheet1'!$L$16"}</definedName>
    <definedName name="h_xoa2" localSheetId="2" hidden="1">{"'Sheet1'!$L$16"}</definedName>
    <definedName name="h_xoa2" localSheetId="7" hidden="1">{"'Sheet1'!$L$16"}</definedName>
    <definedName name="h_xoa2" hidden="1">{"'Sheet1'!$L$16"}</definedName>
    <definedName name="H0.001">[87]Sheet2!#REF!</definedName>
    <definedName name="H0.011">[87]Sheet2!#REF!</definedName>
    <definedName name="H0.021">[87]Sheet2!#REF!</definedName>
    <definedName name="H0.031">[87]Sheet2!#REF!</definedName>
    <definedName name="h7.5">[11]sheet12!#REF!</definedName>
    <definedName name="h8.5">[11]sheet12!#REF!</definedName>
    <definedName name="ha">#REF!</definedName>
    <definedName name="Hamyen">[72]TTVanChuyen!#REF!</definedName>
    <definedName name="Hang_muc_khac" localSheetId="16">#REF!</definedName>
    <definedName name="Hang_muc_khac" localSheetId="2">#REF!</definedName>
    <definedName name="Hang_muc_khac" localSheetId="7">#REF!</definedName>
    <definedName name="Hang_muc_khac">#REF!</definedName>
    <definedName name="hangmuc" localSheetId="16">#REF!</definedName>
    <definedName name="hangmuc" localSheetId="2">#REF!</definedName>
    <definedName name="hangmuc">#REF!</definedName>
    <definedName name="hanh" localSheetId="16" hidden="1">{"'Sheet1'!$L$16"}</definedName>
    <definedName name="hanh" localSheetId="7" hidden="1">{"'Sheet1'!$L$16"}</definedName>
    <definedName name="hanh" hidden="1">{"'Sheet1'!$L$16"}</definedName>
    <definedName name="HaoHutBQ">[28]DMCP!$O$27</definedName>
    <definedName name="HaoHutVC">[28]DMCP!$O$26</definedName>
    <definedName name="HapCKVA" localSheetId="16">#REF!</definedName>
    <definedName name="HapCKVA" localSheetId="2">#REF!</definedName>
    <definedName name="HapCKVA" localSheetId="7">#REF!</definedName>
    <definedName name="HapCKVA">#REF!</definedName>
    <definedName name="HapCKvar" localSheetId="2">#REF!</definedName>
    <definedName name="HapCKvar">#REF!</definedName>
    <definedName name="HapCKW" localSheetId="2">#REF!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q" localSheetId="16" hidden="1">{"'Sheet1'!$L$16"}</definedName>
    <definedName name="haq" localSheetId="7" hidden="1">{"'Sheet1'!$L$16"}</definedName>
    <definedName name="haq" hidden="1">{"'Sheet1'!$L$16"}</definedName>
    <definedName name="hb" localSheetId="16">#REF!</definedName>
    <definedName name="hb" localSheetId="2">#REF!</definedName>
    <definedName name="hb">#REF!</definedName>
    <definedName name="hc" localSheetId="2">#REF!</definedName>
    <definedName name="hc">#REF!</definedName>
    <definedName name="HCM" localSheetId="2">#REF!</definedName>
    <definedName name="HCM">#REF!</definedName>
    <definedName name="HCNA" localSheetId="16" hidden="1">{"'Sheet1'!$L$16"}</definedName>
    <definedName name="HCNA" localSheetId="2" hidden="1">{"'Sheet1'!$L$16"}</definedName>
    <definedName name="HCNA" localSheetId="7" hidden="1">{"'Sheet1'!$L$16"}</definedName>
    <definedName name="HCNA" hidden="1">{"'Sheet1'!$L$16"}</definedName>
    <definedName name="hdfgdgdg" localSheetId="16" hidden="1">#REF!</definedName>
    <definedName name="hdfgdgdg" hidden="1">#REF!</definedName>
    <definedName name="He_so">[100]VL!#REF!</definedName>
    <definedName name="Heä_soá_laép_xaø_H">1.7</definedName>
    <definedName name="heä_soá_sình_laày">#REF!</definedName>
    <definedName name="heđbe" localSheetId="16" hidden="1">{"Offgrid",#N/A,FALSE,"OFFGRID";"Region",#N/A,FALSE,"REGION";"Offgrid -2",#N/A,FALSE,"OFFGRID";"WTP",#N/A,FALSE,"WTP";"WTP -2",#N/A,FALSE,"WTP";"Project",#N/A,FALSE,"PROJECT";"Summary -2",#N/A,FALSE,"SUMMARY"}</definedName>
    <definedName name="heđbe" localSheetId="7" hidden="1">{"Offgrid",#N/A,FALSE,"OFFGRID";"Region",#N/A,FALSE,"REGION";"Offgrid -2",#N/A,FALSE,"OFFGRID";"WTP",#N/A,FALSE,"WTP";"WTP -2",#N/A,FALSE,"WTP";"Project",#N/A,FALSE,"PROJECT";"Summary -2",#N/A,FALSE,"SUMMARY"}</definedName>
    <definedName name="heđbe" hidden="1">{"Offgrid",#N/A,FALSE,"OFFGRID";"Region",#N/A,FALSE,"REGION";"Offgrid -2",#N/A,FALSE,"OFFGRID";"WTP",#N/A,FALSE,"WTP";"WTP -2",#N/A,FALSE,"WTP";"Project",#N/A,FALSE,"PROJECT";"Summary -2",#N/A,FALSE,"SUMMARY"}</definedName>
    <definedName name="hee_opjg" localSheetId="16" hidden="1">{"'Sheet1'!$L$16"}</definedName>
    <definedName name="hee_opjg" localSheetId="7" hidden="1">{"'Sheet1'!$L$16"}</definedName>
    <definedName name="hee_opjg" hidden="1">{"'Sheet1'!$L$16"}</definedName>
    <definedName name="Hello" localSheetId="16">#REF!</definedName>
    <definedName name="Hello" localSheetId="2">#REF!</definedName>
    <definedName name="Hello">#REF!</definedName>
    <definedName name="hẻy" localSheetId="16" hidden="1">{"'Sheet1'!$L$16"}</definedName>
    <definedName name="hẻy" localSheetId="7" hidden="1">{"'Sheet1'!$L$16"}</definedName>
    <definedName name="hẻy" hidden="1">{"'Sheet1'!$L$16"}</definedName>
    <definedName name="hg" localSheetId="16" hidden="1">{"'Sheet1'!$L$16"}</definedName>
    <definedName name="hg" localSheetId="2" hidden="1">{"'Sheet1'!$L$16"}</definedName>
    <definedName name="hg" localSheetId="7" hidden="1">{"'Sheet1'!$L$16"}</definedName>
    <definedName name="hg" hidden="1">{"'Sheet1'!$L$16"}</definedName>
    <definedName name="hgadgag" localSheetId="16" hidden="1">{"Offgrid",#N/A,FALSE,"OFFGRID";"Region",#N/A,FALSE,"REGION";"Offgrid -2",#N/A,FALSE,"OFFGRID";"WTP",#N/A,FALSE,"WTP";"WTP -2",#N/A,FALSE,"WTP";"Project",#N/A,FALSE,"PROJECT";"Summary -2",#N/A,FALSE,"SUMMARY"}</definedName>
    <definedName name="hgadgag" localSheetId="7" hidden="1">{"Offgrid",#N/A,FALSE,"OFFGRID";"Region",#N/A,FALSE,"REGION";"Offgrid -2",#N/A,FALSE,"OFFGRID";"WTP",#N/A,FALSE,"WTP";"WTP -2",#N/A,FALSE,"WTP";"Project",#N/A,FALSE,"PROJECT";"Summary -2",#N/A,FALSE,"SUMMARY"}</definedName>
    <definedName name="hgadgag" hidden="1">{"Offgrid",#N/A,FALSE,"OFFGRID";"Region",#N/A,FALSE,"REGION";"Offgrid -2",#N/A,FALSE,"OFFGRID";"WTP",#N/A,FALSE,"WTP";"WTP -2",#N/A,FALSE,"WTP";"Project",#N/A,FALSE,"PROJECT";"Summary -2",#N/A,FALSE,"SUMMARY"}</definedName>
    <definedName name="hgdt" localSheetId="16">{"Book1","Khoan-481-Hai Phong.xls","Khoi luong vat tuhp.xls","Khoan-361 moi-Hai Phong.xls"}</definedName>
    <definedName name="hgdt" localSheetId="7">{"Book1","Khoan-481-Hai Phong.xls","Khoi luong vat tuhp.xls","Khoan-361 moi-Hai Phong.xls"}</definedName>
    <definedName name="hgdt">{"Book1","Khoan-481-Hai Phong.xls","Khoi luong vat tuhp.xls","Khoan-361 moi-Hai Phong.xls"}</definedName>
    <definedName name="hgh" localSheetId="16" hidden="1">#REF!</definedName>
    <definedName name="hgh" hidden="1">#REF!</definedName>
    <definedName name="hgre_zdfhgfd" localSheetId="16" hidden="1">{"'Sheet1'!$L$16"}</definedName>
    <definedName name="hgre_zdfhgfd" localSheetId="7" hidden="1">{"'Sheet1'!$L$16"}</definedName>
    <definedName name="hgre_zdfhgfd" hidden="1">{"'Sheet1'!$L$16"}</definedName>
    <definedName name="HH">#REF!</definedName>
    <definedName name="HH15HT">'[8]TONGKE-HT'!#REF!</definedName>
    <definedName name="HH16HT">'[8]TONGKE-HT'!#REF!</definedName>
    <definedName name="HH19HT">'[8]TONGKE-HT'!#REF!</definedName>
    <definedName name="HH20HT">'[8]TONGKE-HT'!#REF!</definedName>
    <definedName name="HHcat" localSheetId="16">#REF!</definedName>
    <definedName name="HHcat" localSheetId="2">#REF!</definedName>
    <definedName name="HHcat" localSheetId="7">#REF!</definedName>
    <definedName name="HHcat">#REF!</definedName>
    <definedName name="hhcv" localSheetId="16">'[15]CHIET TINH TBA '!#REF!</definedName>
    <definedName name="hhcv" localSheetId="7">'[15]CHIET TINH TBA '!#REF!</definedName>
    <definedName name="hhcv">'[15]CHIET TINH TBA '!#REF!</definedName>
    <definedName name="HHda" localSheetId="16">#REF!</definedName>
    <definedName name="HHda" localSheetId="2">#REF!</definedName>
    <definedName name="HHda" localSheetId="7">#REF!</definedName>
    <definedName name="HHda">#REF!</definedName>
    <definedName name="hhda4x6" localSheetId="16">'[15]CHIET TINH TBA '!#REF!</definedName>
    <definedName name="hhda4x6" localSheetId="7">'[15]CHIET TINH TBA '!#REF!</definedName>
    <definedName name="hhda4x6">'[15]CHIET TINH TBA '!#REF!</definedName>
    <definedName name="hhh" localSheetId="16" hidden="1">{"'Sheet1'!$L$16"}</definedName>
    <definedName name="hhh" localSheetId="2" hidden="1">{"'Sheet1'!$L$16"}</definedName>
    <definedName name="hhh" localSheetId="7" hidden="1">{"'Sheet1'!$L$16"}</definedName>
    <definedName name="hhh" hidden="1">{"'Sheet1'!$L$16"}</definedName>
    <definedName name="hhhhhhhhhhhhhhhhh" localSheetId="16">#REF!</definedName>
    <definedName name="hhhhhhhhhhhhhhhhh">#REF!</definedName>
    <definedName name="hhhlll" localSheetId="16" hidden="1">{"'Sheet1'!$L$16"}</definedName>
    <definedName name="hhhlll" localSheetId="2" hidden="1">{"'Sheet1'!$L$16"}</definedName>
    <definedName name="hhhlll" localSheetId="7" hidden="1">{"'Sheet1'!$L$16"}</definedName>
    <definedName name="hhhlll" hidden="1">{"'Sheet1'!$L$16"}</definedName>
    <definedName name="hhhthrh" localSheetId="16" hidden="1">{#N/A,#N/A,FALSE,"Chi tiÆt"}</definedName>
    <definedName name="hhhthrh" localSheetId="7" hidden="1">{#N/A,#N/A,FALSE,"Chi tiÆt"}</definedName>
    <definedName name="hhhthrh" hidden="1">{#N/A,#N/A,FALSE,"Chi tiÆt"}</definedName>
    <definedName name="hhj" localSheetId="16">#REF!</definedName>
    <definedName name="hhj" localSheetId="2">#REF!</definedName>
    <definedName name="hhj">#REF!</definedName>
    <definedName name="hhsc" localSheetId="16">[101]TT35!#REF!</definedName>
    <definedName name="hhsc">[101]TT35!#REF!</definedName>
    <definedName name="hhtd" localSheetId="16">[101]TT35!#REF!</definedName>
    <definedName name="hhtd">[101]TT35!#REF!</definedName>
    <definedName name="hhxm">'[15]CHIET TINH TBA '!#REF!</definedName>
    <definedName name="hi">[38]hjbq!$C$9</definedName>
    <definedName name="HiddenRows" localSheetId="16" hidden="1">#REF!</definedName>
    <definedName name="HiddenRows" localSheetId="7" hidden="1">#REF!</definedName>
    <definedName name="HiddenRows" hidden="1">#REF!</definedName>
    <definedName name="hien" localSheetId="16">#REF!</definedName>
    <definedName name="hien" localSheetId="2">#REF!</definedName>
    <definedName name="hien">#REF!</definedName>
    <definedName name="hj" localSheetId="16" hidden="1">{"'Sheet1'!$L$16"}</definedName>
    <definedName name="hj" localSheetId="2" hidden="1">{"'Sheet1'!$L$16"}</definedName>
    <definedName name="hj" localSheetId="7" hidden="1">{"'Sheet1'!$L$16"}</definedName>
    <definedName name="hj" hidden="1">{"'Sheet1'!$L$16"}</definedName>
    <definedName name="hjjkl" localSheetId="16" hidden="1">{"'Sheet1'!$L$16"}</definedName>
    <definedName name="hjjkl" localSheetId="2" hidden="1">{"'Sheet1'!$L$16"}</definedName>
    <definedName name="hjjkl" localSheetId="7" hidden="1">{"'Sheet1'!$L$16"}</definedName>
    <definedName name="hjjkl" hidden="1">{"'Sheet1'!$L$16"}</definedName>
    <definedName name="hm">[102]HS!$B$7</definedName>
    <definedName name="HN">[10]BK04!#REF!</definedName>
    <definedName name="hnc">[102]HS!$B$6</definedName>
    <definedName name="hnhnhn" localSheetId="16" hidden="1">{"'Sheet1'!$L$16"}</definedName>
    <definedName name="hnhnhn" localSheetId="7" hidden="1">{"'Sheet1'!$L$16"}</definedName>
    <definedName name="hnhnhn" hidden="1">{"'Sheet1'!$L$16"}</definedName>
    <definedName name="Hoabinh" localSheetId="16">[10]BK04!#REF!</definedName>
    <definedName name="Hoabinh" localSheetId="2">[10]BK04!#REF!</definedName>
    <definedName name="Hoabinh">[10]BK04!#REF!</definedName>
    <definedName name="hoangthiviet" localSheetId="16" hidden="1">{"'Sheet1'!$L$16"}</definedName>
    <definedName name="hoangthiviet" localSheetId="2" hidden="1">{"'Sheet1'!$L$16"}</definedName>
    <definedName name="hoangthiviet" localSheetId="7" hidden="1">{"'Sheet1'!$L$16"}</definedName>
    <definedName name="hoangthiviet" hidden="1">{"'Sheet1'!$L$16"}</definedName>
    <definedName name="hoc">55000</definedName>
    <definedName name="HoKY1">[10]BK04!#REF!</definedName>
    <definedName name="HoKy2">[10]BK04!#REF!</definedName>
    <definedName name="holan">#REF!</definedName>
    <definedName name="HOME_MANP">#REF!</definedName>
    <definedName name="HOMEOFFICE_COST">#REF!</definedName>
    <definedName name="Hopnoicap">#REF!</definedName>
    <definedName name="HOTEN">#REF!</definedName>
    <definedName name="hotrongcay">#REF!</definedName>
    <definedName name="hrhe" localSheetId="16" hidden="1">{"Offgrid",#N/A,FALSE,"OFFGRID";"Region",#N/A,FALSE,"REGION";"Offgrid -2",#N/A,FALSE,"OFFGRID";"WTP",#N/A,FALSE,"WTP";"WTP -2",#N/A,FALSE,"WTP";"Project",#N/A,FALSE,"PROJECT";"Summary -2",#N/A,FALSE,"SUMMARY"}</definedName>
    <definedName name="hrhe" localSheetId="7" hidden="1">{"Offgrid",#N/A,FALSE,"OFFGRID";"Region",#N/A,FALSE,"REGION";"Offgrid -2",#N/A,FALSE,"OFFGRID";"WTP",#N/A,FALSE,"WTP";"WTP -2",#N/A,FALSE,"WTP";"Project",#N/A,FALSE,"PROJECT";"Summary -2",#N/A,FALSE,"SUMMARY"}</definedName>
    <definedName name="hrhe" hidden="1">{"Offgrid",#N/A,FALSE,"OFFGRID";"Region",#N/A,FALSE,"REGION";"Offgrid -2",#N/A,FALSE,"OFFGRID";"WTP",#N/A,FALSE,"WTP";"WTP -2",#N/A,FALSE,"WTP";"Project",#N/A,FALSE,"PROJECT";"Summary -2",#N/A,FALSE,"SUMMARY"}</definedName>
    <definedName name="hs" localSheetId="16">[103]BD!#REF!</definedName>
    <definedName name="hs" localSheetId="2">[103]BD!#REF!</definedName>
    <definedName name="hs">[103]BD!#REF!</definedName>
    <definedName name="HSCT3">0.1</definedName>
    <definedName name="hsdc1">#REF!</definedName>
    <definedName name="HSDD">[8]phuluc1!#REF!</definedName>
    <definedName name="HSDN">2.5</definedName>
    <definedName name="hsgbhtgrư" localSheetId="16" hidden="1">{#N/A,#N/A,FALSE,"Chi tiÆt"}</definedName>
    <definedName name="hsgbhtgrư" localSheetId="7" hidden="1">{#N/A,#N/A,FALSE,"Chi tiÆt"}</definedName>
    <definedName name="hsgbhtgrư" hidden="1">{#N/A,#N/A,FALSE,"Chi tiÆt"}</definedName>
    <definedName name="HSHH" localSheetId="16">#REF!</definedName>
    <definedName name="HSHH" localSheetId="2">#REF!</definedName>
    <definedName name="HSHH">#REF!</definedName>
    <definedName name="HSHHUT" localSheetId="16">#REF!</definedName>
    <definedName name="HSHHUT" localSheetId="2">#REF!</definedName>
    <definedName name="HSHHUT">#REF!</definedName>
    <definedName name="hskk1">[8]chitiet!$D$4</definedName>
    <definedName name="HSLXH">1.7</definedName>
    <definedName name="hsmtbtg">#REF!</definedName>
    <definedName name="hsmttbbtg">#REF!</definedName>
    <definedName name="hsmttbx">#REF!</definedName>
    <definedName name="hsmttby1">#REF!</definedName>
    <definedName name="hsmttby2">#REF!</definedName>
    <definedName name="hsmttby3">#REF!</definedName>
    <definedName name="hsmttby4">#REF!</definedName>
    <definedName name="hsmttby5">#REF!</definedName>
    <definedName name="hsmtx">#REF!</definedName>
    <definedName name="hsmty1">#REF!</definedName>
    <definedName name="hsmty2">#REF!</definedName>
    <definedName name="hsmty3">#REF!</definedName>
    <definedName name="hsmty4">#REF!</definedName>
    <definedName name="hsmty5">#REF!</definedName>
    <definedName name="hsn">0.5</definedName>
    <definedName name="HSNC">[104]Du_lieu!$C$6</definedName>
    <definedName name="hsnc_cau">1.626</definedName>
    <definedName name="hsnc_cau2">1.626</definedName>
    <definedName name="hsnc_d">1.6356</definedName>
    <definedName name="hsnc_d2">1.6356</definedName>
    <definedName name="HSoDCLuong">[28]TinhGiaNC!$I$22</definedName>
    <definedName name="HSSL" localSheetId="16">#REF!</definedName>
    <definedName name="HSSL" localSheetId="2">#REF!</definedName>
    <definedName name="HSSL" localSheetId="7">#REF!</definedName>
    <definedName name="HSSL">#REF!</definedName>
    <definedName name="hßm4" localSheetId="16">#REF!</definedName>
    <definedName name="hßm4" localSheetId="2">#REF!</definedName>
    <definedName name="hßm4">#REF!</definedName>
    <definedName name="hsUd" localSheetId="16">#REF!</definedName>
    <definedName name="hsUd" localSheetId="2">#REF!</definedName>
    <definedName name="hsUd">#REF!</definedName>
    <definedName name="HSVC1">#REF!</definedName>
    <definedName name="HSVC2">#REF!</definedName>
    <definedName name="HSVC3">#REF!</definedName>
    <definedName name="HsVCVLTH">[105]PhaDoMong!#REF!</definedName>
    <definedName name="hsvl2">1</definedName>
    <definedName name="ht25nc">'[8]lam-moi'!#REF!</definedName>
    <definedName name="ht25vl">'[8]lam-moi'!#REF!</definedName>
    <definedName name="ht325nc">'[8]lam-moi'!#REF!</definedName>
    <definedName name="ht325vl">'[8]lam-moi'!#REF!</definedName>
    <definedName name="ht37k">'[8]lam-moi'!#REF!</definedName>
    <definedName name="ht37nc">'[8]lam-moi'!#REF!</definedName>
    <definedName name="ht50nc">'[8]lam-moi'!#REF!</definedName>
    <definedName name="ht50vl">'[8]lam-moi'!#REF!</definedName>
    <definedName name="htjhtjftj" localSheetId="16" hidden="1">{#N/A,#N/A,FALSE,"Chi tiÆt"}</definedName>
    <definedName name="htjhtjftj" localSheetId="7" hidden="1">{#N/A,#N/A,FALSE,"Chi tiÆt"}</definedName>
    <definedName name="htjhtjftj" hidden="1">{#N/A,#N/A,FALSE,"Chi tiÆt"}</definedName>
    <definedName name="HTKT1btg" localSheetId="16">#REF!</definedName>
    <definedName name="HTKT1btg" localSheetId="2">#REF!</definedName>
    <definedName name="HTKT1btg">#REF!</definedName>
    <definedName name="HTKT1x" localSheetId="16">#REF!</definedName>
    <definedName name="HTKT1x" localSheetId="2">#REF!</definedName>
    <definedName name="HTKT1x">#REF!</definedName>
    <definedName name="HTKT1y1" localSheetId="16">#REF!</definedName>
    <definedName name="HTKT1y1" localSheetId="2">#REF!</definedName>
    <definedName name="HTKT1y1">#REF!</definedName>
    <definedName name="HTKT1y2">#REF!</definedName>
    <definedName name="HTKT1y3">#REF!</definedName>
    <definedName name="HTKT2btg">#REF!</definedName>
    <definedName name="HTKT2x">#REF!</definedName>
    <definedName name="HTKT2y1">#REF!</definedName>
    <definedName name="HTKT2y2">#REF!</definedName>
    <definedName name="HTKT2y3">#REF!</definedName>
    <definedName name="HTKT2y4">#REF!</definedName>
    <definedName name="HTKT2y5">#REF!</definedName>
    <definedName name="HTKT2y6">#REF!</definedName>
    <definedName name="HTKT2y7">#REF!</definedName>
    <definedName name="HTKT2y8">#REF!</definedName>
    <definedName name="HTKT2y9">#REF!</definedName>
    <definedName name="htlm" localSheetId="16" hidden="1">{"'Sheet1'!$L$16"}</definedName>
    <definedName name="htlm" localSheetId="2" hidden="1">{"'Sheet1'!$L$16"}</definedName>
    <definedName name="htlm" localSheetId="7" hidden="1">{"'Sheet1'!$L$16"}</definedName>
    <definedName name="htlm" hidden="1">{"'Sheet1'!$L$16"}</definedName>
    <definedName name="HTML_CodePage" localSheetId="16" hidden="1">1252</definedName>
    <definedName name="HTML_CodePage" hidden="1">1252</definedName>
    <definedName name="HTML_Control" localSheetId="16" hidden="1">{"'Sheet1'!$L$16"}</definedName>
    <definedName name="HTML_Control" localSheetId="2" hidden="1">{"'Sheet1'!$L$16"}</definedName>
    <definedName name="HTML_Control" localSheetId="7" hidden="1">{"'Sheet1'!$L$16"}</definedName>
    <definedName name="HTML_Control" hidden="1">{"'Sheet1'!$L$16"}</definedName>
    <definedName name="html_control_xoa2" localSheetId="16" hidden="1">{"'Sheet1'!$L$16"}</definedName>
    <definedName name="html_control_xoa2" localSheetId="2" hidden="1">{"'Sheet1'!$L$16"}</definedName>
    <definedName name="html_control_xoa2" localSheetId="7" hidden="1">{"'Sheet1'!$L$16"}</definedName>
    <definedName name="html_control_xoa2" hidden="1">{"'Sheet1'!$L$16"}</definedName>
    <definedName name="HTML_Controlmoi" localSheetId="16" hidden="1">{"'Sheet1'!$L$16"}</definedName>
    <definedName name="HTML_Controlmoi" localSheetId="7" hidden="1">{"'Sheet1'!$L$16"}</definedName>
    <definedName name="HTML_Controlmoi" hidden="1">{"'Sheet1'!$L$16"}</definedName>
    <definedName name="HTML_Description" hidden="1">""</definedName>
    <definedName name="HTML_Email" hidden="1">""</definedName>
    <definedName name="HTML_Header" localSheetId="16" hidden="1">"Country Risk Premiums"</definedName>
    <definedName name="HTML_Header" hidden="1">"Country Risk Premiums"</definedName>
    <definedName name="HTML_LastUpdate" localSheetId="16" hidden="1">"2/19/99"</definedName>
    <definedName name="HTML_LastUpdate" hidden="1">"2/19/99"</definedName>
    <definedName name="HTML_LineAfter" localSheetId="16" hidden="1">TRUE</definedName>
    <definedName name="HTML_LineAfter" hidden="1">TRUE</definedName>
    <definedName name="HTML_LineBefore" localSheetId="16" hidden="1">TRUE</definedName>
    <definedName name="HTML_LineBefore" hidden="1">TRUE</definedName>
    <definedName name="HTML_Name" localSheetId="16" hidden="1">"Aswath Damodaran"</definedName>
    <definedName name="HTML_Name" hidden="1">"Aswath Damodaran"</definedName>
    <definedName name="HTML_OBDlg2" hidden="1">TRUE</definedName>
    <definedName name="HTML_OBDlg4" hidden="1">TRUE</definedName>
    <definedName name="HTML_OS" localSheetId="16" hidden="1">1</definedName>
    <definedName name="HTML_OS" hidden="1">1</definedName>
    <definedName name="HTML_PathFile" hidden="1">"C:\2689\Q\國內\00q3961台化龍德PTA3建造\MyHTML.htm"</definedName>
    <definedName name="HTML_PathFileMac" hidden="1">"Macintosh HD:HomePageStuff:New_Home_Page:datafile:ctryprem.html"</definedName>
    <definedName name="HTML_PathFilemoi" hidden="1">"C:\2689\Q\國內\00q3961台化龍德PTA3建造\MyHTML.htm"</definedName>
    <definedName name="HTML_Title" localSheetId="16" hidden="1">"Country Risk Premiums"</definedName>
    <definedName name="HTML_Title" hidden="1">"Country Risk Premiums"</definedName>
    <definedName name="HTMLmoi" localSheetId="16" hidden="1">{"'Sheet1'!$L$16"}</definedName>
    <definedName name="HTMLmoi" localSheetId="7" hidden="1">{"'Sheet1'!$L$16"}</definedName>
    <definedName name="HTMLmoi" hidden="1">{"'Sheet1'!$L$16"}</definedName>
    <definedName name="HTNC" localSheetId="16">#REF!</definedName>
    <definedName name="HTNC" localSheetId="2">#REF!</definedName>
    <definedName name="HTNC">#REF!</definedName>
    <definedName name="HTthang10" localSheetId="16">{"Book1"}</definedName>
    <definedName name="HTthang10" localSheetId="2">{"Book1"}</definedName>
    <definedName name="HTthang10" localSheetId="7">{"Book1"}</definedName>
    <definedName name="HTthang10">{"Book1"}</definedName>
    <definedName name="HTVL">#REF!</definedName>
    <definedName name="hþ" localSheetId="16" hidden="1">{"'Sheet1'!$L$16"}</definedName>
    <definedName name="hþ" localSheetId="7" hidden="1">{"'Sheet1'!$L$16"}</definedName>
    <definedName name="hþ" hidden="1">{"'Sheet1'!$L$16"}</definedName>
    <definedName name="hþwr" localSheetId="16" hidden="1">{"'Sheet1'!$L$16"}</definedName>
    <definedName name="hþwr" localSheetId="7" hidden="1">{"'Sheet1'!$L$16"}</definedName>
    <definedName name="hþwr" hidden="1">{"'Sheet1'!$L$16"}</definedName>
    <definedName name="htriu4" localSheetId="16" hidden="1">{#N/A,#N/A,FALSE,"Chi tiÆt"}</definedName>
    <definedName name="htriu4" localSheetId="7" hidden="1">{#N/A,#N/A,FALSE,"Chi tiÆt"}</definedName>
    <definedName name="htriu4" hidden="1">{#N/A,#N/A,FALSE,"Chi tiÆt"}</definedName>
    <definedName name="hu" localSheetId="16" hidden="1">{"'Sheet1'!$L$16"}</definedName>
    <definedName name="hu" localSheetId="2" hidden="1">{"'Sheet1'!$L$16"}</definedName>
    <definedName name="hu" localSheetId="7" hidden="1">{"'Sheet1'!$L$16"}</definedName>
    <definedName name="hu" hidden="1">{"'Sheet1'!$L$16"}</definedName>
    <definedName name="hui" localSheetId="16" hidden="1">{"'Sheet1'!$L$16"}</definedName>
    <definedName name="hui" localSheetId="7" hidden="1">{"'Sheet1'!$L$16"}</definedName>
    <definedName name="hui" hidden="1">{"'Sheet1'!$L$16"}</definedName>
    <definedName name="hun" localSheetId="16">#REF!</definedName>
    <definedName name="hun">#REF!</definedName>
    <definedName name="hung" localSheetId="16" hidden="1">{"'Sheet1'!$L$16"}</definedName>
    <definedName name="hung" localSheetId="2" hidden="1">{"'Sheet1'!$L$16"}</definedName>
    <definedName name="hung" localSheetId="7" hidden="1">{"'Sheet1'!$L$16"}</definedName>
    <definedName name="hung" hidden="1">{"'Sheet1'!$L$16"}</definedName>
    <definedName name="huong">[106]XL4Poppy!$C$31</definedName>
    <definedName name="huy" localSheetId="16" hidden="1">{"'Sheet1'!$L$16"}</definedName>
    <definedName name="huy" localSheetId="2" hidden="1">{"'Sheet1'!$L$16"}</definedName>
    <definedName name="huy" localSheetId="7" hidden="1">{"'Sheet1'!$L$16"}</definedName>
    <definedName name="huy" hidden="1">{"'Sheet1'!$L$16"}</definedName>
    <definedName name="huy_xoa" localSheetId="16" hidden="1">{"'Sheet1'!$L$16"}</definedName>
    <definedName name="huy_xoa" localSheetId="2" hidden="1">{"'Sheet1'!$L$16"}</definedName>
    <definedName name="huy_xoa" localSheetId="7" hidden="1">{"'Sheet1'!$L$16"}</definedName>
    <definedName name="huy_xoa" hidden="1">{"'Sheet1'!$L$16"}</definedName>
    <definedName name="huy_xoa2" localSheetId="16" hidden="1">{"'Sheet1'!$L$16"}</definedName>
    <definedName name="huy_xoa2" localSheetId="2" hidden="1">{"'Sheet1'!$L$16"}</definedName>
    <definedName name="huy_xoa2" localSheetId="7" hidden="1">{"'Sheet1'!$L$16"}</definedName>
    <definedName name="huy_xoa2" hidden="1">{"'Sheet1'!$L$16"}</definedName>
    <definedName name="huy1moi" localSheetId="16" hidden="1">{"'Sheet1'!$L$16"}</definedName>
    <definedName name="huy1moi" localSheetId="7" hidden="1">{"'Sheet1'!$L$16"}</definedName>
    <definedName name="huy1moi" hidden="1">{"'Sheet1'!$L$16"}</definedName>
    <definedName name="huyen" localSheetId="16" hidden="1">{"'Sheet1'!$L$16"}</definedName>
    <definedName name="huyen" localSheetId="2" hidden="1">{"'Sheet1'!$L$16"}</definedName>
    <definedName name="huyen" localSheetId="7" hidden="1">{"'Sheet1'!$L$16"}</definedName>
    <definedName name="huyen" hidden="1">{"'Sheet1'!$L$16"}</definedName>
    <definedName name="huymoi" localSheetId="16" hidden="1">{"'Sheet1'!$L$16"}</definedName>
    <definedName name="huymoi" localSheetId="7" hidden="1">{"'Sheet1'!$L$16"}</definedName>
    <definedName name="huymoi" hidden="1">{"'Sheet1'!$L$16"}</definedName>
    <definedName name="Hvl">[102]HS!$B$5</definedName>
    <definedName name="hy" localSheetId="16" hidden="1">{"'Sheet1'!$L$16"}</definedName>
    <definedName name="hy" localSheetId="2" hidden="1">{"'Sheet1'!$L$16"}</definedName>
    <definedName name="hy" localSheetId="7" hidden="1">{"'Sheet1'!$L$16"}</definedName>
    <definedName name="hy" hidden="1">{"'Sheet1'!$L$16"}</definedName>
    <definedName name="I">#REF!</definedName>
    <definedName name="I_p">#REF!</definedName>
    <definedName name="I2É6">[8]chitimc!#REF!</definedName>
    <definedName name="Ia">'[62]Giai trinh'!#REF!</definedName>
    <definedName name="IDLAB_COST" localSheetId="16">#REF!</definedName>
    <definedName name="IDLAB_COST" localSheetId="2">#REF!</definedName>
    <definedName name="IDLAB_COST" localSheetId="7">#REF!</definedName>
    <definedName name="IDLAB_COST">#REF!</definedName>
    <definedName name="Ig" localSheetId="16">[33]PEDESB!#REF!</definedName>
    <definedName name="Ig" localSheetId="7">[33]PEDESB!#REF!</definedName>
    <definedName name="Ig">[33]PEDESB!#REF!</definedName>
    <definedName name="II" localSheetId="16">'[62]Giai trinh'!#REF!</definedName>
    <definedName name="II" localSheetId="7">'[62]Giai trinh'!#REF!</definedName>
    <definedName name="II">'[62]Giai trinh'!#REF!</definedName>
    <definedName name="IIa">'[62]Giai trinh'!#REF!</definedName>
    <definedName name="III">'[62]Giai trinh'!#REF!</definedName>
    <definedName name="IIIa">'[62]Giai trinh'!#REF!</definedName>
    <definedName name="IMPORT" localSheetId="16">#REF!</definedName>
    <definedName name="IMPORT" localSheetId="2">#REF!</definedName>
    <definedName name="IMPORT" localSheetId="7">#REF!</definedName>
    <definedName name="IMPORT">#REF!</definedName>
    <definedName name="in" localSheetId="16">#REF!</definedName>
    <definedName name="in" localSheetId="2">#REF!</definedName>
    <definedName name="in">#REF!</definedName>
    <definedName name="IND_LAB" localSheetId="16">#REF!</definedName>
    <definedName name="IND_LAB" localSheetId="2">#REF!</definedName>
    <definedName name="IND_LAB">#REF!</definedName>
    <definedName name="INDMANP">#REF!</definedName>
    <definedName name="INPUT">#REF!</definedName>
    <definedName name="INPUT1">#REF!</definedName>
    <definedName name="IO">'[1]COAT&amp;WRAP-QIOT-#3'!#REF!</definedName>
    <definedName name="IQ" localSheetId="16" hidden="1">{"'Summary'!$A$1:$J$46"}</definedName>
    <definedName name="IQ" localSheetId="7" hidden="1">{"'Summary'!$A$1:$J$46"}</definedName>
    <definedName name="IQ" hidden="1">{"'Summary'!$A$1:$J$46"}</definedName>
    <definedName name="ịth" localSheetId="16" hidden="1">{"'Sheet1'!$L$16"}</definedName>
    <definedName name="ịth" localSheetId="7" hidden="1">{"'Sheet1'!$L$16"}</definedName>
    <definedName name="ịth" hidden="1">{"'Sheet1'!$L$16"}</definedName>
    <definedName name="iuliupoui" localSheetId="16" hidden="1">{"'Sheet1'!$L$16"}</definedName>
    <definedName name="iuliupoui" localSheetId="7" hidden="1">{"'Sheet1'!$L$16"}</definedName>
    <definedName name="iuliupoui" hidden="1">{"'Sheet1'!$L$16"}</definedName>
    <definedName name="IV" localSheetId="16">'[62]Giai trinh'!#REF!</definedName>
    <definedName name="IV" localSheetId="2">'[62]Giai trinh'!#REF!</definedName>
    <definedName name="IV">'[62]Giai trinh'!#REF!</definedName>
    <definedName name="IVa" localSheetId="16">'[62]Giai trinh'!#REF!</definedName>
    <definedName name="IVa" localSheetId="2">'[62]Giai trinh'!#REF!</definedName>
    <definedName name="IVa">'[62]Giai trinh'!#REF!</definedName>
    <definedName name="iwer" localSheetId="16" hidden="1">{"'Sheet1'!$L$16"}</definedName>
    <definedName name="iwer" localSheetId="7" hidden="1">{"'Sheet1'!$L$16"}</definedName>
    <definedName name="iwer" hidden="1">{"'Sheet1'!$L$16"}</definedName>
    <definedName name="iylryi" localSheetId="16" hidden="1">{"'Sheet1'!$L$16"}</definedName>
    <definedName name="iylryi" localSheetId="7" hidden="1">{"'Sheet1'!$L$16"}</definedName>
    <definedName name="iylryi" hidden="1">{"'Sheet1'!$L$16"}</definedName>
    <definedName name="j" localSheetId="16">#REF!</definedName>
    <definedName name="j" localSheetId="2">#REF!</definedName>
    <definedName name="j">#REF!</definedName>
    <definedName name="J.O">[107]TBTV!$L$4</definedName>
    <definedName name="J.O_GT">[107]TBTV!$L$4</definedName>
    <definedName name="j356C8" localSheetId="16">#REF!</definedName>
    <definedName name="j356C8" localSheetId="2">#REF!</definedName>
    <definedName name="j356C8" localSheetId="7">#REF!</definedName>
    <definedName name="j356C8">#REF!</definedName>
    <definedName name="J81j81" localSheetId="16">#REF!</definedName>
    <definedName name="J81j81" localSheetId="2">#REF!</definedName>
    <definedName name="J81j81">#REF!</definedName>
    <definedName name="jhnjnn" localSheetId="16">#REF!</definedName>
    <definedName name="jhnjnn" localSheetId="2">#REF!</definedName>
    <definedName name="jhnjnn">#REF!</definedName>
    <definedName name="jjj" localSheetId="16" hidden="1">{"'Sheet1'!$L$16"}</definedName>
    <definedName name="jjj" localSheetId="2" hidden="1">{"'Sheet1'!$L$16"}</definedName>
    <definedName name="jjj" localSheetId="7" hidden="1">{"'Sheet1'!$L$16"}</definedName>
    <definedName name="jjj" hidden="1">{"'Sheet1'!$L$16"}</definedName>
    <definedName name="jjkk" localSheetId="16" hidden="1">{"'Sheet1'!$L$16"}</definedName>
    <definedName name="jjkk" localSheetId="2" hidden="1">{"'Sheet1'!$L$16"}</definedName>
    <definedName name="jjkk" localSheetId="7" hidden="1">{"'Sheet1'!$L$16"}</definedName>
    <definedName name="jjkk" hidden="1">{"'Sheet1'!$L$16"}</definedName>
    <definedName name="jkjk" localSheetId="16" hidden="1">{"'Sheet1'!$L$16"}</definedName>
    <definedName name="jkjk" localSheetId="7" hidden="1">{"'Sheet1'!$L$16"}</definedName>
    <definedName name="jkjk" hidden="1">{"'Sheet1'!$L$16"}</definedName>
    <definedName name="jr" localSheetId="16">BCTC!jr</definedName>
    <definedName name="jr" localSheetId="2">TMĐT!jr</definedName>
    <definedName name="jr" localSheetId="7">'Xđ giá trị QSDĐ'!jr</definedName>
    <definedName name="jr">[0]!jr</definedName>
    <definedName name="jsdjs" localSheetId="16" hidden="1">{"'Sheet1'!$L$16"}</definedName>
    <definedName name="jsdjs" localSheetId="2" hidden="1">{"'Sheet1'!$L$16"}</definedName>
    <definedName name="jsdjs" localSheetId="7" hidden="1">{"'Sheet1'!$L$16"}</definedName>
    <definedName name="jsdjs" hidden="1">{"'Sheet1'!$L$16"}</definedName>
    <definedName name="jsryj" localSheetId="16" hidden="1">{"'Sheet1'!$L$16"}</definedName>
    <definedName name="jsryj" localSheetId="7" hidden="1">{"'Sheet1'!$L$16"}</definedName>
    <definedName name="jsryj" hidden="1">{"'Sheet1'!$L$16"}</definedName>
    <definedName name="jt" localSheetId="16" hidden="1">{"'Sheet1'!$L$16"}</definedName>
    <definedName name="jt" localSheetId="7" hidden="1">{"'Sheet1'!$L$16"}</definedName>
    <definedName name="jt" hidden="1">{"'Sheet1'!$L$16"}</definedName>
    <definedName name="jtyjey" localSheetId="16">{"Book1","Khoan-481-Hai Phong.xls","Khoi luong vat tuhp.xls","Khoan-361 moi-Hai Phong.xls"}</definedName>
    <definedName name="jtyjey" localSheetId="7">{"Book1","Khoan-481-Hai Phong.xls","Khoi luong vat tuhp.xls","Khoan-361 moi-Hai Phong.xls"}</definedName>
    <definedName name="jtyjey">{"Book1","Khoan-481-Hai Phong.xls","Khoi luong vat tuhp.xls","Khoan-361 moi-Hai Phong.xls"}</definedName>
    <definedName name="jtyk" localSheetId="16" hidden="1">{"'Sheet1'!$L$16"}</definedName>
    <definedName name="jtyk" localSheetId="7" hidden="1">{"'Sheet1'!$L$16"}</definedName>
    <definedName name="jtyk" hidden="1">{"'Sheet1'!$L$16"}</definedName>
    <definedName name="jtru" localSheetId="16" hidden="1">{"'Sheet1'!$L$16"}</definedName>
    <definedName name="jtru" localSheetId="7" hidden="1">{"'Sheet1'!$L$16"}</definedName>
    <definedName name="jtru" hidden="1">{"'Sheet1'!$L$16"}</definedName>
    <definedName name="ju" localSheetId="16" hidden="1">{"'Sheet1'!$L$16"}</definedName>
    <definedName name="ju" localSheetId="2" hidden="1">{"'Sheet1'!$L$16"}</definedName>
    <definedName name="ju" localSheetId="7" hidden="1">{"'Sheet1'!$L$16"}</definedName>
    <definedName name="ju" hidden="1">{"'Sheet1'!$L$16"}</definedName>
    <definedName name="jysrjy" localSheetId="16">{"Book1","Khoan-481-Hai Phong.xls","Khoi luong vat tuhp.xls","Khoan-361 moi-Hai Phong.xls"}</definedName>
    <definedName name="jysrjy" localSheetId="7">{"Book1","Khoan-481-Hai Phong.xls","Khoi luong vat tuhp.xls","Khoan-361 moi-Hai Phong.xls"}</definedName>
    <definedName name="jysrjy">{"Book1","Khoan-481-Hai Phong.xls","Khoi luong vat tuhp.xls","Khoan-361 moi-Hai Phong.xls"}</definedName>
    <definedName name="jyuk" localSheetId="16" hidden="1">{"'Sheet1'!$L$16"}</definedName>
    <definedName name="jyuk" localSheetId="7" hidden="1">{"'Sheet1'!$L$16"}</definedName>
    <definedName name="jyuk" hidden="1">{"'Sheet1'!$L$16"}</definedName>
    <definedName name="jýỵy" localSheetId="16" hidden="1">{"'Sheet1'!$L$16"}</definedName>
    <definedName name="jýỵy" localSheetId="7" hidden="1">{"'Sheet1'!$L$16"}</definedName>
    <definedName name="jýỵy" hidden="1">{"'Sheet1'!$L$16"}</definedName>
    <definedName name="k" localSheetId="16">#REF!</definedName>
    <definedName name="k" localSheetId="2">#REF!</definedName>
    <definedName name="k">#REF!</definedName>
    <definedName name="k_xoa" localSheetId="16" hidden="1">{"Offgrid",#N/A,FALSE,"OFFGRID";"Region",#N/A,FALSE,"REGION";"Offgrid -2",#N/A,FALSE,"OFFGRID";"WTP",#N/A,FALSE,"WTP";"WTP -2",#N/A,FALSE,"WTP";"Project",#N/A,FALSE,"PROJECT";"Summary -2",#N/A,FALSE,"SUMMARY"}</definedName>
    <definedName name="k_xoa" localSheetId="7" hidden="1">{"Offgrid",#N/A,FALSE,"OFFGRID";"Region",#N/A,FALSE,"REGION";"Offgrid -2",#N/A,FALSE,"OFFGRID";"WTP",#N/A,FALSE,"WTP";"WTP -2",#N/A,FALSE,"WTP";"Project",#N/A,FALSE,"PROJECT";"Summary -2",#N/A,FALSE,"SUMMARY"}</definedName>
    <definedName name="k_xoa" hidden="1">{"Offgrid",#N/A,FALSE,"OFFGRID";"Region",#N/A,FALSE,"REGION";"Offgrid -2",#N/A,FALSE,"OFFGRID";"WTP",#N/A,FALSE,"WTP";"WTP -2",#N/A,FALSE,"WTP";"Project",#N/A,FALSE,"PROJECT";"Summary -2",#N/A,FALSE,"SUMMARY"}</definedName>
    <definedName name="k_xoa2" localSheetId="16" hidden="1">{"Offgrid",#N/A,FALSE,"OFFGRID";"Region",#N/A,FALSE,"REGION";"Offgrid -2",#N/A,FALSE,"OFFGRID";"WTP",#N/A,FALSE,"WTP";"WTP -2",#N/A,FALSE,"WTP";"Project",#N/A,FALSE,"PROJECT";"Summary -2",#N/A,FALSE,"SUMMARY"}</definedName>
    <definedName name="k_xoa2" localSheetId="7" hidden="1">{"Offgrid",#N/A,FALSE,"OFFGRID";"Region",#N/A,FALSE,"REGION";"Offgrid -2",#N/A,FALSE,"OFFGRID";"WTP",#N/A,FALSE,"WTP";"WTP -2",#N/A,FALSE,"WTP";"Project",#N/A,FALSE,"PROJECT";"Summary -2",#N/A,FALSE,"SUMMARY"}</definedName>
    <definedName name="k_xoa2" hidden="1">{"Offgrid",#N/A,FALSE,"OFFGRID";"Region",#N/A,FALSE,"REGION";"Offgrid -2",#N/A,FALSE,"OFFGRID";"WTP",#N/A,FALSE,"WTP";"WTP -2",#N/A,FALSE,"WTP";"Project",#N/A,FALSE,"PROJECT";"Summary -2",#N/A,FALSE,"SUMMARY"}</definedName>
    <definedName name="K0.001">[87]Sheet2!#REF!</definedName>
    <definedName name="K0.011">[87]Sheet2!#REF!</definedName>
    <definedName name="K0.101">[87]Sheet2!#REF!</definedName>
    <definedName name="K0.111">[87]Sheet2!#REF!</definedName>
    <definedName name="K0.201">[87]Sheet2!#REF!</definedName>
    <definedName name="K0.211">[87]Sheet2!#REF!</definedName>
    <definedName name="K0.301">[87]Sheet2!#REF!</definedName>
    <definedName name="K0.311">[87]Sheet2!#REF!</definedName>
    <definedName name="K0.400">[87]Sheet2!#REF!</definedName>
    <definedName name="K0.410">[87]Sheet2!#REF!</definedName>
    <definedName name="K0.501">[87]Sheet2!#REF!</definedName>
    <definedName name="K0.511">[87]Sheet2!#REF!</definedName>
    <definedName name="K0.61">[87]Sheet2!#REF!</definedName>
    <definedName name="K0.71">[87]Sheet2!#REF!</definedName>
    <definedName name="K1.001">[87]Sheet2!#REF!</definedName>
    <definedName name="K1.021">[87]Sheet2!#REF!</definedName>
    <definedName name="K1.041">[87]Sheet2!#REF!</definedName>
    <definedName name="K1.121">[87]Sheet2!#REF!</definedName>
    <definedName name="K1.201">[87]Sheet2!#REF!</definedName>
    <definedName name="K1.211">[87]Sheet2!#REF!</definedName>
    <definedName name="K1.221">[87]Sheet2!#REF!</definedName>
    <definedName name="K1.301">[87]Sheet2!#REF!</definedName>
    <definedName name="K1.321">[87]Sheet2!#REF!</definedName>
    <definedName name="K1.331">[87]Sheet2!#REF!</definedName>
    <definedName name="K1.341">[87]Sheet2!#REF!</definedName>
    <definedName name="K1.401">[87]Sheet2!#REF!</definedName>
    <definedName name="K1.411">[87]Sheet2!#REF!</definedName>
    <definedName name="K1.421">[87]Sheet2!#REF!</definedName>
    <definedName name="K1.431">[87]Sheet2!#REF!</definedName>
    <definedName name="K1.441">[87]Sheet2!#REF!</definedName>
    <definedName name="K2.001">[87]Sheet2!#REF!</definedName>
    <definedName name="K2.011">[87]Sheet2!#REF!</definedName>
    <definedName name="K2.021">[87]Sheet2!#REF!</definedName>
    <definedName name="K2.031">[87]Sheet2!#REF!</definedName>
    <definedName name="K2.041">[87]Sheet2!#REF!</definedName>
    <definedName name="K2.101">[87]Sheet2!#REF!</definedName>
    <definedName name="K2.111">[87]Sheet2!#REF!</definedName>
    <definedName name="K2.121">[87]Sheet2!#REF!</definedName>
    <definedName name="K2.131">[87]Sheet2!#REF!</definedName>
    <definedName name="K2.141">[87]Sheet2!#REF!</definedName>
    <definedName name="K2.201">[87]Sheet2!#REF!</definedName>
    <definedName name="K2.211">[87]Sheet2!#REF!</definedName>
    <definedName name="K2.221">[87]Sheet2!#REF!</definedName>
    <definedName name="K2.231">[87]Sheet2!#REF!</definedName>
    <definedName name="K2.241">[87]Sheet2!#REF!</definedName>
    <definedName name="K2.301">[87]Sheet2!#REF!</definedName>
    <definedName name="K2.321">[87]Sheet2!#REF!</definedName>
    <definedName name="K2.341">[87]Sheet2!#REF!</definedName>
    <definedName name="K2.400">[87]Sheet2!#REF!</definedName>
    <definedName name="K2.420">[87]Sheet2!#REF!</definedName>
    <definedName name="K2.440">[87]Sheet2!#REF!</definedName>
    <definedName name="K2.500">[87]Sheet2!#REF!</definedName>
    <definedName name="K2.520">[87]Sheet2!#REF!</definedName>
    <definedName name="K2.540">[87]Sheet2!#REF!</definedName>
    <definedName name="k2b">'[8]THPDMoi  (2)'!#REF!</definedName>
    <definedName name="K3.210">[87]Sheet2!#REF!</definedName>
    <definedName name="K3.220">[87]Sheet2!#REF!</definedName>
    <definedName name="K3.230">[87]Sheet2!#REF!</definedName>
    <definedName name="K3.310">[87]Sheet2!#REF!</definedName>
    <definedName name="K3.320">[87]Sheet2!#REF!</definedName>
    <definedName name="K3.330">[87]Sheet2!#REF!</definedName>
    <definedName name="K3.410">[87]Sheet2!#REF!</definedName>
    <definedName name="K3.430">[87]Sheet2!#REF!</definedName>
    <definedName name="K3.450">[87]Sheet2!#REF!</definedName>
    <definedName name="K4.010">[87]Sheet2!#REF!</definedName>
    <definedName name="K4.020">[87]Sheet2!#REF!</definedName>
    <definedName name="K4.110">[87]Sheet2!#REF!</definedName>
    <definedName name="K4.120">[87]Sheet2!#REF!</definedName>
    <definedName name="K4.210">[87]Sheet2!#REF!</definedName>
    <definedName name="K4.220">[87]Sheet2!#REF!</definedName>
    <definedName name="K4.230">[87]Sheet2!#REF!</definedName>
    <definedName name="K4.240">[87]Sheet2!#REF!</definedName>
    <definedName name="KA" localSheetId="16">#REF!</definedName>
    <definedName name="KA" localSheetId="2">#REF!</definedName>
    <definedName name="KA" localSheetId="7">#REF!</definedName>
    <definedName name="KA">#REF!</definedName>
    <definedName name="KAE" localSheetId="16">#REF!</definedName>
    <definedName name="KAE" localSheetId="2">#REF!</definedName>
    <definedName name="KAE">#REF!</definedName>
    <definedName name="KAS" localSheetId="16">#REF!</definedName>
    <definedName name="KAS" localSheetId="2">#REF!</definedName>
    <definedName name="KAS">#REF!</definedName>
    <definedName name="kcg">#REF!</definedName>
    <definedName name="kcong">#REF!</definedName>
    <definedName name="KDC">#REF!</definedName>
    <definedName name="kdkk" localSheetId="16" hidden="1">{"'Sheet1'!$L$16"}</definedName>
    <definedName name="kdkk" localSheetId="7" hidden="1">{"'Sheet1'!$L$16"}</definedName>
    <definedName name="kdkk" hidden="1">{"'Sheet1'!$L$16"}</definedName>
    <definedName name="KeBve" localSheetId="16">#REF!</definedName>
    <definedName name="KeBve" localSheetId="2">#REF!</definedName>
    <definedName name="KeBve">#REF!</definedName>
    <definedName name="Kepcapcacloai" localSheetId="2">#REF!</definedName>
    <definedName name="Kepcapcacloai">#REF!</definedName>
    <definedName name="kfjf" localSheetId="16">#REF!</definedName>
    <definedName name="kfjf">#REF!</definedName>
    <definedName name="Kich100T">'[49]MTC+NC'!$D$9</definedName>
    <definedName name="Kiem_tra_trung_ten" localSheetId="16">#REF!</definedName>
    <definedName name="Kiem_tra_trung_ten" localSheetId="2">#REF!</definedName>
    <definedName name="Kiem_tra_trung_ten" localSheetId="7">#REF!</definedName>
    <definedName name="Kiem_tra_trung_ten">#REF!</definedName>
    <definedName name="KieuTinh">[28]DMCP!$M$26</definedName>
    <definedName name="kipdien" localSheetId="16">#REF!</definedName>
    <definedName name="kipdien" localSheetId="2">#REF!</definedName>
    <definedName name="kipdien" localSheetId="7">#REF!</definedName>
    <definedName name="kipdien">#REF!</definedName>
    <definedName name="kj" localSheetId="16">#REF!</definedName>
    <definedName name="kj" localSheetId="2">#REF!</definedName>
    <definedName name="kj">#REF!</definedName>
    <definedName name="KKE_Sheet10_List" localSheetId="2">#REF!</definedName>
    <definedName name="KKE_Sheet10_List">#REF!</definedName>
    <definedName name="kkk">#REF!</definedName>
    <definedName name="kl">#REF!</definedName>
    <definedName name="klc">#REF!</definedName>
    <definedName name="klctbb">#REF!</definedName>
    <definedName name="kldd1p">#REF!</definedName>
    <definedName name="kldd3p">'[8]lam-moi'!#REF!</definedName>
    <definedName name="Kldocv" localSheetId="16">{"Thuxm2.xls","Sheet1"}</definedName>
    <definedName name="Kldocv" localSheetId="7">{"Thuxm2.xls","Sheet1"}</definedName>
    <definedName name="Kldocv">{"Thuxm2.xls","Sheet1"}</definedName>
    <definedName name="KLGT1" localSheetId="16">[108]BK04!#REF!</definedName>
    <definedName name="KLGT1" localSheetId="2">[108]BK04!#REF!</definedName>
    <definedName name="KLGT1">[108]BK04!#REF!</definedName>
    <definedName name="KLGT2" localSheetId="16">[10]BK04!#REF!</definedName>
    <definedName name="KLGT2" localSheetId="2">[10]BK04!#REF!</definedName>
    <definedName name="KLGT2">[10]BK04!#REF!</definedName>
    <definedName name="KLGT3" localSheetId="16">[10]BK04!#REF!</definedName>
    <definedName name="KLGT3" localSheetId="2">[10]BK04!#REF!</definedName>
    <definedName name="KLGT3">[10]BK04!#REF!</definedName>
    <definedName name="KLYeuCau" localSheetId="16">#REF!</definedName>
    <definedName name="KLYeuCau" localSheetId="2">#REF!</definedName>
    <definedName name="KLYeuCau">#REF!</definedName>
    <definedName name="kmong" localSheetId="16">[8]giathanh1!#REF!</definedName>
    <definedName name="kmong" localSheetId="2">[8]giathanh1!#REF!</definedName>
    <definedName name="kmong">[8]giathanh1!#REF!</definedName>
    <definedName name="kno">[21]gVL!$Q$48</definedName>
    <definedName name="kp" localSheetId="3">[109]TH!TLTH</definedName>
    <definedName name="kp">[109]TH!TLTH</definedName>
    <definedName name="kp1ph" localSheetId="16">#REF!</definedName>
    <definedName name="kp1ph" localSheetId="2">#REF!</definedName>
    <definedName name="kp1ph" localSheetId="7">#REF!</definedName>
    <definedName name="kp1ph">#REF!</definedName>
    <definedName name="KQKDKYNAY" localSheetId="16">#REF!</definedName>
    <definedName name="KQKDKYNAY" localSheetId="2">#REF!</definedName>
    <definedName name="KQKDKYNAY">#REF!</definedName>
    <definedName name="KQKDKYTRUOC" localSheetId="16">#REF!</definedName>
    <definedName name="KQKDKYTRUOC" localSheetId="2">#REF!</definedName>
    <definedName name="KQKDKYTRUOC">#REF!</definedName>
    <definedName name="KQKDLK1">#REF!</definedName>
    <definedName name="KQKDLK2">#REF!</definedName>
    <definedName name="ks" localSheetId="16" hidden="1">{"'Sheet1'!$L$16"}</definedName>
    <definedName name="ks" localSheetId="2" hidden="1">{"'Sheet1'!$L$16"}</definedName>
    <definedName name="ks" localSheetId="7" hidden="1">{"'Sheet1'!$L$16"}</definedName>
    <definedName name="ks" hidden="1">{"'Sheet1'!$L$16"}</definedName>
    <definedName name="ksbn" localSheetId="16" hidden="1">{"'Sheet1'!$L$16"}</definedName>
    <definedName name="ksbn" localSheetId="2" hidden="1">{"'Sheet1'!$L$16"}</definedName>
    <definedName name="ksbn" localSheetId="7" hidden="1">{"'Sheet1'!$L$16"}</definedName>
    <definedName name="ksbn" hidden="1">{"'Sheet1'!$L$16"}</definedName>
    <definedName name="KSDA" localSheetId="16" hidden="1">{"'Sheet1'!$L$16"}</definedName>
    <definedName name="KSDA" localSheetId="2" hidden="1">{"'Sheet1'!$L$16"}</definedName>
    <definedName name="KSDA" localSheetId="7" hidden="1">{"'Sheet1'!$L$16"}</definedName>
    <definedName name="KSDA" hidden="1">{"'Sheet1'!$L$16"}</definedName>
    <definedName name="kshn" localSheetId="16" hidden="1">{"'Sheet1'!$L$16"}</definedName>
    <definedName name="kshn" localSheetId="2" hidden="1">{"'Sheet1'!$L$16"}</definedName>
    <definedName name="kshn" localSheetId="7" hidden="1">{"'Sheet1'!$L$16"}</definedName>
    <definedName name="kshn" hidden="1">{"'Sheet1'!$L$16"}</definedName>
    <definedName name="kskt5" localSheetId="16" hidden="1">{"'Sheet1'!$L$16"}</definedName>
    <definedName name="kskt5" localSheetId="2" hidden="1">{"'Sheet1'!$L$16"}</definedName>
    <definedName name="kskt5" localSheetId="7" hidden="1">{"'Sheet1'!$L$16"}</definedName>
    <definedName name="kskt5" hidden="1">{"'Sheet1'!$L$16"}</definedName>
    <definedName name="ksls" localSheetId="16" hidden="1">{"'Sheet1'!$L$16"}</definedName>
    <definedName name="ksls" localSheetId="2" hidden="1">{"'Sheet1'!$L$16"}</definedName>
    <definedName name="ksls" localSheetId="7" hidden="1">{"'Sheet1'!$L$16"}</definedName>
    <definedName name="ksls" hidden="1">{"'Sheet1'!$L$16"}</definedName>
    <definedName name="ktc">#REF!</definedName>
    <definedName name="ktdk0" localSheetId="16" hidden="1">{#N/A,#N/A,FALSE,"Chi tiÆt"}</definedName>
    <definedName name="ktdk0" localSheetId="7" hidden="1">{#N/A,#N/A,FALSE,"Chi tiÆt"}</definedName>
    <definedName name="ktdk0" hidden="1">{#N/A,#N/A,FALSE,"Chi tiÆt"}</definedName>
    <definedName name="KTVDT" localSheetId="16">#REF!</definedName>
    <definedName name="KTVDT" localSheetId="2">#REF!</definedName>
    <definedName name="KTVDT" localSheetId="7">#REF!</definedName>
    <definedName name="KTVDT">#REF!</definedName>
    <definedName name="KTXLDL" localSheetId="16">#REF!</definedName>
    <definedName name="KTXLDL" localSheetId="2">#REF!</definedName>
    <definedName name="KTXLDL">#REF!</definedName>
    <definedName name="KTHD">'[110]khung ten TD'!#REF!</definedName>
    <definedName name="kukek" localSheetId="16" hidden="1">{"'Sheet1'!$L$16"}</definedName>
    <definedName name="kukek" localSheetId="7" hidden="1">{"'Sheet1'!$L$16"}</definedName>
    <definedName name="kukek" hidden="1">{"'Sheet1'!$L$16"}</definedName>
    <definedName name="kuklk" localSheetId="16" hidden="1">{"'Sheet1'!$L$16"}</definedName>
    <definedName name="kuklk" localSheetId="7" hidden="1">{"'Sheet1'!$L$16"}</definedName>
    <definedName name="kuklk" hidden="1">{"'Sheet1'!$L$16"}</definedName>
    <definedName name="kutkuk" localSheetId="16" hidden="1">{"'Sheet1'!$L$16"}</definedName>
    <definedName name="kutkuk" localSheetId="7" hidden="1">{"'Sheet1'!$L$16"}</definedName>
    <definedName name="kutkuk" hidden="1">{"'Sheet1'!$L$16"}</definedName>
    <definedName name="KVC" localSheetId="16">#REF!</definedName>
    <definedName name="KVC" localSheetId="2">#REF!</definedName>
    <definedName name="KVC">#REF!</definedName>
    <definedName name="khac">2</definedName>
    <definedName name="khac1">#REF!</definedName>
    <definedName name="khac2">#REF!</definedName>
    <definedName name="khanh" localSheetId="16" hidden="1">#REF!</definedName>
    <definedName name="khanh" hidden="1">#REF!</definedName>
    <definedName name="Khanhdonnoitrunggiannoidieuchinh" localSheetId="16">#REF!</definedName>
    <definedName name="Khanhdonnoitrunggiannoidieuchinh" localSheetId="2">#REF!</definedName>
    <definedName name="Khanhdonnoitrunggiannoidieuchinh">#REF!</definedName>
    <definedName name="KHldatcat">#REF!</definedName>
    <definedName name="kho">"kh¶o"</definedName>
    <definedName name="khoanda" localSheetId="16">#REF!</definedName>
    <definedName name="khoanda" localSheetId="2">#REF!</definedName>
    <definedName name="khoanda">#REF!</definedName>
    <definedName name="Khoandung4.5KW">'[49]MTC+NC'!$D$16</definedName>
    <definedName name="KhoanDungCu">[28]TinhGiaNC!$N$7</definedName>
    <definedName name="khoiluong" localSheetId="16" hidden="1">{"'Sheet1'!$L$16"}</definedName>
    <definedName name="khoiluong" localSheetId="2" hidden="1">{"'Sheet1'!$L$16"}</definedName>
    <definedName name="khoiluong" localSheetId="7" hidden="1">{"'Sheet1'!$L$16"}</definedName>
    <definedName name="khoiluong" hidden="1">{"'Sheet1'!$L$16"}</definedName>
    <definedName name="khongtruotgia" localSheetId="16" hidden="1">{"'Sheet1'!$L$16"}</definedName>
    <definedName name="khongtruotgia" localSheetId="2" hidden="1">{"'Sheet1'!$L$16"}</definedName>
    <definedName name="khongtruotgia" localSheetId="7" hidden="1">{"'Sheet1'!$L$16"}</definedName>
    <definedName name="khongtruotgia" hidden="1">{"'Sheet1'!$L$16"}</definedName>
    <definedName name="KHTKBCD">#REF!</definedName>
    <definedName name="khuy" localSheetId="16" hidden="1">{"'Sheet1'!$L$16"}</definedName>
    <definedName name="khuy" localSheetId="2" hidden="1">{"'Sheet1'!$L$16"}</definedName>
    <definedName name="khuy" localSheetId="7" hidden="1">{"'Sheet1'!$L$16"}</definedName>
    <definedName name="khuy" hidden="1">{"'Sheet1'!$L$16"}</definedName>
    <definedName name="KhuyenmaiUPS">"AutoShape 264"</definedName>
    <definedName name="l" localSheetId="2">#REF!</definedName>
    <definedName name="l">#REF!</definedName>
    <definedName name="l1d" localSheetId="2">#REF!</definedName>
    <definedName name="l1d">#REF!</definedName>
    <definedName name="L63x6">5800</definedName>
    <definedName name="LABEL" localSheetId="16">#REF!</definedName>
    <definedName name="LABEL" localSheetId="2">#REF!</definedName>
    <definedName name="LABEL">#REF!</definedName>
    <definedName name="Lai" localSheetId="16" hidden="1">{"'Sheet1'!$L$16"}</definedName>
    <definedName name="Lai" localSheetId="2" hidden="1">{"'Sheet1'!$L$16"}</definedName>
    <definedName name="Lai" localSheetId="7" hidden="1">{"'Sheet1'!$L$16"}</definedName>
    <definedName name="Lai" hidden="1">{"'Sheet1'!$L$16"}</definedName>
    <definedName name="LàmTròn">'[111]CPC TT06'!$E$15</definedName>
    <definedName name="lan" localSheetId="16">#REF!</definedName>
    <definedName name="lan" localSheetId="2">#REF!</definedName>
    <definedName name="lan" localSheetId="7">#REF!</definedName>
    <definedName name="lan">#REF!</definedName>
    <definedName name="lancan" localSheetId="16">#REF!</definedName>
    <definedName name="lancan" localSheetId="2">#REF!</definedName>
    <definedName name="lancan">#REF!</definedName>
    <definedName name="langson" localSheetId="16" hidden="1">{"'Sheet1'!$L$16"}</definedName>
    <definedName name="langson" localSheetId="2" hidden="1">{"'Sheet1'!$L$16"}</definedName>
    <definedName name="langson" localSheetId="7" hidden="1">{"'Sheet1'!$L$16"}</definedName>
    <definedName name="langson" hidden="1">{"'Sheet1'!$L$16"}</definedName>
    <definedName name="lao_keo_dam_cau">#REF!</definedName>
    <definedName name="LAST">#REF!</definedName>
    <definedName name="LBC_">[37]Data!$C$23</definedName>
    <definedName name="LBS_22">107800000</definedName>
    <definedName name="LCT" localSheetId="16">#REF!</definedName>
    <definedName name="LCT" localSheetId="2">#REF!</definedName>
    <definedName name="LCT">#REF!</definedName>
    <definedName name="LCT_">[37]Data!$B$23</definedName>
    <definedName name="LCTTKYNAY" localSheetId="16">#REF!</definedName>
    <definedName name="LCTTKYNAY" localSheetId="2">#REF!</definedName>
    <definedName name="LCTTKYNAY" localSheetId="7">#REF!</definedName>
    <definedName name="LCTTKYNAY">#REF!</definedName>
    <definedName name="LCTTKYTRUOC" localSheetId="2">#REF!</definedName>
    <definedName name="LCTTKYTRUOC">#REF!</definedName>
    <definedName name="LCTTLUYKE1" localSheetId="2">#REF!</definedName>
    <definedName name="LCTTLUYKE1">#REF!</definedName>
    <definedName name="LCTTLUYKE2">#REF!</definedName>
    <definedName name="ldabtg">#REF!</definedName>
    <definedName name="Ldatcat">#REF!</definedName>
    <definedName name="ldax">#REF!</definedName>
    <definedName name="lday1">#REF!</definedName>
    <definedName name="lday2">#REF!</definedName>
    <definedName name="lday3">#REF!</definedName>
    <definedName name="lday4">#REF!</definedName>
    <definedName name="lday5">#REF!</definedName>
    <definedName name="LgTT">'[28]TH N.Cong'!$J$7</definedName>
    <definedName name="light">"Picture 1"</definedName>
    <definedName name="limcount" hidden="1">2</definedName>
    <definedName name="lk" localSheetId="16" hidden="1">{"'Sheet1'!$L$16"}</definedName>
    <definedName name="lk" localSheetId="7" hidden="1">{"'Sheet1'!$L$16"}</definedName>
    <definedName name="lk" hidden="1">{"'Sheet1'!$L$16"}</definedName>
    <definedName name="LL" localSheetId="16">[33]PEDESB!#REF!</definedName>
    <definedName name="LL" localSheetId="2">[33]PEDESB!#REF!</definedName>
    <definedName name="LL">[33]PEDESB!#REF!</definedName>
    <definedName name="Lmk" localSheetId="16">#REF!</definedName>
    <definedName name="Lmk" localSheetId="2">#REF!</definedName>
    <definedName name="Lmk" localSheetId="7">#REF!</definedName>
    <definedName name="Lmk">#REF!</definedName>
    <definedName name="LN" localSheetId="16">#REF!</definedName>
    <definedName name="LN" localSheetId="2">#REF!</definedName>
    <definedName name="LN">#REF!</definedName>
    <definedName name="Lnsc" localSheetId="16">#REF!</definedName>
    <definedName name="Lnsc" localSheetId="2">#REF!</definedName>
    <definedName name="Lnsc">#REF!</definedName>
    <definedName name="Lo">#REF!</definedName>
    <definedName name="LOAD">[33]PEDESB!#REF!</definedName>
    <definedName name="loai" localSheetId="16">#REF!</definedName>
    <definedName name="loai" localSheetId="2">#REF!</definedName>
    <definedName name="loai" localSheetId="7">#REF!</definedName>
    <definedName name="loai">#REF!</definedName>
    <definedName name="loai_5_name" localSheetId="16">#REF!</definedName>
    <definedName name="loai_5_name" localSheetId="2">#REF!</definedName>
    <definedName name="loai_5_name">#REF!</definedName>
    <definedName name="loai_7_name" localSheetId="16">#REF!</definedName>
    <definedName name="loai_7_name" localSheetId="2">#REF!</definedName>
    <definedName name="loai_7_name">#REF!</definedName>
    <definedName name="LOAI_DUONG">#REF!</definedName>
    <definedName name="LoaiCT">'[112]DM Chi phi'!$Q$1</definedName>
    <definedName name="LoaiCtr">[28]DMCP!$G$7</definedName>
    <definedName name="LoaixeH" localSheetId="16">#REF!</definedName>
    <definedName name="LoaixeH" localSheetId="2">#REF!</definedName>
    <definedName name="LoaixeH" localSheetId="7">#REF!</definedName>
    <definedName name="LoaixeH">#REF!</definedName>
    <definedName name="LoaixeXB" localSheetId="2">#REF!</definedName>
    <definedName name="LoaixeXB">#REF!</definedName>
    <definedName name="logo">'[43]Chọn Công ty'!$C$6</definedName>
    <definedName name="Long" localSheetId="16" hidden="1">{"'Sheet1'!$L$16"}</definedName>
    <definedName name="Long" localSheetId="2" hidden="1">{"'Sheet1'!$L$16"}</definedName>
    <definedName name="Long" localSheetId="7" hidden="1">{"'Sheet1'!$L$16"}</definedName>
    <definedName name="Long" hidden="1">{"'Sheet1'!$L$16"}</definedName>
    <definedName name="LOOP">#REF!</definedName>
    <definedName name="lrung">#REF!</definedName>
    <definedName name="lt">#REF!</definedName>
    <definedName name="LT_TB">[113]TBA!#REF!</definedName>
    <definedName name="luc" localSheetId="16" hidden="1">{"'Sheet1'!$L$16"}</definedName>
    <definedName name="luc" localSheetId="2" hidden="1">{"'Sheet1'!$L$16"}</definedName>
    <definedName name="luc" localSheetId="7" hidden="1">{"'Sheet1'!$L$16"}</definedName>
    <definedName name="luc" hidden="1">{"'Sheet1'!$L$16"}</definedName>
    <definedName name="luoichanrac">#REF!</definedName>
    <definedName name="luong1">[114]luong!$A$4:$BE$114</definedName>
    <definedName name="luong2">[114]luong!$A$4:$BE$114</definedName>
    <definedName name="luong3">[115]luong!$A$4:$BE$114</definedName>
    <definedName name="LuongPhu">[28]TinhGiaNC!$M$7</definedName>
    <definedName name="luuthong" localSheetId="16">#REF!</definedName>
    <definedName name="luuthong" localSheetId="2">#REF!</definedName>
    <definedName name="luuthong" localSheetId="7">#REF!</definedName>
    <definedName name="luuthong">#REF!</definedName>
    <definedName name="lVC" localSheetId="16">#REF!</definedName>
    <definedName name="lVC" localSheetId="2">#REF!</definedName>
    <definedName name="lVC">#REF!</definedName>
    <definedName name="m" localSheetId="16">#REF!</definedName>
    <definedName name="m" localSheetId="2">#REF!</definedName>
    <definedName name="m">#REF!</definedName>
    <definedName name="m_1">#REF!</definedName>
    <definedName name="m_2">#REF!</definedName>
    <definedName name="m_3">#REF!</definedName>
    <definedName name="m_4">#REF!</definedName>
    <definedName name="M0.4">#REF!</definedName>
    <definedName name="M10.1">'[60]Giai trinh'!#REF!</definedName>
    <definedName name="M10.1a">'[60]Giai trinh'!#REF!</definedName>
    <definedName name="M10.2">'[60]Giai trinh'!#REF!</definedName>
    <definedName name="M10.2a">'[60]Giai trinh'!#REF!</definedName>
    <definedName name="m102bnnc">'[8]lam-moi'!#REF!</definedName>
    <definedName name="m102bnvl">'[8]lam-moi'!#REF!</definedName>
    <definedName name="m10aamtc">'[8]t-h HA THE'!#REF!</definedName>
    <definedName name="m10aanc">'[8]lam-moi'!#REF!</definedName>
    <definedName name="m10aavl">'[8]lam-moi'!#REF!</definedName>
    <definedName name="m10anc">'[8]lam-moi'!#REF!</definedName>
    <definedName name="m10avl">'[8]lam-moi'!#REF!</definedName>
    <definedName name="m10banc">'[8]lam-moi'!#REF!</definedName>
    <definedName name="m10bavl">'[8]lam-moi'!#REF!</definedName>
    <definedName name="M12.1">[61]GTTBA!$A$225</definedName>
    <definedName name="M12.1a">[61]GTTBA!$C$225</definedName>
    <definedName name="M12.2">[61]GTTBA!$A$197</definedName>
    <definedName name="M12.2a">[61]GTTBA!$C$197</definedName>
    <definedName name="m122bnnc">'[8]lam-moi'!#REF!</definedName>
    <definedName name="m122bnvl">'[8]lam-moi'!#REF!</definedName>
    <definedName name="m12aanc">'[8]lam-moi'!#REF!</definedName>
    <definedName name="m12aavl">'[8]lam-moi'!#REF!</definedName>
    <definedName name="m12anc">'[8]lam-moi'!#REF!</definedName>
    <definedName name="m12avl">'[8]lam-moi'!#REF!</definedName>
    <definedName name="M12ba3p" localSheetId="16">#REF!</definedName>
    <definedName name="M12ba3p" localSheetId="2">#REF!</definedName>
    <definedName name="M12ba3p" localSheetId="7">#REF!</definedName>
    <definedName name="M12ba3p">#REF!</definedName>
    <definedName name="m12banc" localSheetId="16">'[8]lam-moi'!#REF!</definedName>
    <definedName name="m12banc" localSheetId="7">'[8]lam-moi'!#REF!</definedName>
    <definedName name="m12banc">'[8]lam-moi'!#REF!</definedName>
    <definedName name="m12bavl" localSheetId="16">'[8]lam-moi'!#REF!</definedName>
    <definedName name="m12bavl" localSheetId="7">'[8]lam-moi'!#REF!</definedName>
    <definedName name="m12bavl">'[8]lam-moi'!#REF!</definedName>
    <definedName name="M12bb1p" localSheetId="16">#REF!</definedName>
    <definedName name="M12bb1p" localSheetId="2">#REF!</definedName>
    <definedName name="M12bb1p" localSheetId="7">#REF!</definedName>
    <definedName name="M12bb1p">#REF!</definedName>
    <definedName name="m12bbnc" localSheetId="16">'[8]lam-moi'!#REF!</definedName>
    <definedName name="m12bbnc" localSheetId="7">'[8]lam-moi'!#REF!</definedName>
    <definedName name="m12bbnc">'[8]lam-moi'!#REF!</definedName>
    <definedName name="m12bbvl" localSheetId="16">'[8]lam-moi'!#REF!</definedName>
    <definedName name="m12bbvl" localSheetId="7">'[8]lam-moi'!#REF!</definedName>
    <definedName name="m12bbvl">'[8]lam-moi'!#REF!</definedName>
    <definedName name="M12bnnc" localSheetId="16">#REF!</definedName>
    <definedName name="M12bnnc" localSheetId="2">#REF!</definedName>
    <definedName name="M12bnnc" localSheetId="7">#REF!</definedName>
    <definedName name="M12bnnc">#REF!</definedName>
    <definedName name="M12bnvl" localSheetId="16">#REF!</definedName>
    <definedName name="M12bnvl" localSheetId="2">#REF!</definedName>
    <definedName name="M12bnvl">#REF!</definedName>
    <definedName name="M12cbnc" localSheetId="16">#REF!</definedName>
    <definedName name="M12cbnc" localSheetId="2">#REF!</definedName>
    <definedName name="M12cbnc">#REF!</definedName>
    <definedName name="M12cbvl">#REF!</definedName>
    <definedName name="M14.1">[53]GTTBA!#REF!</definedName>
    <definedName name="M14.1a">[53]GTTBA!#REF!</definedName>
    <definedName name="M14.2">[53]GTTBA!#REF!</definedName>
    <definedName name="M14.2a">[53]GTTBA!#REF!</definedName>
    <definedName name="m142bnnc">'[8]lam-moi'!#REF!</definedName>
    <definedName name="m142bnvl">'[8]lam-moi'!#REF!</definedName>
    <definedName name="M14bb1p" localSheetId="16">#REF!</definedName>
    <definedName name="M14bb1p" localSheetId="2">#REF!</definedName>
    <definedName name="M14bb1p" localSheetId="7">#REF!</definedName>
    <definedName name="M14bb1p">#REF!</definedName>
    <definedName name="m14bbnc" localSheetId="16">'[8]lam-moi'!#REF!</definedName>
    <definedName name="m14bbnc" localSheetId="7">'[8]lam-moi'!#REF!</definedName>
    <definedName name="m14bbnc">'[8]lam-moi'!#REF!</definedName>
    <definedName name="M14bbvc" localSheetId="16">'[8]CHITIET VL-NC-TT -1p'!#REF!</definedName>
    <definedName name="M14bbvc" localSheetId="7">'[8]CHITIET VL-NC-TT -1p'!#REF!</definedName>
    <definedName name="M14bbvc">'[8]CHITIET VL-NC-TT -1p'!#REF!</definedName>
    <definedName name="m14bbvl">'[8]lam-moi'!#REF!</definedName>
    <definedName name="M16.2">[116]GTTBA!$A$114</definedName>
    <definedName name="M8a">'[8]THPDMoi  (2)'!#REF!</definedName>
    <definedName name="M8aa">'[8]THPDMoi  (2)'!#REF!</definedName>
    <definedName name="m8aanc" localSheetId="16">#REF!</definedName>
    <definedName name="m8aanc" localSheetId="2">#REF!</definedName>
    <definedName name="m8aanc" localSheetId="7">#REF!</definedName>
    <definedName name="m8aanc">#REF!</definedName>
    <definedName name="m8aavl" localSheetId="16">#REF!</definedName>
    <definedName name="m8aavl" localSheetId="2">#REF!</definedName>
    <definedName name="m8aavl">#REF!</definedName>
    <definedName name="m8amtc" localSheetId="16">'[8]t-h HA THE'!#REF!</definedName>
    <definedName name="m8amtc" localSheetId="2">'[8]t-h HA THE'!#REF!</definedName>
    <definedName name="m8amtc">'[8]t-h HA THE'!#REF!</definedName>
    <definedName name="m8anc" localSheetId="16">'[8]lam-moi'!#REF!</definedName>
    <definedName name="m8anc" localSheetId="2">'[8]lam-moi'!#REF!</definedName>
    <definedName name="m8anc">'[8]lam-moi'!#REF!</definedName>
    <definedName name="m8avl">'[8]lam-moi'!#REF!</definedName>
    <definedName name="ma_bp">[43]DS!$V$1</definedName>
    <definedName name="ma_cty">[43]DS!$K$1</definedName>
    <definedName name="ma_phi">[43]DS!$Z$1</definedName>
    <definedName name="ma_xdcb">[43]!tbl_xdcb[Mã phí xây dựng cơ bản]</definedName>
    <definedName name="Ma3pnc" localSheetId="16">#REF!</definedName>
    <definedName name="Ma3pnc" localSheetId="2">#REF!</definedName>
    <definedName name="Ma3pnc" localSheetId="7">#REF!</definedName>
    <definedName name="Ma3pnc">#REF!</definedName>
    <definedName name="Ma3pvl" localSheetId="16">#REF!</definedName>
    <definedName name="Ma3pvl" localSheetId="2">#REF!</definedName>
    <definedName name="Ma3pvl">#REF!</definedName>
    <definedName name="Maa3pnc" localSheetId="16">#REF!</definedName>
    <definedName name="Maa3pnc" localSheetId="2">#REF!</definedName>
    <definedName name="Maa3pnc">#REF!</definedName>
    <definedName name="Maa3pvl">#REF!</definedName>
    <definedName name="MACRO">#REF!</definedName>
    <definedName name="MAJ_CON_EQP">#REF!</definedName>
    <definedName name="MANHAP">#REF!</definedName>
    <definedName name="MAT">'[1]COAT&amp;WRAP-QIOT-#3'!#REF!</definedName>
    <definedName name="Mat_cau">#REF!</definedName>
    <definedName name="matit">[34]gvl!$Q$69</definedName>
    <definedName name="MaViet" localSheetId="16">#REF!</definedName>
    <definedName name="MaViet" localSheetId="7">#REF!</definedName>
    <definedName name="MaViet">#REF!</definedName>
    <definedName name="MAXUAT" localSheetId="16">#REF!</definedName>
    <definedName name="MAXUAT" localSheetId="2">#REF!</definedName>
    <definedName name="MAXUAT">#REF!</definedName>
    <definedName name="maybua" localSheetId="16">#REF!</definedName>
    <definedName name="maybua" localSheetId="2">#REF!</definedName>
    <definedName name="maybua">#REF!</definedName>
    <definedName name="maycay" localSheetId="16">#REF!</definedName>
    <definedName name="maycay" localSheetId="2">#REF!</definedName>
    <definedName name="maycay">#REF!</definedName>
    <definedName name="Maykhoandung4.5KW">72334</definedName>
    <definedName name="Maymai2.7KW">'[49]MTC+NC'!$D$20</definedName>
    <definedName name="mayui110" localSheetId="16">#REF!</definedName>
    <definedName name="mayui110" localSheetId="2">#REF!</definedName>
    <definedName name="mayui110" localSheetId="7">#REF!</definedName>
    <definedName name="mayui110">#REF!</definedName>
    <definedName name="mazut" localSheetId="16">#REF!</definedName>
    <definedName name="mazut" localSheetId="2">#REF!</definedName>
    <definedName name="mazut">#REF!</definedName>
    <definedName name="Mba1p" localSheetId="16">#REF!</definedName>
    <definedName name="Mba1p" localSheetId="2">#REF!</definedName>
    <definedName name="Mba1p">#REF!</definedName>
    <definedName name="Mba3p">#REF!</definedName>
    <definedName name="Mbb3p">#REF!</definedName>
    <definedName name="Mbn1p">#REF!</definedName>
    <definedName name="mbnc">'[8]lam-moi'!#REF!</definedName>
    <definedName name="mbvl">'[8]lam-moi'!#REF!</definedName>
    <definedName name="mc" localSheetId="16">#REF!</definedName>
    <definedName name="mc" localSheetId="2">#REF!</definedName>
    <definedName name="mc" localSheetId="7">#REF!</definedName>
    <definedName name="mc">#REF!</definedName>
    <definedName name="MCatuon5KW">'[49]MTC+NC'!$D$19</definedName>
    <definedName name="MCau16T">'[49]MTC+NC'!$D$7</definedName>
    <definedName name="mcbt" localSheetId="16">#REF!</definedName>
    <definedName name="mcbt" localSheetId="2">#REF!</definedName>
    <definedName name="mcbt" localSheetId="7">#REF!</definedName>
    <definedName name="mcbt">#REF!</definedName>
    <definedName name="MCCO" localSheetId="16" hidden="1">{#N/A,#N/A,FALSE,"CCTV"}</definedName>
    <definedName name="MCCO" localSheetId="2" hidden="1">{#N/A,#N/A,FALSE,"CCTV"}</definedName>
    <definedName name="MCCO" localSheetId="7" hidden="1">{#N/A,#N/A,FALSE,"CCTV"}</definedName>
    <definedName name="MCCO" hidden="1">{#N/A,#N/A,FALSE,"CCTV"}</definedName>
    <definedName name="MCCO10" localSheetId="16" hidden="1">{#N/A,#N/A,FALSE,"CCTV"}</definedName>
    <definedName name="MCCO10" localSheetId="2" hidden="1">{#N/A,#N/A,FALSE,"CCTV"}</definedName>
    <definedName name="MCCO10" localSheetId="7" hidden="1">{#N/A,#N/A,FALSE,"CCTV"}</definedName>
    <definedName name="MCCO10" hidden="1">{#N/A,#N/A,FALSE,"CCTV"}</definedName>
    <definedName name="MCCO11" localSheetId="16" hidden="1">{#N/A,#N/A,FALSE,"CCTV"}</definedName>
    <definedName name="MCCO11" localSheetId="2" hidden="1">{#N/A,#N/A,FALSE,"CCTV"}</definedName>
    <definedName name="MCCO11" localSheetId="7" hidden="1">{#N/A,#N/A,FALSE,"CCTV"}</definedName>
    <definedName name="MCCO11" hidden="1">{#N/A,#N/A,FALSE,"CCTV"}</definedName>
    <definedName name="MCCO12" localSheetId="16" hidden="1">{#N/A,#N/A,FALSE,"CCTV"}</definedName>
    <definedName name="MCCO12" localSheetId="2" hidden="1">{#N/A,#N/A,FALSE,"CCTV"}</definedName>
    <definedName name="MCCO12" localSheetId="7" hidden="1">{#N/A,#N/A,FALSE,"CCTV"}</definedName>
    <definedName name="MCCO12" hidden="1">{#N/A,#N/A,FALSE,"CCTV"}</definedName>
    <definedName name="MCCO13" localSheetId="16" hidden="1">{#N/A,#N/A,FALSE,"CCTV"}</definedName>
    <definedName name="MCCO13" localSheetId="2" hidden="1">{#N/A,#N/A,FALSE,"CCTV"}</definedName>
    <definedName name="MCCO13" localSheetId="7" hidden="1">{#N/A,#N/A,FALSE,"CCTV"}</definedName>
    <definedName name="MCCO13" hidden="1">{#N/A,#N/A,FALSE,"CCTV"}</definedName>
    <definedName name="MCCO3" localSheetId="16" hidden="1">{#N/A,#N/A,FALSE,"CCTV"}</definedName>
    <definedName name="MCCO3" localSheetId="2" hidden="1">{#N/A,#N/A,FALSE,"CCTV"}</definedName>
    <definedName name="MCCO3" localSheetId="7" hidden="1">{#N/A,#N/A,FALSE,"CCTV"}</definedName>
    <definedName name="MCCO3" hidden="1">{#N/A,#N/A,FALSE,"CCTV"}</definedName>
    <definedName name="MCCO4" localSheetId="16" hidden="1">{#N/A,#N/A,FALSE,"CCTV"}</definedName>
    <definedName name="MCCO4" localSheetId="2" hidden="1">{#N/A,#N/A,FALSE,"CCTV"}</definedName>
    <definedName name="MCCO4" localSheetId="7" hidden="1">{#N/A,#N/A,FALSE,"CCTV"}</definedName>
    <definedName name="MCCO4" hidden="1">{#N/A,#N/A,FALSE,"CCTV"}</definedName>
    <definedName name="MCCO5" localSheetId="16" hidden="1">{#N/A,#N/A,FALSE,"CCTV"}</definedName>
    <definedName name="MCCO5" localSheetId="2" hidden="1">{#N/A,#N/A,FALSE,"CCTV"}</definedName>
    <definedName name="MCCO5" localSheetId="7" hidden="1">{#N/A,#N/A,FALSE,"CCTV"}</definedName>
    <definedName name="MCCO5" hidden="1">{#N/A,#N/A,FALSE,"CCTV"}</definedName>
    <definedName name="MCCO6" localSheetId="16" hidden="1">{#N/A,#N/A,FALSE,"CCTV"}</definedName>
    <definedName name="MCCO6" localSheetId="2" hidden="1">{#N/A,#N/A,FALSE,"CCTV"}</definedName>
    <definedName name="MCCO6" localSheetId="7" hidden="1">{#N/A,#N/A,FALSE,"CCTV"}</definedName>
    <definedName name="MCCO6" hidden="1">{#N/A,#N/A,FALSE,"CCTV"}</definedName>
    <definedName name="MCCO7" localSheetId="16" hidden="1">{#N/A,#N/A,FALSE,"CCTV"}</definedName>
    <definedName name="MCCO7" localSheetId="2" hidden="1">{#N/A,#N/A,FALSE,"CCTV"}</definedName>
    <definedName name="MCCO7" localSheetId="7" hidden="1">{#N/A,#N/A,FALSE,"CCTV"}</definedName>
    <definedName name="MCCO7" hidden="1">{#N/A,#N/A,FALSE,"CCTV"}</definedName>
    <definedName name="MCCO8" localSheetId="16" hidden="1">{#N/A,#N/A,FALSE,"CCTV"}</definedName>
    <definedName name="MCCO8" localSheetId="2" hidden="1">{#N/A,#N/A,FALSE,"CCTV"}</definedName>
    <definedName name="MCCO8" localSheetId="7" hidden="1">{#N/A,#N/A,FALSE,"CCTV"}</definedName>
    <definedName name="MCCO8" hidden="1">{#N/A,#N/A,FALSE,"CCTV"}</definedName>
    <definedName name="MCCO9" localSheetId="16" hidden="1">{#N/A,#N/A,FALSE,"CCTV"}</definedName>
    <definedName name="MCCO9" localSheetId="2" hidden="1">{#N/A,#N/A,FALSE,"CCTV"}</definedName>
    <definedName name="MCCO9" localSheetId="7" hidden="1">{#N/A,#N/A,FALSE,"CCTV"}</definedName>
    <definedName name="MCCO9" hidden="1">{#N/A,#N/A,FALSE,"CCTV"}</definedName>
    <definedName name="MCCOÙ" localSheetId="16" hidden="1">{#N/A,#N/A,FALSE,"CCTV"}</definedName>
    <definedName name="MCCOÙ" localSheetId="2" hidden="1">{#N/A,#N/A,FALSE,"CCTV"}</definedName>
    <definedName name="MCCOÙ" localSheetId="7" hidden="1">{#N/A,#N/A,FALSE,"CCTV"}</definedName>
    <definedName name="MCCOÙ" hidden="1">{#N/A,#N/A,FALSE,"CCTV"}</definedName>
    <definedName name="Mdamban1KW">'[49]MTC+NC'!$D$5</definedName>
    <definedName name="Mdamdui1.5KW">'[49]MTC+NC'!$D$4</definedName>
    <definedName name="MDT">'[60]Giai trinh'!#REF!</definedName>
    <definedName name="MDTa">'[60]Giai trinh'!#REF!</definedName>
    <definedName name="me" localSheetId="16">#REF!</definedName>
    <definedName name="me" localSheetId="2">#REF!</definedName>
    <definedName name="me" localSheetId="7">#REF!</definedName>
    <definedName name="me">#REF!</definedName>
    <definedName name="Mè_A1">'[44]Cap DUL'!$C$190</definedName>
    <definedName name="Mè_A2">'[44]Cap DUL'!$C$227</definedName>
    <definedName name="MENU1" localSheetId="16">#REF!</definedName>
    <definedName name="MENU1" localSheetId="2">#REF!</definedName>
    <definedName name="MENU1" localSheetId="7">#REF!</definedName>
    <definedName name="MENU1">#REF!</definedName>
    <definedName name="MENUVIEW" localSheetId="16">#REF!</definedName>
    <definedName name="MENUVIEW" localSheetId="2">#REF!</definedName>
    <definedName name="MENUVIEW">#REF!</definedName>
    <definedName name="MESSAGE" localSheetId="16">#REF!</definedName>
    <definedName name="MESSAGE" localSheetId="2">#REF!</definedName>
    <definedName name="MESSAGE">#REF!</definedName>
    <definedName name="MESSAGE1">#REF!</definedName>
    <definedName name="MESSAGE2">#REF!</definedName>
    <definedName name="MF">'[1]COAT&amp;WRAP-QIOT-#3'!#REF!</definedName>
    <definedName name="MG_A">#REF!</definedName>
    <definedName name="mgh">[117]dtxl!#REF!</definedName>
    <definedName name="mh" localSheetId="16">#REF!</definedName>
    <definedName name="mh" localSheetId="2">#REF!</definedName>
    <definedName name="mh" localSheetId="7">#REF!</definedName>
    <definedName name="mh">#REF!</definedName>
    <definedName name="MHan23KW">'[49]MTC+NC'!$D$15</definedName>
    <definedName name="mi" localSheetId="16">#REF!</definedName>
    <definedName name="mi" localSheetId="2">#REF!</definedName>
    <definedName name="mi" localSheetId="7">#REF!</definedName>
    <definedName name="mi">#REF!</definedName>
    <definedName name="MLgTTChung">[28]TinhGiaNC!$O$22</definedName>
    <definedName name="mmm" localSheetId="16">[8]giathanh1!#REF!</definedName>
    <definedName name="mmm" localSheetId="2">[8]giathanh1!#REF!</definedName>
    <definedName name="mmm">[8]giathanh1!#REF!</definedName>
    <definedName name="mn" localSheetId="16">#REF!</definedName>
    <definedName name="mn" localSheetId="2">#REF!</definedName>
    <definedName name="mn">#REF!</definedName>
    <definedName name="Mnenkhi4m3">'[49]MTC+NC'!$D$13</definedName>
    <definedName name="Mnenkhi9m3">'[49]MTC+NC'!$D$14</definedName>
    <definedName name="mnkhi" localSheetId="16">#REF!</definedName>
    <definedName name="mnkhi" localSheetId="2">#REF!</definedName>
    <definedName name="mnkhi" localSheetId="7">#REF!</definedName>
    <definedName name="mnkhi">#REF!</definedName>
    <definedName name="mnmnmnmnmnmnmnmnmnmnmn" localSheetId="16">#REF!</definedName>
    <definedName name="mnmnmnmnmnmnmnmnmnmnmn">#REF!</definedName>
    <definedName name="mo" localSheetId="16" hidden="1">{"'Sheet1'!$L$16"}</definedName>
    <definedName name="mo" localSheetId="2" hidden="1">{"'Sheet1'!$L$16"}</definedName>
    <definedName name="mo" localSheetId="7" hidden="1">{"'Sheet1'!$L$16"}</definedName>
    <definedName name="mo" hidden="1">{"'Sheet1'!$L$16"}</definedName>
    <definedName name="MODIFY">#REF!</definedName>
    <definedName name="moi" localSheetId="16" hidden="1">{"'Sheet1'!$L$16"}</definedName>
    <definedName name="moi" localSheetId="2" hidden="1">{"'Sheet1'!$L$16"}</definedName>
    <definedName name="moi" localSheetId="7" hidden="1">{"'Sheet1'!$L$16"}</definedName>
    <definedName name="moi" hidden="1">{"'Sheet1'!$L$16"}</definedName>
    <definedName name="MOMENT">[33]PEDESB!#REF!</definedName>
    <definedName name="Morong" localSheetId="16">#REF!</definedName>
    <definedName name="Morong" localSheetId="2">#REF!</definedName>
    <definedName name="Morong" localSheetId="7">#REF!</definedName>
    <definedName name="Morong">#REF!</definedName>
    <definedName name="Morong4054_85" localSheetId="16">#REF!</definedName>
    <definedName name="Morong4054_85" localSheetId="2">#REF!</definedName>
    <definedName name="Morong4054_85">#REF!</definedName>
    <definedName name="morong4054_98" localSheetId="16">#REF!</definedName>
    <definedName name="morong4054_98" localSheetId="2">#REF!</definedName>
    <definedName name="morong4054_98">#REF!</definedName>
    <definedName name="MộtTỷ">'[111]CPC TT06'!$H$15</definedName>
    <definedName name="mp1x25" localSheetId="16">'[8]dongia (2)'!#REF!</definedName>
    <definedName name="mp1x25" localSheetId="2">'[8]dongia (2)'!#REF!</definedName>
    <definedName name="mp1x25">'[8]dongia (2)'!#REF!</definedName>
    <definedName name="mR" localSheetId="16">#REF!</definedName>
    <definedName name="mR" localSheetId="2">#REF!</definedName>
    <definedName name="mR">#REF!</definedName>
    <definedName name="mrai" localSheetId="16">#REF!</definedName>
    <definedName name="mrai" localSheetId="2">#REF!</definedName>
    <definedName name="mrai">#REF!</definedName>
    <definedName name="msan" localSheetId="16">#REF!</definedName>
    <definedName name="msan">#REF!</definedName>
    <definedName name="MTC.I" localSheetId="16">#REF!</definedName>
    <definedName name="MTC.I">#REF!</definedName>
    <definedName name="MTC.II" localSheetId="16">#REF!</definedName>
    <definedName name="MTC.II">#REF!</definedName>
    <definedName name="MTC.III" localSheetId="16">#REF!</definedName>
    <definedName name="MTC.III">#REF!</definedName>
    <definedName name="MTC.IV" localSheetId="16">#REF!</definedName>
    <definedName name="MTC.IV">#REF!</definedName>
    <definedName name="MTC.IX" localSheetId="16">#REF!</definedName>
    <definedName name="MTC.IX">#REF!</definedName>
    <definedName name="MTC.V" localSheetId="16">#REF!</definedName>
    <definedName name="MTC.V">#REF!</definedName>
    <definedName name="MTC.VI" localSheetId="16">#REF!</definedName>
    <definedName name="MTC.VI">#REF!</definedName>
    <definedName name="MTC.VII" localSheetId="16">#REF!</definedName>
    <definedName name="MTC.VII">#REF!</definedName>
    <definedName name="MTC.VIII" localSheetId="16">#REF!</definedName>
    <definedName name="MTC.VIII">#REF!</definedName>
    <definedName name="MTC.X" localSheetId="16">#REF!</definedName>
    <definedName name="MTC.X">#REF!</definedName>
    <definedName name="MTC1P" localSheetId="16">'[8]TONG HOP VL-NC TT'!#REF!</definedName>
    <definedName name="MTC1P" localSheetId="2">'[8]TONG HOP VL-NC TT'!#REF!</definedName>
    <definedName name="MTC1P">'[8]TONG HOP VL-NC TT'!#REF!</definedName>
    <definedName name="MTC3P" localSheetId="16">'[8]TONG HOP VL-NC TT'!#REF!</definedName>
    <definedName name="MTC3P" localSheetId="2">'[8]TONG HOP VL-NC TT'!#REF!</definedName>
    <definedName name="MTC3P">'[8]TONG HOP VL-NC TT'!#REF!</definedName>
    <definedName name="MTcat" localSheetId="16">[53]GTTBA!#REF!</definedName>
    <definedName name="MTcat" localSheetId="2">[53]GTTBA!#REF!</definedName>
    <definedName name="MTcat">[53]GTTBA!#REF!</definedName>
    <definedName name="MTCata" localSheetId="16">[53]GTTBA!#REF!</definedName>
    <definedName name="MTCata" localSheetId="2">[53]GTTBA!#REF!</definedName>
    <definedName name="MTCata">[53]GTTBA!#REF!</definedName>
    <definedName name="MTCMB" localSheetId="16">#REF!</definedName>
    <definedName name="MTCMB" localSheetId="2">#REF!</definedName>
    <definedName name="MTCMB" localSheetId="7">#REF!</definedName>
    <definedName name="MTCMB">#REF!</definedName>
    <definedName name="MTCHC">[8]TNHCHINH!$K$38</definedName>
    <definedName name="MTMAC12" localSheetId="16">#REF!</definedName>
    <definedName name="MTMAC12" localSheetId="2">#REF!</definedName>
    <definedName name="MTMAC12">#REF!</definedName>
    <definedName name="mtr" localSheetId="16">'[8]TH XL'!#REF!</definedName>
    <definedName name="mtr" localSheetId="2">'[8]TH XL'!#REF!</definedName>
    <definedName name="mtr">'[8]TH XL'!#REF!</definedName>
    <definedName name="mtram" localSheetId="16">#REF!</definedName>
    <definedName name="mtram" localSheetId="2">#REF!</definedName>
    <definedName name="mtram" localSheetId="7">#REF!</definedName>
    <definedName name="mtram">#REF!</definedName>
    <definedName name="MtronBT250l">'[49]MTC+NC'!$D$3</definedName>
    <definedName name="MucLuongTT">[28]TinhGiaNC!$J$7</definedName>
    <definedName name="mui" localSheetId="16">#REF!</definedName>
    <definedName name="mui" localSheetId="2">#REF!</definedName>
    <definedName name="mui" localSheetId="7">#REF!</definedName>
    <definedName name="mui">#REF!</definedName>
    <definedName name="mvac" localSheetId="16" hidden="1">{"'Sheet1'!$L$16"}</definedName>
    <definedName name="mvac" localSheetId="7" hidden="1">{"'Sheet1'!$L$16"}</definedName>
    <definedName name="mvac" hidden="1">{"'Sheet1'!$L$16"}</definedName>
    <definedName name="MVanThang0.5T">'[49]MTC+NC'!$D$6</definedName>
    <definedName name="mxlat" localSheetId="16">#REF!</definedName>
    <definedName name="mxlat" localSheetId="2">#REF!</definedName>
    <definedName name="mxlat" localSheetId="7">#REF!</definedName>
    <definedName name="mxlat">#REF!</definedName>
    <definedName name="mxuc" localSheetId="16">#REF!</definedName>
    <definedName name="mxuc" localSheetId="2">#REF!</definedName>
    <definedName name="mxuc">#REF!</definedName>
    <definedName name="MyDBStart" localSheetId="16">#REF!</definedName>
    <definedName name="MyDBStart" localSheetId="2">#REF!</definedName>
    <definedName name="MyDBStart">#REF!</definedName>
    <definedName name="MyDBStart_T">#REF!</definedName>
    <definedName name="myle">#REF!</definedName>
    <definedName name="n">#REF!</definedName>
    <definedName name="N.M14.1">[53]GTTBA!#REF!</definedName>
    <definedName name="N.M14.2">[53]GTTBA!#REF!</definedName>
    <definedName name="N.MTCat">[53]GTTBA!#REF!</definedName>
    <definedName name="n_1" localSheetId="16">#REF!</definedName>
    <definedName name="n_1" localSheetId="2">#REF!</definedName>
    <definedName name="n_1" localSheetId="7">#REF!</definedName>
    <definedName name="n_1">#REF!</definedName>
    <definedName name="n_2" localSheetId="16">#REF!</definedName>
    <definedName name="n_2" localSheetId="2">#REF!</definedName>
    <definedName name="n_2">#REF!</definedName>
    <definedName name="n_3" localSheetId="16">#REF!</definedName>
    <definedName name="n_3" localSheetId="2">#REF!</definedName>
    <definedName name="n_3">#REF!</definedName>
    <definedName name="N1IN">'[8]TONGKE3p '!$U$295</definedName>
    <definedName name="n1pig" localSheetId="16">#REF!</definedName>
    <definedName name="n1pig" localSheetId="2">#REF!</definedName>
    <definedName name="n1pig" localSheetId="7">#REF!</definedName>
    <definedName name="n1pig">#REF!</definedName>
    <definedName name="n1pignc" localSheetId="16">'[8]lam-moi'!#REF!</definedName>
    <definedName name="n1pignc" localSheetId="7">'[8]lam-moi'!#REF!</definedName>
    <definedName name="n1pignc">'[8]lam-moi'!#REF!</definedName>
    <definedName name="n1pigvl" localSheetId="16">'[8]lam-moi'!#REF!</definedName>
    <definedName name="n1pigvl" localSheetId="7">'[8]lam-moi'!#REF!</definedName>
    <definedName name="n1pigvl">'[8]lam-moi'!#REF!</definedName>
    <definedName name="n1pind" localSheetId="16">#REF!</definedName>
    <definedName name="n1pind" localSheetId="2">#REF!</definedName>
    <definedName name="n1pind" localSheetId="7">#REF!</definedName>
    <definedName name="n1pind">#REF!</definedName>
    <definedName name="n1pindnc" localSheetId="16">'[8]lam-moi'!#REF!</definedName>
    <definedName name="n1pindnc" localSheetId="7">'[8]lam-moi'!#REF!</definedName>
    <definedName name="n1pindnc">'[8]lam-moi'!#REF!</definedName>
    <definedName name="n1pindvl" localSheetId="16">'[8]lam-moi'!#REF!</definedName>
    <definedName name="n1pindvl" localSheetId="7">'[8]lam-moi'!#REF!</definedName>
    <definedName name="n1pindvl">'[8]lam-moi'!#REF!</definedName>
    <definedName name="n1pint" localSheetId="16">#REF!</definedName>
    <definedName name="n1pint" localSheetId="2">#REF!</definedName>
    <definedName name="n1pint" localSheetId="7">#REF!</definedName>
    <definedName name="n1pint">#REF!</definedName>
    <definedName name="n1pintnc" localSheetId="16">'[8]lam-moi'!#REF!</definedName>
    <definedName name="n1pintnc" localSheetId="7">'[8]lam-moi'!#REF!</definedName>
    <definedName name="n1pintnc">'[8]lam-moi'!#REF!</definedName>
    <definedName name="n1pintvl" localSheetId="16">'[8]lam-moi'!#REF!</definedName>
    <definedName name="n1pintvl" localSheetId="7">'[8]lam-moi'!#REF!</definedName>
    <definedName name="n1pintvl">'[8]lam-moi'!#REF!</definedName>
    <definedName name="n1ping" localSheetId="16">#REF!</definedName>
    <definedName name="n1ping" localSheetId="2">#REF!</definedName>
    <definedName name="n1ping" localSheetId="7">#REF!</definedName>
    <definedName name="n1ping">#REF!</definedName>
    <definedName name="n1pingnc" localSheetId="16">'[8]lam-moi'!#REF!</definedName>
    <definedName name="n1pingnc" localSheetId="7">'[8]lam-moi'!#REF!</definedName>
    <definedName name="n1pingnc">'[8]lam-moi'!#REF!</definedName>
    <definedName name="n1pingvl" localSheetId="16">'[8]lam-moi'!#REF!</definedName>
    <definedName name="n1pingvl" localSheetId="7">'[8]lam-moi'!#REF!</definedName>
    <definedName name="n1pingvl">'[8]lam-moi'!#REF!</definedName>
    <definedName name="n24nc" localSheetId="16">'[8]lam-moi'!#REF!</definedName>
    <definedName name="n24nc">'[8]lam-moi'!#REF!</definedName>
    <definedName name="n24vl" localSheetId="16">'[8]lam-moi'!#REF!</definedName>
    <definedName name="n24vl">'[8]lam-moi'!#REF!</definedName>
    <definedName name="n2mignc">'[8]lam-moi'!#REF!</definedName>
    <definedName name="n2migvl">'[8]lam-moi'!#REF!</definedName>
    <definedName name="n2min1nc">'[8]lam-moi'!#REF!</definedName>
    <definedName name="n2min1vl">'[8]lam-moi'!#REF!</definedName>
    <definedName name="Na" localSheetId="16" hidden="1">{"'Sheet1'!$L$16"}</definedName>
    <definedName name="Na" localSheetId="7" hidden="1">{"'Sheet1'!$L$16"}</definedName>
    <definedName name="Na" hidden="1">{"'Sheet1'!$L$16"}</definedName>
    <definedName name="nam" localSheetId="16" hidden="1">{"'Sheet1'!$L$16"}</definedName>
    <definedName name="nam" localSheetId="2" hidden="1">{"'Sheet1'!$L$16"}</definedName>
    <definedName name="nam" localSheetId="7" hidden="1">{"'Sheet1'!$L$16"}</definedName>
    <definedName name="nam" hidden="1">{"'Sheet1'!$L$16"}</definedName>
    <definedName name="NAME">#REF!</definedName>
    <definedName name="Nc">#REF!</definedName>
    <definedName name="nc.3">#REF!</definedName>
    <definedName name="nc.4">#REF!</definedName>
    <definedName name="NC.DMC">[53]GTTBA!#REF!</definedName>
    <definedName name="NC.GTTMC">[53]GTTBA!#REF!</definedName>
    <definedName name="NC.I" localSheetId="16">'[62]Giai trinh'!#REF!</definedName>
    <definedName name="NC.I" localSheetId="2">'[62]Giai trinh'!#REF!</definedName>
    <definedName name="NC.I">'[62]Giai trinh'!#REF!</definedName>
    <definedName name="NC.II" localSheetId="16">'[62]Giai trinh'!#REF!</definedName>
    <definedName name="NC.II" localSheetId="2">'[62]Giai trinh'!#REF!</definedName>
    <definedName name="NC.II">'[62]Giai trinh'!#REF!</definedName>
    <definedName name="NC.III" localSheetId="16">'[62]Giai trinh'!#REF!</definedName>
    <definedName name="NC.III" localSheetId="2">'[62]Giai trinh'!#REF!</definedName>
    <definedName name="NC.III">'[62]Giai trinh'!#REF!</definedName>
    <definedName name="NC.IV" localSheetId="16">'[62]Giai trinh'!#REF!</definedName>
    <definedName name="NC.IV" localSheetId="2">'[62]Giai trinh'!#REF!</definedName>
    <definedName name="NC.IV">'[62]Giai trinh'!#REF!</definedName>
    <definedName name="NC.IX" localSheetId="16">#REF!</definedName>
    <definedName name="NC.IX" localSheetId="7">#REF!</definedName>
    <definedName name="NC.IX">#REF!</definedName>
    <definedName name="NC.M10.1" localSheetId="16">'[60]Giai trinh'!#REF!</definedName>
    <definedName name="NC.M10.1" localSheetId="2">'[60]Giai trinh'!#REF!</definedName>
    <definedName name="NC.M10.1">'[60]Giai trinh'!#REF!</definedName>
    <definedName name="NC.M10.2" localSheetId="16">'[60]Giai trinh'!#REF!</definedName>
    <definedName name="NC.M10.2" localSheetId="2">'[60]Giai trinh'!#REF!</definedName>
    <definedName name="NC.M10.2">'[60]Giai trinh'!#REF!</definedName>
    <definedName name="NC.M12.1">[61]GTTBA!$I$252</definedName>
    <definedName name="NC.M12.2">[61]GTTBA!$I$224</definedName>
    <definedName name="NC.M14.1">[53]GTTBA!#REF!</definedName>
    <definedName name="NC.M14.2">[53]GTTBA!#REF!</definedName>
    <definedName name="NC.MDT">'[60]Giai trinh'!#REF!</definedName>
    <definedName name="NC.MTCat">[53]GTTBA!#REF!</definedName>
    <definedName name="NC.T1C.CDFD">[53]GTTBA!#REF!</definedName>
    <definedName name="NC.T1C.M14">[53]GTTBA!#REF!</definedName>
    <definedName name="NC.T1C.M16">[116]GTTBA!$I$156</definedName>
    <definedName name="NC.TTC">[53]GTTBA!#REF!</definedName>
    <definedName name="NC.V" localSheetId="16">'[62]Giai trinh'!#REF!</definedName>
    <definedName name="NC.V" localSheetId="2">'[62]Giai trinh'!#REF!</definedName>
    <definedName name="NC.V">'[62]Giai trinh'!#REF!</definedName>
    <definedName name="NC.VI" localSheetId="16">'[62]Giai trinh'!#REF!</definedName>
    <definedName name="NC.VI" localSheetId="2">'[62]Giai trinh'!#REF!</definedName>
    <definedName name="NC.VI">'[62]Giai trinh'!#REF!</definedName>
    <definedName name="NC.VII" localSheetId="16">'[62]Giai trinh'!#REF!</definedName>
    <definedName name="NC.VII" localSheetId="2">'[62]Giai trinh'!#REF!</definedName>
    <definedName name="NC.VII">'[62]Giai trinh'!#REF!</definedName>
    <definedName name="NC.VIII" localSheetId="16">'[62]Giai trinh'!#REF!</definedName>
    <definedName name="NC.VIII" localSheetId="2">'[62]Giai trinh'!#REF!</definedName>
    <definedName name="NC.VIII">'[62]Giai trinh'!#REF!</definedName>
    <definedName name="NC.X" localSheetId="16">#REF!</definedName>
    <definedName name="NC.X" localSheetId="7">#REF!</definedName>
    <definedName name="NC.X">#REF!</definedName>
    <definedName name="NC.X.CSV" localSheetId="16">[53]GTTBA!#REF!</definedName>
    <definedName name="NC.X.CSV" localSheetId="2">[53]GTTBA!#REF!</definedName>
    <definedName name="NC.X.CSV">[53]GTTBA!#REF!</definedName>
    <definedName name="NC.XL" localSheetId="16">[53]GTTBA!#REF!</definedName>
    <definedName name="NC.XL" localSheetId="2">[53]GTTBA!#REF!</definedName>
    <definedName name="NC.XL">[53]GTTBA!#REF!</definedName>
    <definedName name="nc_betong200" localSheetId="2">'[40]TT-35KV+TBA'!#REF!</definedName>
    <definedName name="nc_betong200">'[40]TT-35KV+TBA'!#REF!</definedName>
    <definedName name="nc_btm10" localSheetId="16">#REF!</definedName>
    <definedName name="nc_btm10" localSheetId="2">#REF!</definedName>
    <definedName name="nc_btm10" localSheetId="7">#REF!</definedName>
    <definedName name="nc_btm10">#REF!</definedName>
    <definedName name="nc_cotpha">[58]TT_10KV!$H$329</definedName>
    <definedName name="nc1nc">'[8]lam-moi'!#REF!</definedName>
    <definedName name="nc1p" localSheetId="16">#REF!</definedName>
    <definedName name="nc1p" localSheetId="2">#REF!</definedName>
    <definedName name="nc1p" localSheetId="7">#REF!</definedName>
    <definedName name="nc1p">#REF!</definedName>
    <definedName name="nc1vl" localSheetId="16">'[8]lam-moi'!#REF!</definedName>
    <definedName name="nc1vl" localSheetId="7">'[8]lam-moi'!#REF!</definedName>
    <definedName name="nc1vl">'[8]lam-moi'!#REF!</definedName>
    <definedName name="nc2.5" localSheetId="16">#REF!</definedName>
    <definedName name="nc2.5" localSheetId="2">#REF!</definedName>
    <definedName name="nc2.5" localSheetId="7">#REF!</definedName>
    <definedName name="nc2.5">#REF!</definedName>
    <definedName name="nc2.7" localSheetId="16">#REF!</definedName>
    <definedName name="nc2.7" localSheetId="2">#REF!</definedName>
    <definedName name="nc2.7">#REF!</definedName>
    <definedName name="nc24nc" localSheetId="16">'[8]lam-moi'!#REF!</definedName>
    <definedName name="nc24nc" localSheetId="2">'[8]lam-moi'!#REF!</definedName>
    <definedName name="nc24nc">'[8]lam-moi'!#REF!</definedName>
    <definedName name="nc24vl" localSheetId="16">'[8]lam-moi'!#REF!</definedName>
    <definedName name="nc24vl" localSheetId="2">'[8]lam-moi'!#REF!</definedName>
    <definedName name="nc24vl">'[8]lam-moi'!#REF!</definedName>
    <definedName name="nc3.2" localSheetId="16">#REF!</definedName>
    <definedName name="nc3.2" localSheetId="2">#REF!</definedName>
    <definedName name="nc3.2" localSheetId="7">#REF!</definedName>
    <definedName name="nc3.2">#REF!</definedName>
    <definedName name="nc3.5" localSheetId="16">#REF!</definedName>
    <definedName name="nc3.5" localSheetId="2">#REF!</definedName>
    <definedName name="nc3.5">#REF!</definedName>
    <definedName name="nc3.7" localSheetId="16">#REF!</definedName>
    <definedName name="nc3.7" localSheetId="2">#REF!</definedName>
    <definedName name="nc3.7">#REF!</definedName>
    <definedName name="nc3p">#REF!</definedName>
    <definedName name="nc4.5">#REF!</definedName>
    <definedName name="NCBD100">#REF!</definedName>
    <definedName name="NCBD200">#REF!</definedName>
    <definedName name="NCBD250">#REF!</definedName>
    <definedName name="ncbt">'[118]CHIET TINH TBA '!#REF!</definedName>
    <definedName name="NCcap0.7" localSheetId="16">#REF!</definedName>
    <definedName name="NCcap0.7" localSheetId="2">#REF!</definedName>
    <definedName name="NCcap0.7" localSheetId="7">#REF!</definedName>
    <definedName name="NCcap0.7">#REF!</definedName>
    <definedName name="NCcap1" localSheetId="16">#REF!</definedName>
    <definedName name="NCcap1" localSheetId="2">#REF!</definedName>
    <definedName name="NCcap1">#REF!</definedName>
    <definedName name="ncday35" localSheetId="16">#REF!</definedName>
    <definedName name="ncday35" localSheetId="2">#REF!</definedName>
    <definedName name="ncday35">#REF!</definedName>
    <definedName name="ncday50">#REF!</definedName>
    <definedName name="ncday70">#REF!</definedName>
    <definedName name="ncday95">#REF!</definedName>
    <definedName name="ncdd">'[8]TH XL'!#REF!</definedName>
    <definedName name="NCDD2">'[8]TH XL'!#REF!</definedName>
    <definedName name="NCKT" localSheetId="16">#REF!</definedName>
    <definedName name="NCKT" localSheetId="2">#REF!</definedName>
    <definedName name="NCKT" localSheetId="7">#REF!</definedName>
    <definedName name="NCKT">#REF!</definedName>
    <definedName name="nctr" localSheetId="16">'[8]TH XL'!#REF!</definedName>
    <definedName name="nctr" localSheetId="7">'[8]TH XL'!#REF!</definedName>
    <definedName name="nctr">'[8]TH XL'!#REF!</definedName>
    <definedName name="nctram" localSheetId="16">#REF!</definedName>
    <definedName name="nctram" localSheetId="2">#REF!</definedName>
    <definedName name="nctram" localSheetId="7">#REF!</definedName>
    <definedName name="nctram">#REF!</definedName>
    <definedName name="NCVC100" localSheetId="16">#REF!</definedName>
    <definedName name="NCVC100" localSheetId="2">#REF!</definedName>
    <definedName name="NCVC100">#REF!</definedName>
    <definedName name="NCVC200" localSheetId="16">#REF!</definedName>
    <definedName name="NCVC200" localSheetId="2">#REF!</definedName>
    <definedName name="NCVC200">#REF!</definedName>
    <definedName name="NCVC250">#REF!</definedName>
    <definedName name="NCVC3P">#REF!</definedName>
    <definedName name="NCHC">[8]TNHCHINH!$J$38</definedName>
    <definedName name="nd">[21]gVL!$Q$30</definedName>
    <definedName name="ND.CPTKXD">[50]DMCP!$C$107</definedName>
    <definedName name="Ne" localSheetId="16" hidden="1">{"'Sheet1'!$L$16"}</definedName>
    <definedName name="Ne" localSheetId="2" hidden="1">{"'Sheet1'!$L$16"}</definedName>
    <definedName name="Ne" localSheetId="7" hidden="1">{"'Sheet1'!$L$16"}</definedName>
    <definedName name="Ne" hidden="1">{"'Sheet1'!$L$16"}</definedName>
    <definedName name="NET">#REF!</definedName>
    <definedName name="NET_1">#REF!</definedName>
    <definedName name="NET_ANA">#REF!</definedName>
    <definedName name="NET_ANA_1">#REF!</definedName>
    <definedName name="NET_ANA_2">#REF!</definedName>
    <definedName name="NEWNAME" localSheetId="16" hidden="1">{#N/A,#N/A,FALSE,"CCTV"}</definedName>
    <definedName name="NEWNAME" localSheetId="2" hidden="1">{#N/A,#N/A,FALSE,"CCTV"}</definedName>
    <definedName name="NEWNAME" localSheetId="7" hidden="1">{#N/A,#N/A,FALSE,"CCTV"}</definedName>
    <definedName name="NEWNAME" hidden="1">{#N/A,#N/A,FALSE,"CCTV"}</definedName>
    <definedName name="NEXT">#REF!</definedName>
    <definedName name="nig" localSheetId="16">#REF!</definedName>
    <definedName name="nig" localSheetId="2">#REF!</definedName>
    <definedName name="nig">#REF!</definedName>
    <definedName name="NIG13p">'[8]TONGKE3p '!$T$295</definedName>
    <definedName name="nig1p" localSheetId="16">#REF!</definedName>
    <definedName name="nig1p" localSheetId="2">#REF!</definedName>
    <definedName name="nig1p" localSheetId="7">#REF!</definedName>
    <definedName name="nig1p">#REF!</definedName>
    <definedName name="nig3p" localSheetId="16">#REF!</definedName>
    <definedName name="nig3p" localSheetId="2">#REF!</definedName>
    <definedName name="nig3p">#REF!</definedName>
    <definedName name="nightnc" localSheetId="16">[8]gtrinh!#REF!</definedName>
    <definedName name="nightnc" localSheetId="2">[8]gtrinh!#REF!</definedName>
    <definedName name="nightnc">[8]gtrinh!#REF!</definedName>
    <definedName name="nightvl" localSheetId="16">[8]gtrinh!#REF!</definedName>
    <definedName name="nightvl" localSheetId="2">[8]gtrinh!#REF!</definedName>
    <definedName name="nightvl">[8]gtrinh!#REF!</definedName>
    <definedName name="nignc1p" localSheetId="16">#REF!</definedName>
    <definedName name="nignc1p" localSheetId="2">#REF!</definedName>
    <definedName name="nignc1p" localSheetId="7">#REF!</definedName>
    <definedName name="nignc1p">#REF!</definedName>
    <definedName name="nignc3p">'[8]CHITIET VL-NC'!$G$107</definedName>
    <definedName name="nigvl1p" localSheetId="16">#REF!</definedName>
    <definedName name="nigvl1p" localSheetId="2">#REF!</definedName>
    <definedName name="nigvl1p" localSheetId="7">#REF!</definedName>
    <definedName name="nigvl1p">#REF!</definedName>
    <definedName name="nigvl3p">'[8]CHITIET VL-NC'!$G$99</definedName>
    <definedName name="nin" localSheetId="16">#REF!</definedName>
    <definedName name="nin" localSheetId="2">#REF!</definedName>
    <definedName name="nin" localSheetId="7">#REF!</definedName>
    <definedName name="nin">#REF!</definedName>
    <definedName name="nin14nc3p" localSheetId="16">#REF!</definedName>
    <definedName name="nin14nc3p" localSheetId="2">#REF!</definedName>
    <definedName name="nin14nc3p">#REF!</definedName>
    <definedName name="nin14vl3p" localSheetId="16">#REF!</definedName>
    <definedName name="nin14vl3p" localSheetId="2">#REF!</definedName>
    <definedName name="nin14vl3p">#REF!</definedName>
    <definedName name="nin1903p">#REF!</definedName>
    <definedName name="nin190nc">'[8]lam-moi'!#REF!</definedName>
    <definedName name="nin190nc3p" localSheetId="16">#REF!</definedName>
    <definedName name="nin190nc3p" localSheetId="2">#REF!</definedName>
    <definedName name="nin190nc3p" localSheetId="7">#REF!</definedName>
    <definedName name="nin190nc3p">#REF!</definedName>
    <definedName name="nin190vl" localSheetId="16">'[8]lam-moi'!#REF!</definedName>
    <definedName name="nin190vl" localSheetId="7">'[8]lam-moi'!#REF!</definedName>
    <definedName name="nin190vl">'[8]lam-moi'!#REF!</definedName>
    <definedName name="nin190vl3p" localSheetId="16">#REF!</definedName>
    <definedName name="nin190vl3p" localSheetId="2">#REF!</definedName>
    <definedName name="nin190vl3p" localSheetId="7">#REF!</definedName>
    <definedName name="nin190vl3p">#REF!</definedName>
    <definedName name="nin1pnc" localSheetId="16">'[8]lam-moi'!#REF!</definedName>
    <definedName name="nin1pnc" localSheetId="7">'[8]lam-moi'!#REF!</definedName>
    <definedName name="nin1pnc">'[8]lam-moi'!#REF!</definedName>
    <definedName name="nin1pvl" localSheetId="16">'[8]lam-moi'!#REF!</definedName>
    <definedName name="nin1pvl" localSheetId="7">'[8]lam-moi'!#REF!</definedName>
    <definedName name="nin1pvl">'[8]lam-moi'!#REF!</definedName>
    <definedName name="nin2903p" localSheetId="16">#REF!</definedName>
    <definedName name="nin2903p" localSheetId="2">#REF!</definedName>
    <definedName name="nin2903p" localSheetId="7">#REF!</definedName>
    <definedName name="nin2903p">#REF!</definedName>
    <definedName name="nin290nc3p" localSheetId="16">#REF!</definedName>
    <definedName name="nin290nc3p" localSheetId="2">#REF!</definedName>
    <definedName name="nin290nc3p">#REF!</definedName>
    <definedName name="nin290vl3p" localSheetId="16">#REF!</definedName>
    <definedName name="nin290vl3p" localSheetId="2">#REF!</definedName>
    <definedName name="nin290vl3p">#REF!</definedName>
    <definedName name="nin3p">#REF!</definedName>
    <definedName name="nind">#REF!</definedName>
    <definedName name="nind1p">#REF!</definedName>
    <definedName name="nind3p">#REF!</definedName>
    <definedName name="nindnc">'[8]lam-moi'!#REF!</definedName>
    <definedName name="nindnc1p" localSheetId="16">#REF!</definedName>
    <definedName name="nindnc1p" localSheetId="2">#REF!</definedName>
    <definedName name="nindnc1p" localSheetId="7">#REF!</definedName>
    <definedName name="nindnc1p">#REF!</definedName>
    <definedName name="nindnc3p" localSheetId="16">#REF!</definedName>
    <definedName name="nindnc3p" localSheetId="2">#REF!</definedName>
    <definedName name="nindnc3p">#REF!</definedName>
    <definedName name="nindvl" localSheetId="16">'[8]lam-moi'!#REF!</definedName>
    <definedName name="nindvl" localSheetId="2">'[8]lam-moi'!#REF!</definedName>
    <definedName name="nindvl">'[8]lam-moi'!#REF!</definedName>
    <definedName name="nindvl1p" localSheetId="16">#REF!</definedName>
    <definedName name="nindvl1p" localSheetId="2">#REF!</definedName>
    <definedName name="nindvl1p" localSheetId="7">#REF!</definedName>
    <definedName name="nindvl1p">#REF!</definedName>
    <definedName name="nindvl3p" localSheetId="16">#REF!</definedName>
    <definedName name="nindvl3p" localSheetId="2">#REF!</definedName>
    <definedName name="nindvl3p">#REF!</definedName>
    <definedName name="ninnc">'[8]lam-moi'!#REF!</definedName>
    <definedName name="ninnc3p" localSheetId="16">#REF!</definedName>
    <definedName name="ninnc3p" localSheetId="2">#REF!</definedName>
    <definedName name="ninnc3p" localSheetId="7">#REF!</definedName>
    <definedName name="ninnc3p">#REF!</definedName>
    <definedName name="nint1p" localSheetId="16">#REF!</definedName>
    <definedName name="nint1p" localSheetId="2">#REF!</definedName>
    <definedName name="nint1p">#REF!</definedName>
    <definedName name="nintnc1p" localSheetId="16">#REF!</definedName>
    <definedName name="nintnc1p" localSheetId="2">#REF!</definedName>
    <definedName name="nintnc1p">#REF!</definedName>
    <definedName name="nintvl1p">#REF!</definedName>
    <definedName name="ninvl">'[8]lam-moi'!#REF!</definedName>
    <definedName name="ninvl3p" localSheetId="16">#REF!</definedName>
    <definedName name="ninvl3p" localSheetId="2">#REF!</definedName>
    <definedName name="ninvl3p" localSheetId="7">#REF!</definedName>
    <definedName name="ninvl3p">#REF!</definedName>
    <definedName name="ning1p" localSheetId="16">#REF!</definedName>
    <definedName name="ning1p" localSheetId="2">#REF!</definedName>
    <definedName name="ning1p">#REF!</definedName>
    <definedName name="ningnc1p">#REF!</definedName>
    <definedName name="ningvl1p">#REF!</definedName>
    <definedName name="NinhBinh_Nhoquan110">'[119]KHQT-00-01'!#REF!</definedName>
    <definedName name="nl" localSheetId="16">#REF!</definedName>
    <definedName name="nl" localSheetId="2">#REF!</definedName>
    <definedName name="nl">#REF!</definedName>
    <definedName name="NL12nc" localSheetId="16">#REF!</definedName>
    <definedName name="NL12nc" localSheetId="2">#REF!</definedName>
    <definedName name="NL12nc">#REF!</definedName>
    <definedName name="NL12vl">#REF!</definedName>
    <definedName name="nl1p">#REF!</definedName>
    <definedName name="nl3p">#REF!</definedName>
    <definedName name="nlht">'[8]THPDMoi  (2)'!#REF!</definedName>
    <definedName name="nlmtc">'[8]t-h HA THE'!#REF!</definedName>
    <definedName name="nlnc">'[8]lam-moi'!#REF!</definedName>
    <definedName name="nlnc3p" localSheetId="16">#REF!</definedName>
    <definedName name="nlnc3p" localSheetId="2">#REF!</definedName>
    <definedName name="nlnc3p" localSheetId="7">#REF!</definedName>
    <definedName name="nlnc3p">#REF!</definedName>
    <definedName name="nlnc3pha" localSheetId="16">#REF!</definedName>
    <definedName name="nlnc3pha" localSheetId="2">#REF!</definedName>
    <definedName name="nlnc3pha">#REF!</definedName>
    <definedName name="NLPhuDau">[120]TinhGiaMTC!$X$38</definedName>
    <definedName name="NLPhuDien">[120]TinhGiaMTC!$X$39</definedName>
    <definedName name="NLPhuXang">[120]TinhGiaMTC!$X$37</definedName>
    <definedName name="NLTK1p" localSheetId="16">#REF!</definedName>
    <definedName name="NLTK1p" localSheetId="2">#REF!</definedName>
    <definedName name="NLTK1p" localSheetId="7">#REF!</definedName>
    <definedName name="NLTK1p">#REF!</definedName>
    <definedName name="nlvl" localSheetId="16">'[8]lam-moi'!#REF!</definedName>
    <definedName name="nlvl" localSheetId="2">'[8]lam-moi'!#REF!</definedName>
    <definedName name="nlvl" localSheetId="7">'[8]lam-moi'!#REF!</definedName>
    <definedName name="nlvl">'[8]lam-moi'!#REF!</definedName>
    <definedName name="nlvl1">[8]chitiet!$G$302</definedName>
    <definedName name="nlvl3p" localSheetId="16">#REF!</definedName>
    <definedName name="nlvl3p" localSheetId="2">#REF!</definedName>
    <definedName name="nlvl3p" localSheetId="7">#REF!</definedName>
    <definedName name="nlvl3p">#REF!</definedName>
    <definedName name="nmmnmn" localSheetId="16">#REF!</definedName>
    <definedName name="nmmnmn">#REF!</definedName>
    <definedName name="nn" localSheetId="16">#REF!</definedName>
    <definedName name="nn" localSheetId="2">#REF!</definedName>
    <definedName name="nn">#REF!</definedName>
    <definedName name="nn1p" localSheetId="16">#REF!</definedName>
    <definedName name="nn1p" localSheetId="2">#REF!</definedName>
    <definedName name="nn1p">#REF!</definedName>
    <definedName name="nn3p">#REF!</definedName>
    <definedName name="nnn" localSheetId="16" hidden="1">{"'Sheet1'!$L$16"}</definedName>
    <definedName name="nnn" localSheetId="2" hidden="1">{"'Sheet1'!$L$16"}</definedName>
    <definedName name="nnn" localSheetId="7" hidden="1">{"'Sheet1'!$L$16"}</definedName>
    <definedName name="nnn" hidden="1">{"'Sheet1'!$L$16"}</definedName>
    <definedName name="nnnc">'[8]lam-moi'!#REF!</definedName>
    <definedName name="nnnc3p" localSheetId="16">#REF!</definedName>
    <definedName name="nnnc3p" localSheetId="2">#REF!</definedName>
    <definedName name="nnnc3p" localSheetId="7">#REF!</definedName>
    <definedName name="nnnc3p">#REF!</definedName>
    <definedName name="nnvl" localSheetId="16">'[8]lam-moi'!#REF!</definedName>
    <definedName name="nnvl" localSheetId="7">'[8]lam-moi'!#REF!</definedName>
    <definedName name="nnvl">'[8]lam-moi'!#REF!</definedName>
    <definedName name="nnvl3p" localSheetId="16">#REF!</definedName>
    <definedName name="nnvl3p" localSheetId="2">#REF!</definedName>
    <definedName name="nnvl3p" localSheetId="7">#REF!</definedName>
    <definedName name="nnvl3p">#REF!</definedName>
    <definedName name="No" localSheetId="16">#REF!</definedName>
    <definedName name="No" localSheetId="2">#REF!</definedName>
    <definedName name="No">#REF!</definedName>
    <definedName name="No.10" localSheetId="16" hidden="1">{"'Sheet1'!$L$16"}</definedName>
    <definedName name="No.10" localSheetId="2" hidden="1">{"'Sheet1'!$L$16"}</definedName>
    <definedName name="No.10" localSheetId="7" hidden="1">{"'Sheet1'!$L$16"}</definedName>
    <definedName name="No.10" hidden="1">{"'Sheet1'!$L$16"}</definedName>
    <definedName name="No.9" localSheetId="16" hidden="1">{"'Sheet1'!$L$16"}</definedName>
    <definedName name="No.9" localSheetId="2" hidden="1">{"'Sheet1'!$L$16"}</definedName>
    <definedName name="No.9" localSheetId="7" hidden="1">{"'Sheet1'!$L$16"}</definedName>
    <definedName name="No.9" hidden="1">{"'Sheet1'!$L$16"}</definedName>
    <definedName name="nominal_shear">[33]PEDESB!#REF!</definedName>
    <definedName name="Nq" localSheetId="16">#REF!</definedName>
    <definedName name="Nq" localSheetId="2">#REF!</definedName>
    <definedName name="Nq" localSheetId="7">#REF!</definedName>
    <definedName name="Nq">#REF!</definedName>
    <definedName name="ns">[121]Package1!$C$35</definedName>
    <definedName name="NS.BCKTKT">[50]DMCP!$C$68</definedName>
    <definedName name="NS.GSTB">[50]DMCP!$C$316</definedName>
    <definedName name="NS.GSXD">[50]DMCP!$C$296</definedName>
    <definedName name="NS.HSThauTB">[50]DMCP!$C$276</definedName>
    <definedName name="NS.HSThauXD">[50]DMCP!$C$256</definedName>
    <definedName name="NS.KiemToan">[50]DMCP!$C$338</definedName>
    <definedName name="NS.LapDA">[50]DMCP!$C$47</definedName>
    <definedName name="NS.QToan">[50]DMCP!$C$330</definedName>
    <definedName name="NS.Tk_Xd_Tb">[50]DMCP!$J$104</definedName>
    <definedName name="NS.TkTheoTB">[50]DMCP!$J$180</definedName>
    <definedName name="NS.TT_DT">[50]DMCP!$C$236</definedName>
    <definedName name="NS.TT_TK">[50]DMCP!$C$216</definedName>
    <definedName name="NS_CPC">[50]DMCP!$Z$24</definedName>
    <definedName name="NS_QLDA">[50]DMCP!$C$27</definedName>
    <definedName name="nuoc">[71]gvl!$N$38</definedName>
    <definedName name="nuoc2" localSheetId="16">#REF!</definedName>
    <definedName name="nuoc2" localSheetId="2">#REF!</definedName>
    <definedName name="nuoc2" localSheetId="7">#REF!</definedName>
    <definedName name="nuoc2">#REF!</definedName>
    <definedName name="nuoc4" localSheetId="16">#REF!</definedName>
    <definedName name="nuoc4" localSheetId="2">#REF!</definedName>
    <definedName name="nuoc4">#REF!</definedName>
    <definedName name="nuoc5" localSheetId="16">#REF!</definedName>
    <definedName name="nuoc5" localSheetId="2">#REF!</definedName>
    <definedName name="nuoc5">#REF!</definedName>
    <definedName name="NUOCHKHOAN" localSheetId="16" hidden="1">{"'Sheet1'!$L$16"}</definedName>
    <definedName name="NUOCHKHOAN" localSheetId="7" hidden="1">{"'Sheet1'!$L$16"}</definedName>
    <definedName name="NUOCHKHOAN" hidden="1">{"'Sheet1'!$L$16"}</definedName>
    <definedName name="NUOCHKHOANMOI" localSheetId="16" hidden="1">{"'Sheet1'!$L$16"}</definedName>
    <definedName name="NUOCHKHOANMOI" localSheetId="7" hidden="1">{"'Sheet1'!$L$16"}</definedName>
    <definedName name="NUOCHKHOANMOI" hidden="1">{"'Sheet1'!$L$16"}</definedName>
    <definedName name="nx" localSheetId="16">'[8]THPDMoi  (2)'!#REF!</definedName>
    <definedName name="nx" localSheetId="2">'[8]THPDMoi  (2)'!#REF!</definedName>
    <definedName name="nx">'[8]THPDMoi  (2)'!#REF!</definedName>
    <definedName name="nxmtc" localSheetId="16">'[8]t-h HA THE'!#REF!</definedName>
    <definedName name="nxmtc" localSheetId="2">'[8]t-h HA THE'!#REF!</definedName>
    <definedName name="nxmtc">'[8]t-h HA THE'!#REF!</definedName>
    <definedName name="NXTDGXK" localSheetId="16">#REF!</definedName>
    <definedName name="NXTDGXK" localSheetId="2">#REF!</definedName>
    <definedName name="NXTDGXK" localSheetId="7">#REF!</definedName>
    <definedName name="NXTDGXK">#REF!</definedName>
    <definedName name="NXTDVT" localSheetId="16">#REF!</definedName>
    <definedName name="NXTDVT" localSheetId="2">#REF!</definedName>
    <definedName name="NXTDVT">#REF!</definedName>
    <definedName name="NXTKHHH" localSheetId="16">#REF!</definedName>
    <definedName name="NXTKHHH" localSheetId="2">#REF!</definedName>
    <definedName name="NXTKHHH">#REF!</definedName>
    <definedName name="NXTSLCK">#REF!</definedName>
    <definedName name="NXTSLDK">#REF!</definedName>
    <definedName name="NXTSTCK">#REF!</definedName>
    <definedName name="NXTSTDK">#REF!</definedName>
    <definedName name="NXTTHH">#REF!</definedName>
    <definedName name="NXTTHHVN">#REF!</definedName>
    <definedName name="ngan" localSheetId="16">{"Thuxm2.xls","Sheet1"}</definedName>
    <definedName name="ngan" localSheetId="2">{"Thuxm2.xls","Sheet1"}</definedName>
    <definedName name="ngan" localSheetId="7">{"Thuxm2.xls","Sheet1"}</definedName>
    <definedName name="ngan">{"Thuxm2.xls","Sheet1"}</definedName>
    <definedName name="ngay">[43]!tbl_ngay[Ngày]</definedName>
    <definedName name="ngu" localSheetId="16" hidden="1">{"'Sheet1'!$L$16"}</definedName>
    <definedName name="ngu" localSheetId="2" hidden="1">{"'Sheet1'!$L$16"}</definedName>
    <definedName name="ngu" localSheetId="7" hidden="1">{"'Sheet1'!$L$16"}</definedName>
    <definedName name="ngu" hidden="1">{"'Sheet1'!$L$16"}</definedName>
    <definedName name="NguyenGiaTTTH">[120]TinhGiaMTC!$T$37</definedName>
    <definedName name="NH" localSheetId="16">#REF!</definedName>
    <definedName name="NH" localSheetId="2">#REF!</definedName>
    <definedName name="NH" localSheetId="7">#REF!</definedName>
    <definedName name="NH">#REF!</definedName>
    <definedName name="NHAÂN_COÂNG" localSheetId="16">[0]!BTRAM</definedName>
    <definedName name="NHAÂN_COÂNG" localSheetId="2">[0]!BTRAM</definedName>
    <definedName name="NHAÂN_COÂNG" localSheetId="18">[0]!BTRAM</definedName>
    <definedName name="NHAÂN_COÂNG" localSheetId="19">[0]!BTRAM</definedName>
    <definedName name="NHAÂN_COÂNG" localSheetId="7">[0]!BTRAM</definedName>
    <definedName name="NHAÂN_COÂNG">[0]!BTRAM</definedName>
    <definedName name="Nhan_xet_cua_dai">"Picture 1"</definedName>
    <definedName name="nhancong">[94]NC!$A$12:$F$175</definedName>
    <definedName name="NHAPLIEU" localSheetId="16">#REF!</definedName>
    <definedName name="NHAPLIEU" localSheetId="2">#REF!</definedName>
    <definedName name="NHAPLIEU" localSheetId="7">#REF!</definedName>
    <definedName name="NHAPLIEU">#REF!</definedName>
    <definedName name="nhfffd" localSheetId="16">{"DZ-TDTB2.XLS","Dcksat.xls"}</definedName>
    <definedName name="nhfffd" localSheetId="2">{"DZ-TDTB2.XLS","Dcksat.xls"}</definedName>
    <definedName name="nhfffd" localSheetId="7">{"DZ-TDTB2.XLS","Dcksat.xls"}</definedName>
    <definedName name="nhfffd">{"DZ-TDTB2.XLS","Dcksat.xls"}</definedName>
    <definedName name="NhienlieuNL">#REF!</definedName>
    <definedName name="nhn">#REF!</definedName>
    <definedName name="nhnnc">'[8]lam-moi'!#REF!</definedName>
    <definedName name="nhnvl">'[8]lam-moi'!#REF!</definedName>
    <definedName name="NhomChung">[50]DMCP!$I$330</definedName>
    <definedName name="NHot" localSheetId="16">#REF!</definedName>
    <definedName name="NHot" localSheetId="2">#REF!</definedName>
    <definedName name="NHot" localSheetId="7">#REF!</definedName>
    <definedName name="NHot">#REF!</definedName>
    <definedName name="nhua" localSheetId="16">#REF!</definedName>
    <definedName name="nhua" localSheetId="2">#REF!</definedName>
    <definedName name="nhua">#REF!</definedName>
    <definedName name="o">#REF!</definedName>
    <definedName name="O_TO">[122]TH!#REF!</definedName>
    <definedName name="Ö135" localSheetId="16">#REF!</definedName>
    <definedName name="Ö135" localSheetId="2">#REF!</definedName>
    <definedName name="Ö135" localSheetId="7">#REF!</definedName>
    <definedName name="Ö135">#REF!</definedName>
    <definedName name="ong_cong_duc_san" localSheetId="16">#REF!</definedName>
    <definedName name="ong_cong_duc_san" localSheetId="2">#REF!</definedName>
    <definedName name="ong_cong_duc_san">#REF!</definedName>
    <definedName name="Ong_cong_hinh_hop_do_tai_cho" localSheetId="16">#REF!</definedName>
    <definedName name="Ong_cong_hinh_hop_do_tai_cho" localSheetId="2">#REF!</definedName>
    <definedName name="Ong_cong_hinh_hop_do_tai_cho">#REF!</definedName>
    <definedName name="Ongbaovecap">#REF!</definedName>
    <definedName name="Ongnoiday">#REF!</definedName>
    <definedName name="Ongnoidaybulongtachongrungtabu">#REF!</definedName>
    <definedName name="ongnuoc">#REF!</definedName>
    <definedName name="OngPVC">#REF!</definedName>
    <definedName name="oo" localSheetId="16">#REF!</definedName>
    <definedName name="oo">#REF!</definedName>
    <definedName name="ooooooooooooooooo" localSheetId="16">#REF!</definedName>
    <definedName name="ooooooooooooooooo">#REF!</definedName>
    <definedName name="oooooooooooooooooo" localSheetId="16">#REF!</definedName>
    <definedName name="oooooooooooooooooo">#REF!</definedName>
    <definedName name="ophom">#REF!</definedName>
    <definedName name="OrderTable" localSheetId="16" hidden="1">#REF!</definedName>
    <definedName name="OrderTable" hidden="1">#REF!</definedName>
    <definedName name="osc">'[8]THPDMoi  (2)'!#REF!</definedName>
    <definedName name="oto10T" localSheetId="16">#REF!</definedName>
    <definedName name="oto10T" localSheetId="2">#REF!</definedName>
    <definedName name="oto10T" localSheetId="7">#REF!</definedName>
    <definedName name="oto10T">#REF!</definedName>
    <definedName name="oto5m3" localSheetId="16">#REF!</definedName>
    <definedName name="oto5m3" localSheetId="2">#REF!</definedName>
    <definedName name="oto5m3">#REF!</definedName>
    <definedName name="oto5T" localSheetId="16">#REF!</definedName>
    <definedName name="oto5T" localSheetId="2">#REF!</definedName>
    <definedName name="oto5T">#REF!</definedName>
    <definedName name="oto7T">#REF!</definedName>
    <definedName name="otonhua">#REF!</definedName>
    <definedName name="OTHER_PANEL">'[95]NEW-PANEL'!#REF!</definedName>
    <definedName name="Óu75">[31]chitiet!#REF!</definedName>
    <definedName name="ov" localSheetId="16">#REF!</definedName>
    <definedName name="ov" localSheetId="2">#REF!</definedName>
    <definedName name="ov" localSheetId="7">#REF!</definedName>
    <definedName name="ov">#REF!</definedName>
    <definedName name="P" localSheetId="16">'[1]PNT-QUOT-#3'!#REF!</definedName>
    <definedName name="P" localSheetId="7">'[1]PNT-QUOT-#3'!#REF!</definedName>
    <definedName name="P">'[1]PNT-QUOT-#3'!#REF!</definedName>
    <definedName name="PA" localSheetId="16">#REF!</definedName>
    <definedName name="PA">#REF!</definedName>
    <definedName name="paje421" localSheetId="16">(((LEFT(pajebsdrac,1)="5")+(LEFT(pajebsdrac,1)="6")+(LEFT(pajebsdrac,1)="7")+(LEFT(pajebsdrac,1)="8"))*(pajepldr))-(((LEFT(pajebscrac,1)="5")+(LEFT(pajebscrac,1)="6")+(LEFT(pajebscrac,1)="7")+(LEFT(pajebscrac,1)="8"))*(pajeplcr))</definedName>
    <definedName name="paje421" localSheetId="3">(((LEFT(pajebsdrac,1)="5")+(LEFT(pajebsdrac,1)="6")+(LEFT(pajebsdrac,1)="7")+(LEFT(pajebsdrac,1)="8"))*(pajepldr))-(((LEFT(pajebscrac,1)="5")+(LEFT(pajebscrac,1)="6")+(LEFT(pajebscrac,1)="7")+(LEFT(pajebscrac,1)="8"))*(pajeplcr))</definedName>
    <definedName name="paje421" localSheetId="2">(((LEFT(pajebsdrac,1)="5")+(LEFT(pajebsdrac,1)="6")+(LEFT(pajebsdrac,1)="7")+(LEFT(pajebsdrac,1)="8"))*(pajepldr))-(((LEFT(pajebscrac,1)="5")+(LEFT(pajebscrac,1)="6")+(LEFT(pajebscrac,1)="7")+(LEFT(pajebscrac,1)="8"))*(pajeplcr))</definedName>
    <definedName name="paje421" localSheetId="18">(((LEFT(pajebsdrac,1)="5")+(LEFT(pajebsdrac,1)="6")+(LEFT(pajebsdrac,1)="7")+(LEFT(pajebsdrac,1)="8"))*(pajepldr))-(((LEFT(pajebscrac,1)="5")+(LEFT(pajebscrac,1)="6")+(LEFT(pajebscrac,1)="7")+(LEFT(pajebscrac,1)="8"))*(pajeplcr))</definedName>
    <definedName name="paje421" localSheetId="19">(((LEFT(pajebsdrac,1)="5")+(LEFT(pajebsdrac,1)="6")+(LEFT(pajebsdrac,1)="7")+(LEFT(pajebsdrac,1)="8"))*(pajepldr))-(((LEFT(pajebscrac,1)="5")+(LEFT(pajebscrac,1)="6")+(LEFT(pajebscrac,1)="7")+(LEFT(pajebscrac,1)="8"))*(pajeplcr))</definedName>
    <definedName name="paje421" localSheetId="7">(((LEFT(pajebsdrac,1)="5")+(LEFT(pajebsdrac,1)="6")+(LEFT(pajebsdrac,1)="7")+(LEFT(pajebsdrac,1)="8"))*(pajepldr))-(((LEFT(pajebscrac,1)="5")+(LEFT(pajebscrac,1)="6")+(LEFT(pajebscrac,1)="7")+(LEFT(pajebscrac,1)="8"))*(pajeplcr))</definedName>
    <definedName name="paje421">(((LEFT(pajebsdrac,1)="5")+(LEFT(pajebsdrac,1)="6")+(LEFT(pajebsdrac,1)="7")+(LEFT(pajebsdrac,1)="8"))*(pajepldr))-(((LEFT(pajebscrac,1)="5")+(LEFT(pajebscrac,1)="6")+(LEFT(pajebscrac,1)="7")+(LEFT(pajebscrac,1)="8"))*(pajeplcr))</definedName>
    <definedName name="PC__I__GIRDER__SPAN__LENGTH__L____20.0_m____1_______SONG_DINH__Br." localSheetId="16">'[88]Breakdown bill'!#REF!</definedName>
    <definedName name="PC__I__GIRDER__SPAN__LENGTH__L____20.0_m____1_______SONG_DINH__Br." localSheetId="2">'[88]Breakdown bill'!#REF!</definedName>
    <definedName name="PC__I__GIRDER__SPAN__LENGTH__L____20.0_m____1_______SONG_DINH__Br.">'[88]Breakdown bill'!#REF!</definedName>
    <definedName name="PCDocHai">[28]TinhGiaNC!$P$7</definedName>
    <definedName name="PCKhongOnDinh">[28]TinhGiaNC!$L$7</definedName>
    <definedName name="PCLuuDong">[28]TinhGiaNC!$K$7</definedName>
    <definedName name="PCThuHut">[28]TinhGiaNC!$Q$7</definedName>
    <definedName name="PChe" localSheetId="16">#REF!</definedName>
    <definedName name="PChe" localSheetId="2">#REF!</definedName>
    <definedName name="PChe" localSheetId="7">#REF!</definedName>
    <definedName name="PChe">#REF!</definedName>
    <definedName name="Pd" localSheetId="16">#REF!</definedName>
    <definedName name="Pd" localSheetId="2">#REF!</definedName>
    <definedName name="Pd" localSheetId="7">#REF!</definedName>
    <definedName name="Pd">#REF!</definedName>
    <definedName name="PDO" localSheetId="16" hidden="1">{"'Summary'!$A$1:$J$46"}</definedName>
    <definedName name="PDO" localSheetId="7" hidden="1">{"'Summary'!$A$1:$J$46"}</definedName>
    <definedName name="PDO" hidden="1">{"'Summary'!$A$1:$J$46"}</definedName>
    <definedName name="pdq" localSheetId="16" hidden="1">{"'Summary'!$A$1:$J$46"}</definedName>
    <definedName name="pdq" localSheetId="7" hidden="1">{"'Summary'!$A$1:$J$46"}</definedName>
    <definedName name="pdq" hidden="1">{"'Summary'!$A$1:$J$46"}</definedName>
    <definedName name="PEJM" localSheetId="16">'[1]COAT&amp;WRAP-QIOT-#3'!#REF!</definedName>
    <definedName name="PEJM" localSheetId="2">'[1]COAT&amp;WRAP-QIOT-#3'!#REF!</definedName>
    <definedName name="PEJM">'[1]COAT&amp;WRAP-QIOT-#3'!#REF!</definedName>
    <definedName name="PF" localSheetId="16">'[1]PNT-QUOT-#3'!#REF!</definedName>
    <definedName name="PF" localSheetId="2">'[1]PNT-QUOT-#3'!#REF!</definedName>
    <definedName name="PF">'[1]PNT-QUOT-#3'!#REF!</definedName>
    <definedName name="PileSize" localSheetId="16">#REF!</definedName>
    <definedName name="PileSize" localSheetId="2">#REF!</definedName>
    <definedName name="PileSize" localSheetId="7">#REF!</definedName>
    <definedName name="PileSize">#REF!</definedName>
    <definedName name="PileType" localSheetId="16">#REF!</definedName>
    <definedName name="PileType" localSheetId="2">#REF!</definedName>
    <definedName name="PileType">#REF!</definedName>
    <definedName name="PK" localSheetId="16">#REF!</definedName>
    <definedName name="PK" localSheetId="2">#REF!</definedName>
    <definedName name="PK">#REF!</definedName>
    <definedName name="PKTN." localSheetId="16" hidden="1">{"'Sheet1'!$L$16"}</definedName>
    <definedName name="PKTN." localSheetId="2" hidden="1">{"'Sheet1'!$L$16"}</definedName>
    <definedName name="PKTN." localSheetId="7" hidden="1">{"'Sheet1'!$L$16"}</definedName>
    <definedName name="PKTN." hidden="1">{"'Sheet1'!$L$16"}</definedName>
    <definedName name="pl" localSheetId="16">[0]!BTRAM</definedName>
    <definedName name="pl" localSheetId="2">[0]!BTRAM</definedName>
    <definedName name="pl" localSheetId="18">[0]!BTRAM</definedName>
    <definedName name="pl" localSheetId="19">[0]!BTRAM</definedName>
    <definedName name="pl" localSheetId="7">[0]!BTRAM</definedName>
    <definedName name="pl">[0]!BTRAM</definedName>
    <definedName name="PL_???___P.B.___REST_P.B._????" localSheetId="16">'[95]NEW-PANEL'!#REF!</definedName>
    <definedName name="PL_???___P.B.___REST_P.B._????" localSheetId="2">'[95]NEW-PANEL'!#REF!</definedName>
    <definedName name="PL_???___P.B.___REST_P.B._????" localSheetId="7">'[95]NEW-PANEL'!#REF!</definedName>
    <definedName name="PL_???___P.B.___REST_P.B._????">'[95]NEW-PANEL'!#REF!</definedName>
    <definedName name="PL_指示燈___P.B.___REST_P.B._壓扣開關" localSheetId="16">'[95]NEW-PANEL'!#REF!</definedName>
    <definedName name="PL_指示燈___P.B.___REST_P.B._壓扣開關" localSheetId="2">'[95]NEW-PANEL'!#REF!</definedName>
    <definedName name="PL_指示燈___P.B.___REST_P.B._壓扣開關">'[95]NEW-PANEL'!#REF!</definedName>
    <definedName name="PL5o7" localSheetId="16">INDEX(rangebs507,MATCH(mspl507,rangebs507ms,0))</definedName>
    <definedName name="PL5o7" localSheetId="3">INDEX(rangebs507,MATCH(mspl507,rangebs507ms,0))</definedName>
    <definedName name="PL5o7" localSheetId="2">INDEX(rangebs507,MATCH(mspl507,rangebs507ms,0))</definedName>
    <definedName name="PL5o7" localSheetId="18">INDEX(rangebs507,MATCH(mspl507,rangebs507ms,0))</definedName>
    <definedName name="PL5o7" localSheetId="19">INDEX(rangebs507,MATCH(mspl507,rangebs507ms,0))</definedName>
    <definedName name="PL5o7" localSheetId="7">INDEX(rangebs507,MATCH(mspl507,rangebs507ms,0))</definedName>
    <definedName name="PL5o7">INDEX(rangebs507,MATCH(mspl507,rangebs507ms,0))</definedName>
    <definedName name="PL8.2" localSheetId="16" hidden="1">{#N/A,#N/A,FALSE,"Chi tiÆt"}</definedName>
    <definedName name="PL8.2" localSheetId="2" hidden="1">{#N/A,#N/A,FALSE,"Chi tiÆt"}</definedName>
    <definedName name="PL8.2" localSheetId="7" hidden="1">{#N/A,#N/A,FALSE,"Chi tiÆt"}</definedName>
    <definedName name="PL8.2" hidden="1">{#N/A,#N/A,FALSE,"Chi tiÆt"}</definedName>
    <definedName name="PLOT">#REF!</definedName>
    <definedName name="PlucBcaoTD" localSheetId="16" hidden="1">{"'Sheet1'!$L$16"}</definedName>
    <definedName name="PlucBcaoTD" localSheetId="2" hidden="1">{"'Sheet1'!$L$16"}</definedName>
    <definedName name="PlucBcaoTD" localSheetId="7" hidden="1">{"'Sheet1'!$L$16"}</definedName>
    <definedName name="PlucBcaoTD" hidden="1">{"'Sheet1'!$L$16"}</definedName>
    <definedName name="PM">[123]IBASE!$AH$16:$AV$110</definedName>
    <definedName name="PRICE" localSheetId="16">#REF!</definedName>
    <definedName name="PRICE" localSheetId="2">#REF!</definedName>
    <definedName name="PRICE" localSheetId="7">#REF!</definedName>
    <definedName name="PRICE">#REF!</definedName>
    <definedName name="PRICE1" localSheetId="16">#REF!</definedName>
    <definedName name="PRICE1" localSheetId="2">#REF!</definedName>
    <definedName name="PRICE1">#REF!</definedName>
    <definedName name="Prin1" localSheetId="16">#REF!</definedName>
    <definedName name="Prin1" localSheetId="2">#REF!</definedName>
    <definedName name="Prin1">#REF!</definedName>
    <definedName name="Prin19" localSheetId="16">'[124]BT-DSPK'!#REF!</definedName>
    <definedName name="Prin19" localSheetId="2">'[124]BT-DSPK'!#REF!</definedName>
    <definedName name="Prin19">'[124]BT-DSPK'!#REF!</definedName>
    <definedName name="Prin2" localSheetId="16">#REF!</definedName>
    <definedName name="Prin2" localSheetId="2">#REF!</definedName>
    <definedName name="Prin2" localSheetId="7">#REF!</definedName>
    <definedName name="Prin2">#REF!</definedName>
    <definedName name="_xlnm.Print_Area" localSheetId="16">#REF!</definedName>
    <definedName name="_xlnm.Print_Area" localSheetId="0">KQ!$A$1:$E$8</definedName>
    <definedName name="_xlnm.Print_Area" localSheetId="2">#REF!</definedName>
    <definedName name="_xlnm.Print_Area" localSheetId="17">TSSS1!$A$1:$C$41</definedName>
    <definedName name="_xlnm.Print_Area" localSheetId="18">TSSS2!$A$1:$C$41</definedName>
    <definedName name="_xlnm.Print_Area" localSheetId="19">TSSS3!$A$1:$C$41</definedName>
    <definedName name="_xlnm.Print_Area" localSheetId="12">'Văn phòng'!$A$1:$F$64</definedName>
    <definedName name="_xlnm.Print_Area" localSheetId="7">#REF!</definedName>
    <definedName name="_xlnm.Print_Area">#REF!</definedName>
    <definedName name="Print_Area_MI">[125]ESTI.!$A$1:$U$52</definedName>
    <definedName name="_xlnm.Print_Titles" localSheetId="16">#N/A</definedName>
    <definedName name="_xlnm.Print_Titles">#N/A</definedName>
    <definedName name="Print_Titles_MI" localSheetId="16">#REF!</definedName>
    <definedName name="Print_Titles_MI">#REF!</definedName>
    <definedName name="PRINTA" localSheetId="16">#REF!</definedName>
    <definedName name="PRINTA">#REF!</definedName>
    <definedName name="PRINTB" localSheetId="16">#REF!</definedName>
    <definedName name="PRINTB">#REF!</definedName>
    <definedName name="PRINTC">#REF!</definedName>
    <definedName name="printlist" localSheetId="16">SUMPRODUCT(--(rangebs507ms=printlistms),(rangebsck))</definedName>
    <definedName name="printlist" localSheetId="3">SUMPRODUCT(--(rangebs507ms=printlistms),(rangebsck))</definedName>
    <definedName name="printlist" localSheetId="2">SUMPRODUCT(--(rangebs507ms=printlistms),(rangebsck))</definedName>
    <definedName name="printlist" localSheetId="18">SUMPRODUCT(--(rangebs507ms=printlistms),(rangebsck))</definedName>
    <definedName name="printlist" localSheetId="19">SUMPRODUCT(--(rangebs507ms=printlistms),(rangebsck))</definedName>
    <definedName name="printlist" localSheetId="7">SUMPRODUCT(--(rangebs507ms=printlistms),(rangebsck))</definedName>
    <definedName name="printlist">SUMPRODUCT(--(rangebs507ms=printlistms),(rangebsck))</definedName>
    <definedName name="printlistdk" localSheetId="16">SUMPRODUCT(--(rangebs507ms=printlistms),(rangebsdk))</definedName>
    <definedName name="printlistdk" localSheetId="3">SUMPRODUCT(--(rangebs507ms=printlistms),(rangebsdk))</definedName>
    <definedName name="printlistdk" localSheetId="2">SUMPRODUCT(--(rangebs507ms=printlistms),(rangebsdk))</definedName>
    <definedName name="printlistdk" localSheetId="18">SUMPRODUCT(--(rangebs507ms=printlistms),(rangebsdk))</definedName>
    <definedName name="printlistdk" localSheetId="19">SUMPRODUCT(--(rangebs507ms=printlistms),(rangebsdk))</definedName>
    <definedName name="printlistdk" localSheetId="7">SUMPRODUCT(--(rangebs507ms=printlistms),(rangebsdk))</definedName>
    <definedName name="printlistdk">SUMPRODUCT(--(rangebs507ms=printlistms),(rangebsdk))</definedName>
    <definedName name="printlistnnpl" localSheetId="16">SUMPRODUCT(--(rangebs507ms=printlistmspl),(rangebsck))</definedName>
    <definedName name="printlistnnpl" localSheetId="3">SUMPRODUCT(--(rangebs507ms=printlistmspl),(rangebsck))</definedName>
    <definedName name="printlistnnpl" localSheetId="2">SUMPRODUCT(--(rangebs507ms=printlistmspl),(rangebsck))</definedName>
    <definedName name="printlistnnpl" localSheetId="18">SUMPRODUCT(--(rangebs507ms=printlistmspl),(rangebsck))</definedName>
    <definedName name="printlistnnpl" localSheetId="19">SUMPRODUCT(--(rangebs507ms=printlistmspl),(rangebsck))</definedName>
    <definedName name="printlistnnpl" localSheetId="7">SUMPRODUCT(--(rangebs507ms=printlistmspl),(rangebsck))</definedName>
    <definedName name="printlistnnpl">SUMPRODUCT(--(rangebs507ms=printlistmspl),(rangebsck))</definedName>
    <definedName name="printlistntpl" localSheetId="16">SUMPRODUCT(--(rangebs507ms=printlistmspl),(rangebsdk))</definedName>
    <definedName name="printlistntpl" localSheetId="3">SUMPRODUCT(--(rangebs507ms=printlistmspl),(rangebsdk))</definedName>
    <definedName name="printlistntpl" localSheetId="2">SUMPRODUCT(--(rangebs507ms=printlistmspl),(rangebsdk))</definedName>
    <definedName name="printlistntpl" localSheetId="18">SUMPRODUCT(--(rangebs507ms=printlistmspl),(rangebsdk))</definedName>
    <definedName name="printlistntpl" localSheetId="19">SUMPRODUCT(--(rangebs507ms=printlistmspl),(rangebsdk))</definedName>
    <definedName name="printlistntpl" localSheetId="7">SUMPRODUCT(--(rangebs507ms=printlistmspl),(rangebsdk))</definedName>
    <definedName name="printlistntpl">SUMPRODUCT(--(rangebs507ms=printlistmspl),(rangebsdk))</definedName>
    <definedName name="Pro_Soil" localSheetId="16">#REF!</definedName>
    <definedName name="Pro_Soil" localSheetId="2">#REF!</definedName>
    <definedName name="Pro_Soil" localSheetId="7">#REF!</definedName>
    <definedName name="Pro_Soil">#REF!</definedName>
    <definedName name="ProdForm" localSheetId="16" hidden="1">#REF!</definedName>
    <definedName name="ProdForm" hidden="1">#REF!</definedName>
    <definedName name="Product" localSheetId="16" hidden="1">#REF!</definedName>
    <definedName name="Product" hidden="1">#REF!</definedName>
    <definedName name="PROPOSAL" localSheetId="16">#REF!</definedName>
    <definedName name="PROPOSAL" localSheetId="2">#REF!</definedName>
    <definedName name="PROPOSAL">#REF!</definedName>
    <definedName name="PS" localSheetId="16">'[126]Giai trinh'!#REF!</definedName>
    <definedName name="PS" localSheetId="2">'[126]Giai trinh'!#REF!</definedName>
    <definedName name="PS">'[126]Giai trinh'!#REF!</definedName>
    <definedName name="pt" localSheetId="16">#REF!</definedName>
    <definedName name="pt" localSheetId="2">#REF!</definedName>
    <definedName name="pt" localSheetId="7">#REF!</definedName>
    <definedName name="pt">#REF!</definedName>
    <definedName name="PT_A1">'[44]Cap DUL'!$34:$69</definedName>
    <definedName name="PT_A2">'[45]Tong hop'!#REF!</definedName>
    <definedName name="PT_Duong" localSheetId="16">#REF!</definedName>
    <definedName name="PT_Duong" localSheetId="2">#REF!</definedName>
    <definedName name="PT_Duong" localSheetId="7">#REF!</definedName>
    <definedName name="PT_Duong">#REF!</definedName>
    <definedName name="PT_P1" localSheetId="16">'[45]Tong hop'!#REF!</definedName>
    <definedName name="PT_P1" localSheetId="7">'[45]Tong hop'!#REF!</definedName>
    <definedName name="PT_P1">'[45]Tong hop'!#REF!</definedName>
    <definedName name="PT_P10" localSheetId="16">'[45]Tong hop'!#REF!</definedName>
    <definedName name="PT_P10" localSheetId="7">'[45]Tong hop'!#REF!</definedName>
    <definedName name="PT_P10">'[45]Tong hop'!#REF!</definedName>
    <definedName name="PT_P11" localSheetId="16">'[45]Tong hop'!#REF!</definedName>
    <definedName name="PT_P11">'[45]Tong hop'!#REF!</definedName>
    <definedName name="PT_P2" localSheetId="16">'[45]Tong hop'!#REF!</definedName>
    <definedName name="PT_P2">'[45]Tong hop'!#REF!</definedName>
    <definedName name="PT_P3" localSheetId="16">'[45]Tong hop'!#REF!</definedName>
    <definedName name="PT_P3">'[45]Tong hop'!#REF!</definedName>
    <definedName name="PT_P4">'[45]Tong hop'!#REF!</definedName>
    <definedName name="PT_P5">'[45]Tong hop'!#REF!</definedName>
    <definedName name="PT_P6">'[45]Tong hop'!#REF!</definedName>
    <definedName name="PT_P7">'[45]Tong hop'!#REF!</definedName>
    <definedName name="PT_P8">'[45]Tong hop'!#REF!</definedName>
    <definedName name="PT_P9">'[45]Tong hop'!#REF!</definedName>
    <definedName name="ptbc" localSheetId="16">#REF!</definedName>
    <definedName name="ptbc" localSheetId="2">#REF!</definedName>
    <definedName name="ptbc" localSheetId="7">#REF!</definedName>
    <definedName name="ptbc">#REF!</definedName>
    <definedName name="ptdg" localSheetId="16">#REF!</definedName>
    <definedName name="ptdg" localSheetId="2">#REF!</definedName>
    <definedName name="ptdg">#REF!</definedName>
    <definedName name="PTDG_cau" localSheetId="16">#REF!</definedName>
    <definedName name="PTDG_cau" localSheetId="2">#REF!</definedName>
    <definedName name="PTDG_cau">#REF!</definedName>
    <definedName name="ptdg_cong">#REF!</definedName>
    <definedName name="ptdg_duong">#REF!</definedName>
    <definedName name="ptdg_ke">#REF!</definedName>
    <definedName name="PtichDTL" localSheetId="16">BCTC!PtichDTL</definedName>
    <definedName name="PtichDTL" localSheetId="2">TMĐT!PtichDTL</definedName>
    <definedName name="PtichDTL" localSheetId="7">'Xđ giá trị QSDĐ'!PtichDTL</definedName>
    <definedName name="PtichDTL">[0]!PtichDTL</definedName>
    <definedName name="PTNC">'[8]DON GIA'!$G$227</definedName>
    <definedName name="PTST">[127]sat!$A$6:$K$38</definedName>
    <definedName name="PTVT">[127]ptvt!$A$6:$X$128</definedName>
    <definedName name="ptvtgiam" localSheetId="16" hidden="1">{"'Sheet1'!$L$16"}</definedName>
    <definedName name="ptvtgiam" localSheetId="7" hidden="1">{"'Sheet1'!$L$16"}</definedName>
    <definedName name="ptvtgiam" hidden="1">{"'Sheet1'!$L$16"}</definedName>
    <definedName name="pvd" localSheetId="16">#REF!</definedName>
    <definedName name="pvd" localSheetId="2">#REF!</definedName>
    <definedName name="pvd">#REF!</definedName>
    <definedName name="phen" localSheetId="16">#REF!</definedName>
    <definedName name="phen" localSheetId="2">#REF!</definedName>
    <definedName name="phen">#REF!</definedName>
    <definedName name="Pheuhopgang" localSheetId="16">#REF!</definedName>
    <definedName name="Pheuhopgang" localSheetId="2">#REF!</definedName>
    <definedName name="Pheuhopgang">#REF!</definedName>
    <definedName name="phongnuoc">#REF!</definedName>
    <definedName name="phongve12KmTN" localSheetId="16" hidden="1">{"'Sheet1'!$L$16"}</definedName>
    <definedName name="phongve12KmTN" localSheetId="7" hidden="1">{"'Sheet1'!$L$16"}</definedName>
    <definedName name="phongve12KmTN" hidden="1">{"'Sheet1'!$L$16"}</definedName>
    <definedName name="phongve12KmTN1" localSheetId="16" hidden="1">{"'Sheet1'!$L$16"}</definedName>
    <definedName name="phongve12KmTN1" localSheetId="7" hidden="1">{"'Sheet1'!$L$16"}</definedName>
    <definedName name="phongve12KmTN1" hidden="1">{"'Sheet1'!$L$16"}</definedName>
    <definedName name="Phô_lôc_tæng_khèi_l_îng_l_p__Æt_ho_n_th_nh" localSheetId="16">#REF!</definedName>
    <definedName name="Phô_lôc_tæng_khèi_l_îng_l_p__Æt_ho_n_th_nh">#REF!</definedName>
    <definedName name="phson" localSheetId="16">#REF!</definedName>
    <definedName name="phson" localSheetId="2">#REF!</definedName>
    <definedName name="phson">#REF!</definedName>
    <definedName name="phtuyen" localSheetId="2">#REF!</definedName>
    <definedName name="phtuyen">#REF!</definedName>
    <definedName name="phu_luc_vua" localSheetId="2">#REF!</definedName>
    <definedName name="phu_luc_vua">#REF!</definedName>
    <definedName name="Phu_phi">'[128]Phuong an 1'!$P$6</definedName>
    <definedName name="PhuCapKV">[28]TinhGiaNC!$O$7</definedName>
    <definedName name="phugia" localSheetId="16">#REF!</definedName>
    <definedName name="phugia" localSheetId="2">#REF!</definedName>
    <definedName name="phugia" localSheetId="7">#REF!</definedName>
    <definedName name="phugia">#REF!</definedName>
    <definedName name="phugia2" localSheetId="16">#REF!</definedName>
    <definedName name="phugia2" localSheetId="2">#REF!</definedName>
    <definedName name="phugia2">#REF!</definedName>
    <definedName name="phugia3" localSheetId="16">#REF!</definedName>
    <definedName name="phugia3" localSheetId="2">#REF!</definedName>
    <definedName name="phugia3">#REF!</definedName>
    <definedName name="phugia4">#REF!</definedName>
    <definedName name="phugia5">#REF!</definedName>
    <definedName name="Phukienduongday">#REF!</definedName>
    <definedName name="phulucvua">[94]PLV!$A$7:$F$102</definedName>
    <definedName name="phuong" localSheetId="16">'[129]Ct- DZ35kV'!#REF!</definedName>
    <definedName name="phuong" localSheetId="2">'[129]Ct- DZ35kV'!#REF!</definedName>
    <definedName name="phuong">'[129]Ct- DZ35kV'!#REF!</definedName>
    <definedName name="q" localSheetId="16">#REF!</definedName>
    <definedName name="q" localSheetId="2">#REF!</definedName>
    <definedName name="q">#REF!</definedName>
    <definedName name="Q__sè_721_Q__KH_T___27_5_03" localSheetId="16">BCTC!Tien</definedName>
    <definedName name="Q__sè_721_Q__KH_T___27_5_03" localSheetId="7">#N/A</definedName>
    <definedName name="Q__sè_721_Q__KH_T___27_5_03">TMĐT!Tien</definedName>
    <definedName name="Qa" localSheetId="16">#REF!</definedName>
    <definedName name="Qa" localSheetId="7">#REF!</definedName>
    <definedName name="Qa">#REF!</definedName>
    <definedName name="QAS" localSheetId="16" hidden="1">{#N/A,#N/A,FALSE,"Chi tiÆt"}</definedName>
    <definedName name="QAS" localSheetId="2" hidden="1">{#N/A,#N/A,FALSE,"Chi tiÆt"}</definedName>
    <definedName name="QAS" localSheetId="7" hidden="1">{#N/A,#N/A,FALSE,"Chi tiÆt"}</definedName>
    <definedName name="QAS" hidden="1">{#N/A,#N/A,FALSE,"Chi tiÆt"}</definedName>
    <definedName name="Qb" localSheetId="16">#REF!</definedName>
    <definedName name="Qb">#REF!</definedName>
    <definedName name="qc" localSheetId="16">#REF!</definedName>
    <definedName name="qc" localSheetId="2">#REF!</definedName>
    <definedName name="qc">#REF!</definedName>
    <definedName name="QDD" localSheetId="16">#REF!</definedName>
    <definedName name="QDD" localSheetId="2">#REF!</definedName>
    <definedName name="QDD">#REF!</definedName>
    <definedName name="QDV_">[37]Data!$L$236:$R$237</definedName>
    <definedName name="QẺTTT" localSheetId="16" hidden="1">{"'Sheet1'!$L$16"}</definedName>
    <definedName name="QẺTTT" localSheetId="2" hidden="1">{"'Sheet1'!$L$16"}</definedName>
    <definedName name="QẺTTT" localSheetId="7" hidden="1">{"'Sheet1'!$L$16"}</definedName>
    <definedName name="QẺTTT" hidden="1">{"'Sheet1'!$L$16"}</definedName>
    <definedName name="qềqg" localSheetId="16" hidden="1">{"'Sheet1'!$L$16"}</definedName>
    <definedName name="qềqg" localSheetId="7" hidden="1">{"'Sheet1'!$L$16"}</definedName>
    <definedName name="qềqg" hidden="1">{"'Sheet1'!$L$16"}</definedName>
    <definedName name="QLDA_">[37]Data!$L$4:$W$9</definedName>
    <definedName name="qldabtg" localSheetId="16">#REF!</definedName>
    <definedName name="qldabtg" localSheetId="2">#REF!</definedName>
    <definedName name="qldabtg" localSheetId="7">#REF!</definedName>
    <definedName name="qldabtg">#REF!</definedName>
    <definedName name="qldax" localSheetId="16">#REF!</definedName>
    <definedName name="qldax" localSheetId="2">#REF!</definedName>
    <definedName name="qldax">#REF!</definedName>
    <definedName name="qlday1" localSheetId="16">#REF!</definedName>
    <definedName name="qlday1" localSheetId="2">#REF!</definedName>
    <definedName name="qlday1">#REF!</definedName>
    <definedName name="qlday2">#REF!</definedName>
    <definedName name="qlday3">#REF!</definedName>
    <definedName name="qlday4">#REF!</definedName>
    <definedName name="qlday5">#REF!</definedName>
    <definedName name="qq" localSheetId="16">#REF!</definedName>
    <definedName name="qq">#REF!</definedName>
    <definedName name="qqq" localSheetId="16">#REF!</definedName>
    <definedName name="qqq">#REF!</definedName>
    <definedName name="qqssssss" localSheetId="16" hidden="1">{"'Sheet1'!$L$16"}</definedName>
    <definedName name="qqssssss" localSheetId="2" hidden="1">{"'Sheet1'!$L$16"}</definedName>
    <definedName name="qqssssss" localSheetId="7" hidden="1">{"'Sheet1'!$L$16"}</definedName>
    <definedName name="qqssssss" hidden="1">{"'Sheet1'!$L$16"}</definedName>
    <definedName name="qtdm">#REF!</definedName>
    <definedName name="qừq" localSheetId="16" hidden="1">{#N/A,#N/A,FALSE,"Chi tiÆt"}</definedName>
    <definedName name="qừq" localSheetId="7" hidden="1">{#N/A,#N/A,FALSE,"Chi tiÆt"}</definedName>
    <definedName name="qừq" hidden="1">{#N/A,#N/A,FALSE,"Chi tiÆt"}</definedName>
    <definedName name="qưqq" localSheetId="16" hidden="1">{"'Sheet1'!$L$16"}</definedName>
    <definedName name="qưqq" localSheetId="2" hidden="1">{"'Sheet1'!$L$16"}</definedName>
    <definedName name="qưqq" localSheetId="7" hidden="1">{"'Sheet1'!$L$16"}</definedName>
    <definedName name="qưqq" hidden="1">{"'Sheet1'!$L$16"}</definedName>
    <definedName name="qw" localSheetId="16" hidden="1">{"'Sheet1'!$L$16"}</definedName>
    <definedName name="qw" localSheetId="2" hidden="1">{"'Sheet1'!$L$16"}</definedName>
    <definedName name="qw" localSheetId="7" hidden="1">{"'Sheet1'!$L$16"}</definedName>
    <definedName name="qw" hidden="1">{"'Sheet1'!$L$16"}</definedName>
    <definedName name="Qx" localSheetId="16">#REF!</definedName>
    <definedName name="Qx">#REF!</definedName>
    <definedName name="qu">#REF!</definedName>
    <definedName name="quehan">#REF!</definedName>
    <definedName name="ra11p" localSheetId="16">#REF!</definedName>
    <definedName name="ra11p" localSheetId="2">#REF!</definedName>
    <definedName name="ra11p">#REF!</definedName>
    <definedName name="ra13p" localSheetId="16">#REF!</definedName>
    <definedName name="ra13p" localSheetId="2">#REF!</definedName>
    <definedName name="ra13p">#REF!</definedName>
    <definedName name="rack1" localSheetId="16">'[8]THPDMoi  (2)'!#REF!</definedName>
    <definedName name="rack1" localSheetId="2">'[8]THPDMoi  (2)'!#REF!</definedName>
    <definedName name="rack1">'[8]THPDMoi  (2)'!#REF!</definedName>
    <definedName name="rack2" localSheetId="16">'[8]THPDMoi  (2)'!#REF!</definedName>
    <definedName name="rack2" localSheetId="2">'[8]THPDMoi  (2)'!#REF!</definedName>
    <definedName name="rack2">'[8]THPDMoi  (2)'!#REF!</definedName>
    <definedName name="rack3" localSheetId="2">'[8]THPDMoi  (2)'!#REF!</definedName>
    <definedName name="rack3">'[8]THPDMoi  (2)'!#REF!</definedName>
    <definedName name="rack4" localSheetId="2">'[8]THPDMoi  (2)'!#REF!</definedName>
    <definedName name="rack4">'[8]THPDMoi  (2)'!#REF!</definedName>
    <definedName name="Ranhxay" localSheetId="16" hidden="1">{"'Sheet1'!$L$16"}</definedName>
    <definedName name="Ranhxay" localSheetId="7" hidden="1">{"'Sheet1'!$L$16"}</definedName>
    <definedName name="Ranhxay" hidden="1">{"'Sheet1'!$L$16"}</definedName>
    <definedName name="Rate" localSheetId="16">[130]TT!$V$4</definedName>
    <definedName name="Rate">[130]TT!$V$4</definedName>
    <definedName name="rbrbrb" localSheetId="16">#REF!</definedName>
    <definedName name="rbrbrb" localSheetId="7">#REF!</definedName>
    <definedName name="rbrbrb">#REF!</definedName>
    <definedName name="RCArea" localSheetId="16" hidden="1">#REF!</definedName>
    <definedName name="RCArea" hidden="1">#REF!</definedName>
    <definedName name="Rcc" localSheetId="16">#REF!</definedName>
    <definedName name="Rcc" localSheetId="2">#REF!</definedName>
    <definedName name="Rcc">#REF!</definedName>
    <definedName name="rdrdd" localSheetId="16" hidden="1">{#N/A,#N/A,FALSE,"Chi tiÆt"}</definedName>
    <definedName name="rdrdd" localSheetId="7" hidden="1">{#N/A,#N/A,FALSE,"Chi tiÆt"}</definedName>
    <definedName name="rdrdd" hidden="1">{#N/A,#N/A,FALSE,"Chi tiÆt"}</definedName>
    <definedName name="RECOUT">#N/A</definedName>
    <definedName name="reh" localSheetId="16" hidden="1">{"'Sheet1'!$L$16"}</definedName>
    <definedName name="reh" localSheetId="2" hidden="1">{"'Sheet1'!$L$16"}</definedName>
    <definedName name="reh" localSheetId="7" hidden="1">{"'Sheet1'!$L$16"}</definedName>
    <definedName name="reh" hidden="1">{"'Sheet1'!$L$16"}</definedName>
    <definedName name="Result21" localSheetId="16" hidden="1">{"'Sheet1'!$L$16"}</definedName>
    <definedName name="Result21" localSheetId="7" hidden="1">{"'Sheet1'!$L$16"}</definedName>
    <definedName name="Result21" hidden="1">{"'Sheet1'!$L$16"}</definedName>
    <definedName name="rfju" localSheetId="16" hidden="1">{"'Sheet1'!$L$16"}</definedName>
    <definedName name="rfju" localSheetId="2" hidden="1">{"'Sheet1'!$L$16"}</definedName>
    <definedName name="rfju" localSheetId="7" hidden="1">{"'Sheet1'!$L$16"}</definedName>
    <definedName name="rfju" hidden="1">{"'Sheet1'!$L$16"}</definedName>
    <definedName name="RFP003A">#REF!</definedName>
    <definedName name="RFP003B">#REF!</definedName>
    <definedName name="RFP003C">#REF!</definedName>
    <definedName name="RFP003D">#REF!</definedName>
    <definedName name="RFP003E">#REF!</definedName>
    <definedName name="RFP003F">#REF!</definedName>
    <definedName name="rhgrs" localSheetId="16" hidden="1">{"'Sheet1'!$L$16"}</definedName>
    <definedName name="rhgrs" localSheetId="7" hidden="1">{"'Sheet1'!$L$16"}</definedName>
    <definedName name="rhgrs" hidden="1">{"'Sheet1'!$L$16"}</definedName>
    <definedName name="rhrewhehe" localSheetId="16" hidden="1">{#N/A,#N/A,FALSE,"Chi tiÆt"}</definedName>
    <definedName name="rhrewhehe" localSheetId="7" hidden="1">{#N/A,#N/A,FALSE,"Chi tiÆt"}</definedName>
    <definedName name="rhrewhehe" hidden="1">{#N/A,#N/A,FALSE,"Chi tiÆt"}</definedName>
    <definedName name="rjf" localSheetId="16" hidden="1">{"Offgrid",#N/A,FALSE,"OFFGRID";"Region",#N/A,FALSE,"REGION";"Offgrid -2",#N/A,FALSE,"OFFGRID";"WTP",#N/A,FALSE,"WTP";"WTP -2",#N/A,FALSE,"WTP";"Project",#N/A,FALSE,"PROJECT";"Summary -2",#N/A,FALSE,"SUMMARY"}</definedName>
    <definedName name="rjf" localSheetId="7" hidden="1">{"Offgrid",#N/A,FALSE,"OFFGRID";"Region",#N/A,FALSE,"REGION";"Offgrid -2",#N/A,FALSE,"OFFGRID";"WTP",#N/A,FALSE,"WTP";"WTP -2",#N/A,FALSE,"WTP";"Project",#N/A,FALSE,"PROJECT";"Summary -2",#N/A,FALSE,"SUMMARY"}</definedName>
    <definedName name="rjf" hidden="1">{"Offgrid",#N/A,FALSE,"OFFGRID";"Region",#N/A,FALSE,"REGION";"Offgrid -2",#N/A,FALSE,"OFFGRID";"WTP",#N/A,FALSE,"WTP";"WTP -2",#N/A,FALSE,"WTP";"Project",#N/A,FALSE,"PROJECT";"Summary -2",#N/A,FALSE,"SUMMARY"}</definedName>
    <definedName name="rkd" localSheetId="16" hidden="1">{#N/A,#N/A,FALSE,"CCTV"}</definedName>
    <definedName name="rkd" localSheetId="2" hidden="1">{#N/A,#N/A,FALSE,"CCTV"}</definedName>
    <definedName name="rkd" localSheetId="7" hidden="1">{#N/A,#N/A,FALSE,"CCTV"}</definedName>
    <definedName name="rkd" hidden="1">{#N/A,#N/A,FALSE,"CCTV"}</definedName>
    <definedName name="RT">'[1]COAT&amp;WRAP-QIOT-#3'!#REF!</definedName>
    <definedName name="ryedfg" localSheetId="16" hidden="1">{#N/A,#N/A,FALSE,"CCTV"}</definedName>
    <definedName name="ryedfg" localSheetId="7" hidden="1">{#N/A,#N/A,FALSE,"CCTV"}</definedName>
    <definedName name="ryedfg" hidden="1">{#N/A,#N/A,FALSE,"CCTV"}</definedName>
    <definedName name="ryhtrd" localSheetId="16" hidden="1">{#N/A,#N/A,FALSE,"Chi tiÆt"}</definedName>
    <definedName name="ryhtrd" localSheetId="7" hidden="1">{#N/A,#N/A,FALSE,"Chi tiÆt"}</definedName>
    <definedName name="ryhtrd" hidden="1">{#N/A,#N/A,FALSE,"Chi tiÆt"}</definedName>
    <definedName name="S" localSheetId="16" hidden="1">{#N/A,#N/A,FALSE,"CCTV"}</definedName>
    <definedName name="S" localSheetId="2" hidden="1">{#N/A,#N/A,FALSE,"CCTV"}</definedName>
    <definedName name="S" localSheetId="7" hidden="1">{#N/A,#N/A,FALSE,"CCTV"}</definedName>
    <definedName name="S" hidden="1">{#N/A,#N/A,FALSE,"CCTV"}</definedName>
    <definedName name="s75F29">[31]chitiet!#REF!</definedName>
    <definedName name="sa" localSheetId="16" hidden="1">{"'Sheet1'!$L$16"}</definedName>
    <definedName name="sa" localSheetId="2" hidden="1">{"'Sheet1'!$L$16"}</definedName>
    <definedName name="sa" localSheetId="7" hidden="1">{"'Sheet1'!$L$16"}</definedName>
    <definedName name="sa" hidden="1">{"'Sheet1'!$L$16"}</definedName>
    <definedName name="Salan200">#REF!</definedName>
    <definedName name="Salan400">#REF!</definedName>
    <definedName name="San_truoc">[131]tienluong!#REF!</definedName>
    <definedName name="sand" localSheetId="16">#REF!</definedName>
    <definedName name="sand" localSheetId="2">#REF!</definedName>
    <definedName name="sand" localSheetId="7">#REF!</definedName>
    <definedName name="sand">#REF!</definedName>
    <definedName name="sat" localSheetId="16">'[15]CHIET TINH TBA '!#REF!</definedName>
    <definedName name="sat" localSheetId="7">'[15]CHIET TINH TBA '!#REF!</definedName>
    <definedName name="sat">'[15]CHIET TINH TBA '!#REF!</definedName>
    <definedName name="satt" localSheetId="16">'[132]Ctinh 10kV'!#REF!</definedName>
    <definedName name="satt" localSheetId="7">'[132]Ctinh 10kV'!#REF!</definedName>
    <definedName name="satt">'[132]Ctinh 10kV'!#REF!</definedName>
    <definedName name="satu" localSheetId="16">#REF!</definedName>
    <definedName name="satu" localSheetId="2">#REF!</definedName>
    <definedName name="satu" localSheetId="7">#REF!</definedName>
    <definedName name="satu">#REF!</definedName>
    <definedName name="SB">[123]IBASE!$AH$7:$AL$14</definedName>
    <definedName name="Sc" localSheetId="16">#REF!</definedName>
    <definedName name="Sc" localSheetId="2">#REF!</definedName>
    <definedName name="Sc" localSheetId="7">#REF!</definedName>
    <definedName name="Sc">#REF!</definedName>
    <definedName name="scao98" localSheetId="16">#REF!</definedName>
    <definedName name="scao98" localSheetId="2">#REF!</definedName>
    <definedName name="scao98">#REF!</definedName>
    <definedName name="scr">[21]gVL!$Q$33</definedName>
    <definedName name="SCH" localSheetId="16">#REF!</definedName>
    <definedName name="SCH" localSheetId="2">#REF!</definedName>
    <definedName name="SCH">#REF!</definedName>
    <definedName name="sd" localSheetId="16">BCTC!sd</definedName>
    <definedName name="sd" localSheetId="2">TMĐT!sd</definedName>
    <definedName name="sd" localSheetId="7">'Xđ giá trị QSDĐ'!sd</definedName>
    <definedName name="sd">[0]!sd</definedName>
    <definedName name="sd3p" localSheetId="16">'[8]lam-moi'!#REF!</definedName>
    <definedName name="sd3p" localSheetId="2">'[8]lam-moi'!#REF!</definedName>
    <definedName name="sd3p" localSheetId="7">'[8]lam-moi'!#REF!</definedName>
    <definedName name="sd3p">'[8]lam-moi'!#REF!</definedName>
    <definedName name="SDCKBCD3" localSheetId="16">#REF!</definedName>
    <definedName name="SDCKBCD3" localSheetId="2">#REF!</definedName>
    <definedName name="SDCKBCD3" localSheetId="7">#REF!</definedName>
    <definedName name="SDCKBCD3">#REF!</definedName>
    <definedName name="sdckbthct" localSheetId="16">#REF!</definedName>
    <definedName name="sdckbthct" localSheetId="2">#REF!</definedName>
    <definedName name="sdckbthct">#REF!</definedName>
    <definedName name="SDCKCO" localSheetId="16">#REF!</definedName>
    <definedName name="SDCKCO" localSheetId="2">#REF!</definedName>
    <definedName name="SDCKCO">#REF!</definedName>
    <definedName name="SDCKNO">#REF!</definedName>
    <definedName name="SDCKTSNB">#REF!</definedName>
    <definedName name="SDDK">#REF!</definedName>
    <definedName name="SDDKBCD3">#REF!</definedName>
    <definedName name="sddkbthct">#REF!</definedName>
    <definedName name="SDDKTSNB">#REF!</definedName>
    <definedName name="SDDNCO">#REF!</definedName>
    <definedName name="SDDNNO">#REF!</definedName>
    <definedName name="SDDTBCD3">#REF!</definedName>
    <definedName name="sddtbthct">#REF!</definedName>
    <definedName name="SDDTCO">#REF!</definedName>
    <definedName name="SDDTNO">#REF!</definedName>
    <definedName name="SDDTTSNB">#REF!</definedName>
    <definedName name="sdfsdfsd" localSheetId="16" hidden="1">{"'Sheet1'!$L$16"}</definedName>
    <definedName name="sdfsdfsd" localSheetId="7" hidden="1">{"'Sheet1'!$L$16"}</definedName>
    <definedName name="sdfsdfsd" hidden="1">{"'Sheet1'!$L$16"}</definedName>
    <definedName name="SDMONG" localSheetId="16">#REF!</definedName>
    <definedName name="SDMONG" localSheetId="2">#REF!</definedName>
    <definedName name="SDMONG">#REF!</definedName>
    <definedName name="sdo">[133]gvl!$N$35</definedName>
    <definedName name="sdsd" localSheetId="16" hidden="1">{"'Sheet1'!$L$16"}</definedName>
    <definedName name="sdsd" localSheetId="2" hidden="1">{"'Sheet1'!$L$16"}</definedName>
    <definedName name="sdsd" localSheetId="7" hidden="1">{"'Sheet1'!$L$16"}</definedName>
    <definedName name="sdsd" hidden="1">{"'Sheet1'!$L$16"}</definedName>
    <definedName name="sduong">#REF!</definedName>
    <definedName name="sencount" hidden="1">2</definedName>
    <definedName name="sfsd" localSheetId="16" hidden="1">{"'Sheet1'!$L$16"}</definedName>
    <definedName name="sfsd" localSheetId="2" hidden="1">{"'Sheet1'!$L$16"}</definedName>
    <definedName name="sfsd" localSheetId="7" hidden="1">{"'Sheet1'!$L$16"}</definedName>
    <definedName name="sfsd" hidden="1">{"'Sheet1'!$L$16"}</definedName>
    <definedName name="sgjhk" localSheetId="16" hidden="1">{"'Sheet1'!$L$16"}</definedName>
    <definedName name="sgjhk" localSheetId="7" hidden="1">{"'Sheet1'!$L$16"}</definedName>
    <definedName name="sgjhk" hidden="1">{"'Sheet1'!$L$16"}</definedName>
    <definedName name="sgnc">[8]gtrinh!#REF!</definedName>
    <definedName name="sgsr" localSheetId="16" hidden="1">{"'Sheet1'!$L$16"}</definedName>
    <definedName name="sgsr" localSheetId="7" hidden="1">{"'Sheet1'!$L$16"}</definedName>
    <definedName name="sgsr" hidden="1">{"'Sheet1'!$L$16"}</definedName>
    <definedName name="sgvl">[8]gtrinh!#REF!</definedName>
    <definedName name="shedule">[134]Gene.Requi!#REF!</definedName>
    <definedName name="Sheet1" localSheetId="16">#REF!</definedName>
    <definedName name="Sheet1" localSheetId="2">#REF!</definedName>
    <definedName name="Sheet1" localSheetId="7">#REF!</definedName>
    <definedName name="Sheet1">#REF!</definedName>
    <definedName name="sheet3" localSheetId="16" hidden="1">{"NGUYEN QUI THIEP - Personal View",#N/A,FALSE,"XDCB.HT.FUR."}</definedName>
    <definedName name="sheet3" localSheetId="2" hidden="1">{"NGUYEN QUI THIEP - Personal View",#N/A,FALSE,"XDCB.HT.FUR."}</definedName>
    <definedName name="sheet3" localSheetId="7" hidden="1">{"NGUYEN QUI THIEP - Personal View",#N/A,FALSE,"XDCB.HT.FUR."}</definedName>
    <definedName name="sheet3" hidden="1">{"NGUYEN QUI THIEP - Personal View",#N/A,FALSE,"XDCB.HT.FUR."}</definedName>
    <definedName name="sho">#REF!</definedName>
    <definedName name="shsrhtr" localSheetId="16" hidden="1">{"'Sheet1'!$L$16"}</definedName>
    <definedName name="shsrhtr" localSheetId="7" hidden="1">{"'Sheet1'!$L$16"}</definedName>
    <definedName name="shsrhtr" hidden="1">{"'Sheet1'!$L$16"}</definedName>
    <definedName name="sht">'[8]THPDMoi  (2)'!#REF!</definedName>
    <definedName name="sht3p">'[8]lam-moi'!#REF!</definedName>
    <definedName name="sieucao" localSheetId="16">#REF!</definedName>
    <definedName name="sieucao" localSheetId="2">#REF!</definedName>
    <definedName name="sieucao" localSheetId="7">#REF!</definedName>
    <definedName name="sieucao">#REF!</definedName>
    <definedName name="SIGN" localSheetId="16">#REF!</definedName>
    <definedName name="SIGN" localSheetId="2">#REF!</definedName>
    <definedName name="SIGN">#REF!</definedName>
    <definedName name="SIZE" localSheetId="16">#REF!</definedName>
    <definedName name="SIZE" localSheetId="2">#REF!</definedName>
    <definedName name="SIZE">#REF!</definedName>
    <definedName name="skd">[21]gVL!$Q$37</definedName>
    <definedName name="SL">#REF!</definedName>
    <definedName name="SL_CRD">#REF!</definedName>
    <definedName name="SL_CRS">#REF!</definedName>
    <definedName name="SL_CS">#REF!</definedName>
    <definedName name="SL_DD">#REF!</definedName>
    <definedName name="SLK0BCD3">#REF!</definedName>
    <definedName name="SLK0TSNB">#REF!</definedName>
    <definedName name="SLK1BCD3">#REF!</definedName>
    <definedName name="SLK1TSNB">#REF!</definedName>
    <definedName name="SMBA">#REF!</definedName>
    <definedName name="soc3p">#REF!</definedName>
    <definedName name="soho">[11]sheet12!#REF!</definedName>
    <definedName name="Soi">#REF!</definedName>
    <definedName name="Soi_HamYen">[52]T.Tinh!#REF!</definedName>
    <definedName name="soichon12" localSheetId="16">#REF!</definedName>
    <definedName name="soichon12" localSheetId="2">#REF!</definedName>
    <definedName name="soichon12" localSheetId="7">#REF!</definedName>
    <definedName name="soichon12">#REF!</definedName>
    <definedName name="soichon24" localSheetId="16">#REF!</definedName>
    <definedName name="soichon24" localSheetId="2">#REF!</definedName>
    <definedName name="soichon24">#REF!</definedName>
    <definedName name="soichon46" localSheetId="16">#REF!</definedName>
    <definedName name="soichon46" localSheetId="2">#REF!</definedName>
    <definedName name="soichon46">#REF!</definedName>
    <definedName name="SoilType">#REF!</definedName>
    <definedName name="SOLUONG">#REF!</definedName>
    <definedName name="son">#REF!</definedName>
    <definedName name="sonduong">#REF!</definedName>
    <definedName name="SoNgayCong1Thang">[28]TinhGiaNC!$L$23</definedName>
    <definedName name="SOPC" localSheetId="16">#REF!</definedName>
    <definedName name="SOPC" localSheetId="2">#REF!</definedName>
    <definedName name="SOPC" localSheetId="7">#REF!</definedName>
    <definedName name="SOPC">#REF!</definedName>
    <definedName name="SOPT" localSheetId="2">#REF!</definedName>
    <definedName name="SOPT">#REF!</definedName>
    <definedName name="SORT" localSheetId="2">#REF!</definedName>
    <definedName name="SORT">#REF!</definedName>
    <definedName name="SORT_AREA">'[135]DI-ESTI'!$A$8:$R$489</definedName>
    <definedName name="SOTIEN" localSheetId="16">#REF!</definedName>
    <definedName name="SOTIEN" localSheetId="2">#REF!</definedName>
    <definedName name="SOTIEN" localSheetId="7">#REF!</definedName>
    <definedName name="SOTIEN">#REF!</definedName>
    <definedName name="SP" localSheetId="16">'[1]PNT-QUOT-#3'!#REF!</definedName>
    <definedName name="SP" localSheetId="7">'[1]PNT-QUOT-#3'!#REF!</definedName>
    <definedName name="SP">'[1]PNT-QUOT-#3'!#REF!</definedName>
    <definedName name="Spanner_Auto_File">"C:\My Documents\tinh cdo.x2a"</definedName>
    <definedName name="SPEC">#REF!</definedName>
    <definedName name="SpecialPrice" localSheetId="16" hidden="1">#REF!</definedName>
    <definedName name="SpecialPrice" hidden="1">#REF!</definedName>
    <definedName name="SPECSUMMARY" localSheetId="16">#REF!</definedName>
    <definedName name="SPECSUMMARY" localSheetId="2">#REF!</definedName>
    <definedName name="SPECSUMMARY">#REF!</definedName>
    <definedName name="spk1p" localSheetId="16">#REF!</definedName>
    <definedName name="spk1p" localSheetId="2">#REF!</definedName>
    <definedName name="spk1p">#REF!</definedName>
    <definedName name="spk3p" localSheetId="16">'[8]lam-moi'!#REF!</definedName>
    <definedName name="spk3p" localSheetId="2">'[8]lam-moi'!#REF!</definedName>
    <definedName name="spk3p">'[8]lam-moi'!#REF!</definedName>
    <definedName name="SPSCO" localSheetId="16">#REF!</definedName>
    <definedName name="SPSCO" localSheetId="2">#REF!</definedName>
    <definedName name="SPSCO" localSheetId="7">#REF!</definedName>
    <definedName name="SPSCO">#REF!</definedName>
    <definedName name="SPSLKCO" localSheetId="16">#REF!</definedName>
    <definedName name="SPSLKCO" localSheetId="2">#REF!</definedName>
    <definedName name="SPSLKCO">#REF!</definedName>
    <definedName name="SPSLKNO" localSheetId="16">#REF!</definedName>
    <definedName name="SPSLKNO" localSheetId="2">#REF!</definedName>
    <definedName name="SPSLKNO">#REF!</definedName>
    <definedName name="SPSNO">#REF!</definedName>
    <definedName name="SS" localSheetId="16" hidden="1">{"'Sheet1'!$L$16"}</definedName>
    <definedName name="SS" localSheetId="2" hidden="1">{"'Sheet1'!$L$16"}</definedName>
    <definedName name="SS" localSheetId="7" hidden="1">{"'Sheet1'!$L$16"}</definedName>
    <definedName name="SS" hidden="1">{"'Sheet1'!$L$16"}</definedName>
    <definedName name="ST_TH2_131">3</definedName>
    <definedName name="st3p">'[8]lam-moi'!#REF!</definedName>
    <definedName name="START" localSheetId="16">#REF!</definedName>
    <definedName name="START" localSheetId="2">#REF!</definedName>
    <definedName name="START" localSheetId="7">#REF!</definedName>
    <definedName name="START">#REF!</definedName>
    <definedName name="Start.NC">[28]TinhGiaNC!$F$7</definedName>
    <definedName name="Start_1" localSheetId="16">#REF!</definedName>
    <definedName name="Start_1" localSheetId="2">#REF!</definedName>
    <definedName name="Start_1" localSheetId="7">#REF!</definedName>
    <definedName name="Start_1">#REF!</definedName>
    <definedName name="Start_10" localSheetId="16">#REF!</definedName>
    <definedName name="Start_10" localSheetId="2">#REF!</definedName>
    <definedName name="Start_10">#REF!</definedName>
    <definedName name="Start_11" localSheetId="2">#REF!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Nhom">'[50]Bang KL'!$G$6</definedName>
    <definedName name="StartVL">'[28]TH Vat tu'!$F$6</definedName>
    <definedName name="str">[133]gvl!$N$34</definedName>
    <definedName name="StratBX">[28]BocXep!$F$6</definedName>
    <definedName name="StratMTC">[28]TinhGiaMTC!$F$6</definedName>
    <definedName name="StratPT">'[28]Phan tich'!$F$7</definedName>
    <definedName name="StratVCB">[28]VCBo!$F$6</definedName>
    <definedName name="StratVCT">[28]VCThuy!$F$6</definedName>
    <definedName name="STRES_MiD" localSheetId="16">[33]PEDESB!#REF!</definedName>
    <definedName name="STRES_MiD" localSheetId="2">[33]PEDESB!#REF!</definedName>
    <definedName name="STRES_MiD">[33]PEDESB!#REF!</definedName>
    <definedName name="SU" localSheetId="16">#REF!</definedName>
    <definedName name="SU" localSheetId="2">#REF!</definedName>
    <definedName name="SU" localSheetId="7">#REF!</definedName>
    <definedName name="SU">#REF!</definedName>
    <definedName name="sub" localSheetId="16">#REF!</definedName>
    <definedName name="sub" localSheetId="2">#REF!</definedName>
    <definedName name="sub">#REF!</definedName>
    <definedName name="SUM" localSheetId="16">#REF!,#REF!</definedName>
    <definedName name="SUM" localSheetId="2">#REF!,#REF!</definedName>
    <definedName name="SUM">#REF!,#REF!</definedName>
    <definedName name="SUMITOMO">[107]TBTV!$K$4</definedName>
    <definedName name="SUMITOMO_GT">[107]TBTV!$K$4</definedName>
    <definedName name="SUMMARY" localSheetId="16">#REF!</definedName>
    <definedName name="SUMMARY" localSheetId="2">#REF!</definedName>
    <definedName name="SUMMARY" localSheetId="7">#REF!</definedName>
    <definedName name="SUMMARY">#REF!</definedName>
    <definedName name="SumMTC1">'[73]Bang khoi luong'!$M$68</definedName>
    <definedName name="SumMtcKL">'[28]Bang KL'!$X$239</definedName>
    <definedName name="SUMNC1">'[73]Bang khoi luong'!$L$68</definedName>
    <definedName name="SumNCKL">'[28]Bang KL'!$W$239</definedName>
    <definedName name="SumVL">'[73]Bang khoi luong'!$K$68</definedName>
    <definedName name="SumVLKL">'[28]Bang KL'!$V$239</definedName>
    <definedName name="sur" localSheetId="16">#REF!</definedName>
    <definedName name="sur" localSheetId="2">#REF!</definedName>
    <definedName name="sur" localSheetId="7">#REF!</definedName>
    <definedName name="sur">#REF!</definedName>
    <definedName name="SX_Lapthao_khungV_Sdao" localSheetId="16">#REF!</definedName>
    <definedName name="SX_Lapthao_khungV_Sdao" localSheetId="2">#REF!</definedName>
    <definedName name="SX_Lapthao_khungV_Sdao">#REF!</definedName>
    <definedName name="T" localSheetId="2">#REF!</definedName>
    <definedName name="T">#REF!</definedName>
    <definedName name="T.">'[136]CHIET TINH DZ 10 KV'!$L$16</definedName>
    <definedName name="T.3" localSheetId="16" hidden="1">{"'Sheet1'!$L$16"}</definedName>
    <definedName name="T.3" localSheetId="2" hidden="1">{"'Sheet1'!$L$16"}</definedName>
    <definedName name="T.3" localSheetId="7" hidden="1">{"'Sheet1'!$L$16"}</definedName>
    <definedName name="T.3" hidden="1">{"'Sheet1'!$L$16"}</definedName>
    <definedName name="t_1">#REF!</definedName>
    <definedName name="t101p">#REF!</definedName>
    <definedName name="t103p">#REF!</definedName>
    <definedName name="t105mnc">'[8]thao-go'!#REF!</definedName>
    <definedName name="t10m">'[8]lam-moi'!#REF!</definedName>
    <definedName name="t10nc">'[8]lam-moi'!#REF!</definedName>
    <definedName name="t10nc1p" localSheetId="16">#REF!</definedName>
    <definedName name="t10nc1p" localSheetId="2">#REF!</definedName>
    <definedName name="t10nc1p" localSheetId="7">#REF!</definedName>
    <definedName name="t10nc1p">#REF!</definedName>
    <definedName name="t10ncm" localSheetId="16">'[8]lam-moi'!#REF!</definedName>
    <definedName name="t10ncm" localSheetId="7">'[8]lam-moi'!#REF!</definedName>
    <definedName name="t10ncm">'[8]lam-moi'!#REF!</definedName>
    <definedName name="t10vl" localSheetId="16">'[8]lam-moi'!#REF!</definedName>
    <definedName name="t10vl" localSheetId="7">'[8]lam-moi'!#REF!</definedName>
    <definedName name="t10vl">'[8]lam-moi'!#REF!</definedName>
    <definedName name="t10vl1p" localSheetId="16">#REF!</definedName>
    <definedName name="t10vl1p" localSheetId="2">#REF!</definedName>
    <definedName name="t10vl1p" localSheetId="7">#REF!</definedName>
    <definedName name="t10vl1p">#REF!</definedName>
    <definedName name="t121p" localSheetId="16">#REF!</definedName>
    <definedName name="t121p" localSheetId="2">#REF!</definedName>
    <definedName name="t121p">#REF!</definedName>
    <definedName name="t123p" localSheetId="16">#REF!</definedName>
    <definedName name="t123p" localSheetId="2">#REF!</definedName>
    <definedName name="t123p">#REF!</definedName>
    <definedName name="t12m" localSheetId="16">'[8]lam-moi'!#REF!</definedName>
    <definedName name="t12m" localSheetId="2">'[8]lam-moi'!#REF!</definedName>
    <definedName name="t12m">'[8]lam-moi'!#REF!</definedName>
    <definedName name="t12mnc" localSheetId="16">'[8]thao-go'!#REF!</definedName>
    <definedName name="t12mnc" localSheetId="2">'[8]thao-go'!#REF!</definedName>
    <definedName name="t12mnc">'[8]thao-go'!#REF!</definedName>
    <definedName name="t12nc" localSheetId="16">'[8]lam-moi'!#REF!</definedName>
    <definedName name="t12nc" localSheetId="2">'[8]lam-moi'!#REF!</definedName>
    <definedName name="t12nc">'[8]lam-moi'!#REF!</definedName>
    <definedName name="t12nc3p">'[8]CHITIET VL-NC'!$G$38</definedName>
    <definedName name="t12ncm">'[8]lam-moi'!#REF!</definedName>
    <definedName name="t12vl">'[8]lam-moi'!#REF!</definedName>
    <definedName name="t12vl3p">'[8]CHITIET VL-NC'!$G$34</definedName>
    <definedName name="t141p" localSheetId="16">#REF!</definedName>
    <definedName name="t141p" localSheetId="2">#REF!</definedName>
    <definedName name="t141p" localSheetId="7">#REF!</definedName>
    <definedName name="t141p">#REF!</definedName>
    <definedName name="t143p" localSheetId="16">#REF!</definedName>
    <definedName name="t143p" localSheetId="2">#REF!</definedName>
    <definedName name="t143p">#REF!</definedName>
    <definedName name="t14m" localSheetId="16">'[8]lam-moi'!#REF!</definedName>
    <definedName name="t14m" localSheetId="2">'[8]lam-moi'!#REF!</definedName>
    <definedName name="t14m">'[8]lam-moi'!#REF!</definedName>
    <definedName name="t14mnc" localSheetId="16">'[8]thao-go'!#REF!</definedName>
    <definedName name="t14mnc" localSheetId="2">'[8]thao-go'!#REF!</definedName>
    <definedName name="t14mnc">'[8]thao-go'!#REF!</definedName>
    <definedName name="t14nc" localSheetId="16">'[8]lam-moi'!#REF!</definedName>
    <definedName name="t14nc">'[8]lam-moi'!#REF!</definedName>
    <definedName name="t14nc3p" localSheetId="16">#REF!</definedName>
    <definedName name="t14nc3p" localSheetId="2">#REF!</definedName>
    <definedName name="t14nc3p" localSheetId="7">#REF!</definedName>
    <definedName name="t14nc3p">#REF!</definedName>
    <definedName name="t14ncm" localSheetId="16">'[8]lam-moi'!#REF!</definedName>
    <definedName name="t14ncm" localSheetId="7">'[8]lam-moi'!#REF!</definedName>
    <definedName name="t14ncm">'[8]lam-moi'!#REF!</definedName>
    <definedName name="T14vc" localSheetId="16">'[8]CHITIET VL-NC-TT -1p'!#REF!</definedName>
    <definedName name="T14vc" localSheetId="7">'[8]CHITIET VL-NC-TT -1p'!#REF!</definedName>
    <definedName name="T14vc">'[8]CHITIET VL-NC-TT -1p'!#REF!</definedName>
    <definedName name="t14vl" localSheetId="16">'[8]lam-moi'!#REF!</definedName>
    <definedName name="t14vl">'[8]lam-moi'!#REF!</definedName>
    <definedName name="t14vl3p" localSheetId="16">#REF!</definedName>
    <definedName name="t14vl3p" localSheetId="2">#REF!</definedName>
    <definedName name="t14vl3p" localSheetId="7">#REF!</definedName>
    <definedName name="t14vl3p">#REF!</definedName>
    <definedName name="T1C.CDFD" localSheetId="16">[53]GTTBA!#REF!</definedName>
    <definedName name="T1C.CDFD" localSheetId="7">[53]GTTBA!#REF!</definedName>
    <definedName name="T1C.CDFD">[53]GTTBA!#REF!</definedName>
    <definedName name="T1C.CDFDa" localSheetId="16">[53]GTTBA!#REF!</definedName>
    <definedName name="T1C.CDFDa" localSheetId="7">[53]GTTBA!#REF!</definedName>
    <definedName name="T1C.CDFDa">[53]GTTBA!#REF!</definedName>
    <definedName name="T1C.M14">[53]GTTBA!#REF!</definedName>
    <definedName name="T1C.M14a">[53]GTTBA!#REF!</definedName>
    <definedName name="T203P">[8]VC!#REF!</definedName>
    <definedName name="t20m">'[8]lam-moi'!#REF!</definedName>
    <definedName name="t20ncm">'[8]lam-moi'!#REF!</definedName>
    <definedName name="t7m">'[8]THPDMoi  (2)'!#REF!</definedName>
    <definedName name="t7nc">'[8]lam-moi'!#REF!</definedName>
    <definedName name="t7vl">'[8]lam-moi'!#REF!</definedName>
    <definedName name="t84mnc">'[8]thao-go'!#REF!</definedName>
    <definedName name="t8m">'[8]THPDMoi  (2)'!#REF!</definedName>
    <definedName name="t8nc">'[8]lam-moi'!#REF!</definedName>
    <definedName name="t8vl">'[8]lam-moi'!#REF!</definedName>
    <definedName name="ta" localSheetId="16">#REF!</definedName>
    <definedName name="ta" localSheetId="2">#REF!</definedName>
    <definedName name="ta" localSheetId="7">#REF!</definedName>
    <definedName name="ta">#REF!</definedName>
    <definedName name="Tæng_c_ng_suÊt_hiÖn_t_i">"THOP"</definedName>
    <definedName name="Taikhoan">'[137]Tai khoan'!$A$3:$C$93</definedName>
    <definedName name="TAIKHOANVN" localSheetId="16">#REF!</definedName>
    <definedName name="TAIKHOANVN" localSheetId="2">#REF!</definedName>
    <definedName name="TAIKHOANVN" localSheetId="7">#REF!</definedName>
    <definedName name="TAIKHOANVN">#REF!</definedName>
    <definedName name="taluydac2" localSheetId="16">#REF!</definedName>
    <definedName name="taluydac2" localSheetId="2">#REF!</definedName>
    <definedName name="taluydac2">#REF!</definedName>
    <definedName name="taluydc1" localSheetId="16">#REF!</definedName>
    <definedName name="taluydc1" localSheetId="2">#REF!</definedName>
    <definedName name="taluydc1">#REF!</definedName>
    <definedName name="taluydc2">#REF!</definedName>
    <definedName name="taluydc3">#REF!</definedName>
    <definedName name="taluydc4">#REF!</definedName>
    <definedName name="TAM" localSheetId="16">BCTC!TAM</definedName>
    <definedName name="TAM" localSheetId="2">TMĐT!TAM</definedName>
    <definedName name="TAM" localSheetId="7">'Xđ giá trị QSDĐ'!TAM</definedName>
    <definedName name="TAM">[0]!TAM</definedName>
    <definedName name="tamdan" localSheetId="16">#REF!</definedName>
    <definedName name="tamdan" localSheetId="2">#REF!</definedName>
    <definedName name="tamdan" localSheetId="7">#REF!</definedName>
    <definedName name="tamdan">#REF!</definedName>
    <definedName name="TamdanTB" localSheetId="16" hidden="1">{"'Sheet1'!$L$16"}</definedName>
    <definedName name="TamdanTB" localSheetId="7" hidden="1">{"'Sheet1'!$L$16"}</definedName>
    <definedName name="TamdanTB" hidden="1">{"'Sheet1'!$L$16"}</definedName>
    <definedName name="tamvia" localSheetId="16">#REF!</definedName>
    <definedName name="tamvia" localSheetId="2">#REF!</definedName>
    <definedName name="tamvia">#REF!</definedName>
    <definedName name="tamviab" localSheetId="16">#REF!</definedName>
    <definedName name="tamviab" localSheetId="2">#REF!</definedName>
    <definedName name="tamviab">#REF!</definedName>
    <definedName name="TaPLoc" localSheetId="16">[10]BK04!#REF!</definedName>
    <definedName name="TaPLoc" localSheetId="2">[10]BK04!#REF!</definedName>
    <definedName name="TaPLoc">[10]BK04!#REF!</definedName>
    <definedName name="TaxTV">10%</definedName>
    <definedName name="TaxXL">5%</definedName>
    <definedName name="tb" localSheetId="16">#REF!</definedName>
    <definedName name="tb" localSheetId="2">#REF!</definedName>
    <definedName name="tb">#REF!</definedName>
    <definedName name="TB_">'[96]Bang tra QD79'!$B$19/10^9</definedName>
    <definedName name="TB_CTO">[138]Cto!$O$6</definedName>
    <definedName name="TBA" localSheetId="16">#REF!</definedName>
    <definedName name="TBA" localSheetId="2">#REF!</definedName>
    <definedName name="TBA" localSheetId="7">#REF!</definedName>
    <definedName name="TBA">#REF!</definedName>
    <definedName name="tbdd1p" localSheetId="16">'[8]lam-moi'!#REF!</definedName>
    <definedName name="tbdd1p" localSheetId="7">'[8]lam-moi'!#REF!</definedName>
    <definedName name="tbdd1p">'[8]lam-moi'!#REF!</definedName>
    <definedName name="tbdd3p" localSheetId="16">'[8]lam-moi'!#REF!</definedName>
    <definedName name="tbdd3p" localSheetId="7">'[8]lam-moi'!#REF!</definedName>
    <definedName name="tbdd3p">'[8]lam-moi'!#REF!</definedName>
    <definedName name="tbddsdl" localSheetId="16">'[8]lam-moi'!#REF!</definedName>
    <definedName name="tbddsdl">'[8]lam-moi'!#REF!</definedName>
    <definedName name="TBI" localSheetId="16">'[8]TH XL'!#REF!</definedName>
    <definedName name="TBI">'[8]TH XL'!#REF!</definedName>
    <definedName name="tbl_ProdInfo" localSheetId="16" hidden="1">#REF!</definedName>
    <definedName name="tbl_ProdInfo" localSheetId="7" hidden="1">#REF!</definedName>
    <definedName name="tbl_ProdInfo" hidden="1">#REF!</definedName>
    <definedName name="TBSGP" localSheetId="16">#REF!</definedName>
    <definedName name="TBSGP" localSheetId="2">#REF!</definedName>
    <definedName name="TBSGP">#REF!</definedName>
    <definedName name="tbtr" localSheetId="16">'[8]TH XL'!#REF!</definedName>
    <definedName name="tbtr" localSheetId="2">'[8]TH XL'!#REF!</definedName>
    <definedName name="tbtr">'[8]TH XL'!#REF!</definedName>
    <definedName name="tbtram" localSheetId="16">#REF!</definedName>
    <definedName name="tbtram" localSheetId="2">#REF!</definedName>
    <definedName name="tbtram" localSheetId="7">#REF!</definedName>
    <definedName name="tbtram">#REF!</definedName>
    <definedName name="TC" localSheetId="16">#REF!</definedName>
    <definedName name="TC" localSheetId="2">#REF!</definedName>
    <definedName name="TC">#REF!</definedName>
    <definedName name="TC_NHANH1" localSheetId="16">#REF!</definedName>
    <definedName name="TC_NHANH1" localSheetId="2">#REF!</definedName>
    <definedName name="TC_NHANH1">#REF!</definedName>
    <definedName name="TCKTP">#REF!</definedName>
    <definedName name="TCTK">#REF!</definedName>
    <definedName name="tcxxnc">'[8]thao-go'!#REF!</definedName>
    <definedName name="Tchuan">#REF!</definedName>
    <definedName name="td" localSheetId="16">#REF!</definedName>
    <definedName name="td" localSheetId="2">#REF!</definedName>
    <definedName name="td" localSheetId="7">#REF!</definedName>
    <definedName name="td">#REF!</definedName>
    <definedName name="td10vl" localSheetId="16">#REF!</definedName>
    <definedName name="td10vl" localSheetId="2">#REF!</definedName>
    <definedName name="td10vl">#REF!</definedName>
    <definedName name="td12nc" localSheetId="16">#REF!</definedName>
    <definedName name="td12nc" localSheetId="2">#REF!</definedName>
    <definedName name="td12nc">#REF!</definedName>
    <definedName name="td1cnc" localSheetId="16">'[8]lam-moi'!#REF!</definedName>
    <definedName name="td1cnc" localSheetId="2">'[8]lam-moi'!#REF!</definedName>
    <definedName name="td1cnc">'[8]lam-moi'!#REF!</definedName>
    <definedName name="td1cvl" localSheetId="16">'[8]lam-moi'!#REF!</definedName>
    <definedName name="td1cvl" localSheetId="2">'[8]lam-moi'!#REF!</definedName>
    <definedName name="td1cvl">'[8]lam-moi'!#REF!</definedName>
    <definedName name="td1p" localSheetId="16">#REF!</definedName>
    <definedName name="td1p" localSheetId="2">#REF!</definedName>
    <definedName name="td1p" localSheetId="7">#REF!</definedName>
    <definedName name="td1p">#REF!</definedName>
    <definedName name="TD1pnc" localSheetId="16">'[8]CHITIET VL-NC-TT -1p'!#REF!</definedName>
    <definedName name="TD1pnc" localSheetId="2">'[8]CHITIET VL-NC-TT -1p'!#REF!</definedName>
    <definedName name="TD1pnc" localSheetId="7">'[8]CHITIET VL-NC-TT -1p'!#REF!</definedName>
    <definedName name="TD1pnc">'[8]CHITIET VL-NC-TT -1p'!#REF!</definedName>
    <definedName name="TD1pvl" localSheetId="16">'[8]CHITIET VL-NC-TT -1p'!#REF!</definedName>
    <definedName name="TD1pvl" localSheetId="2">'[8]CHITIET VL-NC-TT -1p'!#REF!</definedName>
    <definedName name="TD1pvl">'[8]CHITIET VL-NC-TT -1p'!#REF!</definedName>
    <definedName name="td3p" localSheetId="16">#REF!</definedName>
    <definedName name="td3p" localSheetId="2">#REF!</definedName>
    <definedName name="td3p" localSheetId="7">#REF!</definedName>
    <definedName name="td3p">#REF!</definedName>
    <definedName name="tdc84nc" localSheetId="16">'[8]thao-go'!#REF!</definedName>
    <definedName name="tdc84nc" localSheetId="2">'[8]thao-go'!#REF!</definedName>
    <definedName name="tdc84nc" localSheetId="7">'[8]thao-go'!#REF!</definedName>
    <definedName name="tdc84nc">'[8]thao-go'!#REF!</definedName>
    <definedName name="tdcnc" localSheetId="16">'[8]thao-go'!#REF!</definedName>
    <definedName name="tdcnc" localSheetId="2">'[8]thao-go'!#REF!</definedName>
    <definedName name="tdcnc">'[8]thao-go'!#REF!</definedName>
    <definedName name="tdgnc" localSheetId="16">'[8]lam-moi'!#REF!</definedName>
    <definedName name="tdgnc" localSheetId="2">'[8]lam-moi'!#REF!</definedName>
    <definedName name="tdgnc">'[8]lam-moi'!#REF!</definedName>
    <definedName name="tdgvl" localSheetId="16">'[8]lam-moi'!#REF!</definedName>
    <definedName name="tdgvl" localSheetId="2">'[8]lam-moi'!#REF!</definedName>
    <definedName name="tdgvl">'[8]lam-moi'!#REF!</definedName>
    <definedName name="tdhtnc">'[8]lam-moi'!#REF!</definedName>
    <definedName name="tdhtvl">'[8]lam-moi'!#REF!</definedName>
    <definedName name="tdia" localSheetId="16">#REF!</definedName>
    <definedName name="tdia" localSheetId="2">#REF!</definedName>
    <definedName name="tdia" localSheetId="7">#REF!</definedName>
    <definedName name="tdia">#REF!</definedName>
    <definedName name="TDKTP" localSheetId="16">#REF!</definedName>
    <definedName name="TDKTP" localSheetId="2">#REF!</definedName>
    <definedName name="TDKTP">#REF!</definedName>
    <definedName name="tdnc" localSheetId="16">[8]gtrinh!#REF!</definedName>
    <definedName name="tdnc" localSheetId="2">[8]gtrinh!#REF!</definedName>
    <definedName name="tdnc">[8]gtrinh!#REF!</definedName>
    <definedName name="tdnc1p" localSheetId="16">#REF!</definedName>
    <definedName name="tdnc1p" localSheetId="2">#REF!</definedName>
    <definedName name="tdnc1p" localSheetId="7">#REF!</definedName>
    <definedName name="tdnc1p">#REF!</definedName>
    <definedName name="tdnc3p">'[8]CHITIET VL-NC'!$G$28</definedName>
    <definedName name="TDT">[139]DMCP!$BM$3</definedName>
    <definedName name="tdt1pnc">[8]gtrinh!#REF!</definedName>
    <definedName name="tdt1pvl">[8]gtrinh!#REF!</definedName>
    <definedName name="tdt2cnc">'[8]lam-moi'!#REF!</definedName>
    <definedName name="tdt2cvl">[8]chitiet!#REF!</definedName>
    <definedName name="tdtr2cnc" localSheetId="16">#REF!</definedName>
    <definedName name="tdtr2cnc" localSheetId="2">#REF!</definedName>
    <definedName name="tdtr2cnc" localSheetId="7">#REF!</definedName>
    <definedName name="tdtr2cnc">#REF!</definedName>
    <definedName name="tdtr2cvl" localSheetId="16">#REF!</definedName>
    <definedName name="tdtr2cvl" localSheetId="2">#REF!</definedName>
    <definedName name="tdtr2cvl">#REF!</definedName>
    <definedName name="tdtrnc" localSheetId="16">[8]gtrinh!#REF!</definedName>
    <definedName name="tdtrnc" localSheetId="2">[8]gtrinh!#REF!</definedName>
    <definedName name="tdtrnc">[8]gtrinh!#REF!</definedName>
    <definedName name="tdtrvl" localSheetId="16">[8]gtrinh!#REF!</definedName>
    <definedName name="tdtrvl" localSheetId="2">[8]gtrinh!#REF!</definedName>
    <definedName name="tdtrvl">[8]gtrinh!#REF!</definedName>
    <definedName name="tdvl" localSheetId="16">[8]gtrinh!#REF!</definedName>
    <definedName name="tdvl">[8]gtrinh!#REF!</definedName>
    <definedName name="tdvl1p" localSheetId="16">#REF!</definedName>
    <definedName name="tdvl1p" localSheetId="2">#REF!</definedName>
    <definedName name="tdvl1p" localSheetId="7">#REF!</definedName>
    <definedName name="tdvl1p">#REF!</definedName>
    <definedName name="tdvl3p">'[8]CHITIET VL-NC'!$G$23</definedName>
    <definedName name="te" localSheetId="16">#REF!</definedName>
    <definedName name="te" localSheetId="2">#REF!</definedName>
    <definedName name="te" localSheetId="7">#REF!</definedName>
    <definedName name="te">#REF!</definedName>
    <definedName name="tecco" localSheetId="16" hidden="1">{"'Sheet1'!$L$16"}</definedName>
    <definedName name="tecco" localSheetId="2" hidden="1">{"'Sheet1'!$L$16"}</definedName>
    <definedName name="tecco" localSheetId="7" hidden="1">{"'Sheet1'!$L$16"}</definedName>
    <definedName name="tecco" hidden="1">{"'Sheet1'!$L$16"}</definedName>
    <definedName name="Ten_cong_trinh">"Drop Down 29"</definedName>
    <definedName name="TenDA" localSheetId="16">"DỰ ÁN:" &amp;#REF!</definedName>
    <definedName name="TenDA">"DỰ ÁN:" &amp;#REF!</definedName>
    <definedName name="TenTan_1" localSheetId="16" hidden="1">{"'Sheet1'!$L$16"}</definedName>
    <definedName name="TenTan_1" localSheetId="7" hidden="1">{"'Sheet1'!$L$16"}</definedName>
    <definedName name="TenTan_1" hidden="1">{"'Sheet1'!$L$16"}</definedName>
    <definedName name="test">#REF!</definedName>
    <definedName name="TextRefCopy5">#REF!</definedName>
    <definedName name="TextRefCopyRangeCount" hidden="1">10</definedName>
    <definedName name="TG">#REF!</definedName>
    <definedName name="TGLS">#REF!</definedName>
    <definedName name="Tgtgt_xd" localSheetId="16">#REF!</definedName>
    <definedName name="Tgtgt_xd">#REF!</definedName>
    <definedName name="TGTGTDR" localSheetId="16">#REF!</definedName>
    <definedName name="TGTGTDR" localSheetId="2">#REF!</definedName>
    <definedName name="TGTGTDR">#REF!</definedName>
    <definedName name="TGTGTDV">#REF!</definedName>
    <definedName name="tgưgz" localSheetId="16" hidden="1">{"'Sheet1'!$L$16"}</definedName>
    <definedName name="tgưgz" localSheetId="7" hidden="1">{"'Sheet1'!$L$16"}</definedName>
    <definedName name="tgưgz" hidden="1">{"'Sheet1'!$L$16"}</definedName>
    <definedName name="TI" localSheetId="16">#REF!</definedName>
    <definedName name="TI" localSheetId="2">#REF!</definedName>
    <definedName name="TI">#REF!</definedName>
    <definedName name="Tien" localSheetId="16">#REF!</definedName>
    <definedName name="Tien" localSheetId="2">#REF!</definedName>
    <definedName name="Tien">#REF!</definedName>
    <definedName name="TIENLUONG">#REF!</definedName>
    <definedName name="Tiep_dia" localSheetId="16">[19]Sheet3!#REF!</definedName>
    <definedName name="Tiep_dia" localSheetId="2">[19]Sheet3!#REF!</definedName>
    <definedName name="Tiep_dia">[19]Sheet3!#REF!</definedName>
    <definedName name="Tiepdia">[8]Tiepdia!$1:$1048576</definedName>
    <definedName name="Tiepdiama">9500</definedName>
    <definedName name="Tim_lan_xuat_hien" localSheetId="16">#REF!</definedName>
    <definedName name="Tim_lan_xuat_hien" localSheetId="2">#REF!</definedName>
    <definedName name="Tim_lan_xuat_hien">#REF!</definedName>
    <definedName name="Tim_lan_xuat_hien_cong" localSheetId="16">#REF!</definedName>
    <definedName name="Tim_lan_xuat_hien_cong" localSheetId="2">#REF!</definedName>
    <definedName name="Tim_lan_xuat_hien_cong">#REF!</definedName>
    <definedName name="tim_xuat_hien" localSheetId="16">#REF!</definedName>
    <definedName name="tim_xuat_hien" localSheetId="2">#REF!</definedName>
    <definedName name="tim_xuat_hien">#REF!</definedName>
    <definedName name="tinh">[43]!tbl_tinh[Tỉnh]</definedName>
    <definedName name="TIT" localSheetId="16">#REF!</definedName>
    <definedName name="TIT" localSheetId="2">#REF!</definedName>
    <definedName name="TIT" localSheetId="7">#REF!</definedName>
    <definedName name="TIT">#REF!</definedName>
    <definedName name="TITAN" localSheetId="16">#REF!</definedName>
    <definedName name="TITAN" localSheetId="2">#REF!</definedName>
    <definedName name="TITAN">#REF!</definedName>
    <definedName name="tjhtrjntrsjnsr" localSheetId="16" hidden="1">{"'Sheet1'!$L$16"}</definedName>
    <definedName name="tjhtrjntrsjnsr" localSheetId="7" hidden="1">{"'Sheet1'!$L$16"}</definedName>
    <definedName name="tjhtrjntrsjnsr" hidden="1">{"'Sheet1'!$L$16"}</definedName>
    <definedName name="tjhủn" localSheetId="16" hidden="1">{"Offgrid",#N/A,FALSE,"OFFGRID";"Region",#N/A,FALSE,"REGION";"Offgrid -2",#N/A,FALSE,"OFFGRID";"WTP",#N/A,FALSE,"WTP";"WTP -2",#N/A,FALSE,"WTP";"Project",#N/A,FALSE,"PROJECT";"Summary -2",#N/A,FALSE,"SUMMARY"}</definedName>
    <definedName name="tjhủn" localSheetId="7" hidden="1">{"Offgrid",#N/A,FALSE,"OFFGRID";"Region",#N/A,FALSE,"REGION";"Offgrid -2",#N/A,FALSE,"OFFGRID";"WTP",#N/A,FALSE,"WTP";"WTP -2",#N/A,FALSE,"WTP";"Project",#N/A,FALSE,"PROJECT";"Summary -2",#N/A,FALSE,"SUMMARY"}</definedName>
    <definedName name="tjhủn" hidden="1">{"Offgrid",#N/A,FALSE,"OFFGRID";"Region",#N/A,FALSE,"REGION";"Offgrid -2",#N/A,FALSE,"OFFGRID";"WTP",#N/A,FALSE,"WTP";"WTP -2",#N/A,FALSE,"WTP";"Project",#N/A,FALSE,"PROJECT";"Summary -2",#N/A,FALSE,"SUMMARY"}</definedName>
    <definedName name="tjjrj" localSheetId="16" hidden="1">{#N/A,#N/A,FALSE,"Chi tiÆt"}</definedName>
    <definedName name="tjjrj" localSheetId="7" hidden="1">{#N/A,#N/A,FALSE,"Chi tiÆt"}</definedName>
    <definedName name="tjjrj" hidden="1">{#N/A,#N/A,FALSE,"Chi tiÆt"}</definedName>
    <definedName name="TK" localSheetId="16">#REF!</definedName>
    <definedName name="TK" localSheetId="2">#REF!</definedName>
    <definedName name="TK">#REF!</definedName>
    <definedName name="TK_GTGT" localSheetId="2">#REF!</definedName>
    <definedName name="TK_GTGT">#REF!</definedName>
    <definedName name="TKCN2">[37]Data!$L$76:$V$81</definedName>
    <definedName name="tkcn2btg" localSheetId="16">#REF!</definedName>
    <definedName name="tkcn2btg" localSheetId="2">#REF!</definedName>
    <definedName name="tkcn2btg" localSheetId="7">#REF!</definedName>
    <definedName name="tkcn2btg">#REF!</definedName>
    <definedName name="tkcn2x" localSheetId="2">#REF!</definedName>
    <definedName name="tkcn2x">#REF!</definedName>
    <definedName name="tkcn2y1" localSheetId="2">#REF!</definedName>
    <definedName name="tkcn2y1">#REF!</definedName>
    <definedName name="tkcn2y2">#REF!</definedName>
    <definedName name="tkcn2y3">#REF!</definedName>
    <definedName name="tkcn2y4">#REF!</definedName>
    <definedName name="tkcn2y5">#REF!</definedName>
    <definedName name="TKCN3">[37]Data!$L$66:$V$71</definedName>
    <definedName name="tkcn3btg" localSheetId="16">#REF!</definedName>
    <definedName name="tkcn3btg" localSheetId="2">#REF!</definedName>
    <definedName name="tkcn3btg" localSheetId="7">#REF!</definedName>
    <definedName name="tkcn3btg">#REF!</definedName>
    <definedName name="tkcn3x" localSheetId="2">#REF!</definedName>
    <definedName name="tkcn3x">#REF!</definedName>
    <definedName name="tkcn3y1" localSheetId="2">#REF!</definedName>
    <definedName name="tkcn3y1">#REF!</definedName>
    <definedName name="tkcn3y2">#REF!</definedName>
    <definedName name="tkcn3y3">#REF!</definedName>
    <definedName name="tkcn3y4">#REF!</definedName>
    <definedName name="tkcn3y5">#REF!</definedName>
    <definedName name="TKCO">#REF!</definedName>
    <definedName name="TKDD2">[37]Data!$L$55:$V$60</definedName>
    <definedName name="tkdd2btg" localSheetId="16">#REF!</definedName>
    <definedName name="tkdd2btg" localSheetId="2">#REF!</definedName>
    <definedName name="tkdd2btg" localSheetId="7">#REF!</definedName>
    <definedName name="tkdd2btg">#REF!</definedName>
    <definedName name="tkdd2x" localSheetId="2">#REF!</definedName>
    <definedName name="tkdd2x">#REF!</definedName>
    <definedName name="tkdd2y1" localSheetId="2">#REF!</definedName>
    <definedName name="tkdd2y1">#REF!</definedName>
    <definedName name="tkdd2y2">#REF!</definedName>
    <definedName name="tkdd2y3">#REF!</definedName>
    <definedName name="tkdd2y4">#REF!</definedName>
    <definedName name="tkdd2y5">#REF!</definedName>
    <definedName name="TKDD3">[37]Data!$L$45:$V$50</definedName>
    <definedName name="tkdd3btg" localSheetId="16">#REF!</definedName>
    <definedName name="tkdd3btg" localSheetId="2">#REF!</definedName>
    <definedName name="tkdd3btg" localSheetId="7">#REF!</definedName>
    <definedName name="tkdd3btg">#REF!</definedName>
    <definedName name="tkdd3x" localSheetId="2">#REF!</definedName>
    <definedName name="tkdd3x">#REF!</definedName>
    <definedName name="tkdd3y1" localSheetId="2">#REF!</definedName>
    <definedName name="tkdd3y1">#REF!</definedName>
    <definedName name="tkdd3y2">#REF!</definedName>
    <definedName name="tkdd3y3">#REF!</definedName>
    <definedName name="tkdd3y4">#REF!</definedName>
    <definedName name="tkdd3y5">#REF!</definedName>
    <definedName name="TKDU">#REF!</definedName>
    <definedName name="TKGT2">[37]Data!$L$96:$V$101</definedName>
    <definedName name="tkgt2btg" localSheetId="16">#REF!</definedName>
    <definedName name="tkgt2btg" localSheetId="2">#REF!</definedName>
    <definedName name="tkgt2btg" localSheetId="7">#REF!</definedName>
    <definedName name="tkgt2btg">#REF!</definedName>
    <definedName name="tkgt2x" localSheetId="2">#REF!</definedName>
    <definedName name="tkgt2x">#REF!</definedName>
    <definedName name="tkgt2y1" localSheetId="2">#REF!</definedName>
    <definedName name="tkgt2y1">#REF!</definedName>
    <definedName name="tkgt2y2">#REF!</definedName>
    <definedName name="tkgt2y3">#REF!</definedName>
    <definedName name="tkgt2y4">#REF!</definedName>
    <definedName name="tkgt2y5">#REF!</definedName>
    <definedName name="TKGT3">[37]Data!$L$86:$V$91</definedName>
    <definedName name="tkgt3btg" localSheetId="16">#REF!</definedName>
    <definedName name="tkgt3btg" localSheetId="2">#REF!</definedName>
    <definedName name="tkgt3btg" localSheetId="7">#REF!</definedName>
    <definedName name="tkgt3btg">#REF!</definedName>
    <definedName name="tkgt3x" localSheetId="2">#REF!</definedName>
    <definedName name="tkgt3x">#REF!</definedName>
    <definedName name="tkgt3y1" localSheetId="2">#REF!</definedName>
    <definedName name="tkgt3y1">#REF!</definedName>
    <definedName name="tkgt3y2">#REF!</definedName>
    <definedName name="tkgt3y3">#REF!</definedName>
    <definedName name="tkgt3y4">#REF!</definedName>
    <definedName name="tkgt3y5">#REF!</definedName>
    <definedName name="TKNN2">[37]Data!$L$116:$V$121</definedName>
    <definedName name="TKNN3">[37]Data!$L$106:$V$111</definedName>
    <definedName name="TKNO" localSheetId="16">#REF!</definedName>
    <definedName name="TKNO" localSheetId="2">#REF!</definedName>
    <definedName name="TKNO" localSheetId="7">#REF!</definedName>
    <definedName name="TKNO">#REF!</definedName>
    <definedName name="TKP" localSheetId="2">#REF!</definedName>
    <definedName name="TKP">#REF!</definedName>
    <definedName name="tktl2btg" localSheetId="2">#REF!</definedName>
    <definedName name="tktl2btg">#REF!</definedName>
    <definedName name="tktl2x">#REF!</definedName>
    <definedName name="tktl2y1">#REF!</definedName>
    <definedName name="tktl2y2">#REF!</definedName>
    <definedName name="tktl2y3">#REF!</definedName>
    <definedName name="tktl2y4">#REF!</definedName>
    <definedName name="tktl2y5">#REF!</definedName>
    <definedName name="tktl3btg">#REF!</definedName>
    <definedName name="tktl3x">#REF!</definedName>
    <definedName name="tktl3y1">#REF!</definedName>
    <definedName name="tktl3y2">#REF!</definedName>
    <definedName name="tktl3y3">#REF!</definedName>
    <definedName name="tktl3y4">#REF!</definedName>
    <definedName name="tktl3y5">#REF!</definedName>
    <definedName name="TKYB">"TKYB"</definedName>
    <definedName name="TKHT2">[37]Data!$L$136:$V$141</definedName>
    <definedName name="TKHT3">[37]Data!$L$126:$V$131</definedName>
    <definedName name="tkhtkt2btg" localSheetId="16">#REF!</definedName>
    <definedName name="tkhtkt2btg" localSheetId="2">#REF!</definedName>
    <definedName name="tkhtkt2btg" localSheetId="7">#REF!</definedName>
    <definedName name="tkhtkt2btg">#REF!</definedName>
    <definedName name="tkhtkt2x" localSheetId="2">#REF!</definedName>
    <definedName name="tkhtkt2x">#REF!</definedName>
    <definedName name="tkhtkt2y1" localSheetId="2">#REF!</definedName>
    <definedName name="tkhtkt2y1">#REF!</definedName>
    <definedName name="tkhtkt2y2">#REF!</definedName>
    <definedName name="tkhtkt2y3">#REF!</definedName>
    <definedName name="tkhtkt2y4">#REF!</definedName>
    <definedName name="tkhtkt2y5">#REF!</definedName>
    <definedName name="tkhtkt3btg">#REF!</definedName>
    <definedName name="tkhtkt3x">#REF!</definedName>
    <definedName name="tkhtkt3y1">#REF!</definedName>
    <definedName name="tkhtkt3y2">#REF!</definedName>
    <definedName name="tkhtkt3y3">#REF!</definedName>
    <definedName name="tkhtkt3y4">#REF!</definedName>
    <definedName name="tkhtkt3y5">#REF!</definedName>
    <definedName name="TL">#REF!</definedName>
    <definedName name="TL_PB">#REF!</definedName>
    <definedName name="TLAC120">#REF!</definedName>
    <definedName name="TLAC35">#REF!</definedName>
    <definedName name="TLAC50">#REF!</definedName>
    <definedName name="TLAC70">#REF!</definedName>
    <definedName name="TLAC95">#REF!</definedName>
    <definedName name="TLDa">[19]Sheet3!#REF!</definedName>
    <definedName name="TLdat">[19]Sheet3!#REF!</definedName>
    <definedName name="TLDM">[19]Sheet3!#REF!</definedName>
    <definedName name="Tle">#REF!</definedName>
    <definedName name="tltg">[55]Names!$D$14</definedName>
    <definedName name="TLTH" localSheetId="16">[109]TH!TLTH</definedName>
    <definedName name="TLTH" localSheetId="3">[109]TH!TLTH</definedName>
    <definedName name="TLTH">[109]TH!TLTH</definedName>
    <definedName name="TLTH1" localSheetId="3">[82]Sheet1!TLTH1</definedName>
    <definedName name="TLTH1">[82]Sheet1!TLTH1</definedName>
    <definedName name="TM" localSheetId="16" hidden="1">{"'Sheet1'!$L$16"}</definedName>
    <definedName name="TM" localSheetId="2" hidden="1">{"'Sheet1'!$L$16"}</definedName>
    <definedName name="TM" localSheetId="7" hidden="1">{"'Sheet1'!$L$16"}</definedName>
    <definedName name="TM" hidden="1">{"'Sheet1'!$L$16"}</definedName>
    <definedName name="tmdt" localSheetId="16">#REF!</definedName>
    <definedName name="tmdt" localSheetId="2">#REF!</definedName>
    <definedName name="tmdt">#REF!</definedName>
    <definedName name="TMDT_">'[96]Bang tra QD79'!$B$7/10^9</definedName>
    <definedName name="TMS_rptKowDTimeInOutLevel3M" localSheetId="16">#REF!</definedName>
    <definedName name="TMS_rptKowDTimeInOutLevel3M" localSheetId="2">#REF!</definedName>
    <definedName name="TMS_rptKowDTimeInOutLevel3M" localSheetId="7">#REF!</definedName>
    <definedName name="TMS_rptKowDTimeInOutLevel3M">#REF!</definedName>
    <definedName name="tn" localSheetId="16">[0]!BTRAM</definedName>
    <definedName name="tn" localSheetId="2">[0]!BTRAM</definedName>
    <definedName name="tn" localSheetId="18">[0]!BTRAM</definedName>
    <definedName name="tn" localSheetId="19">[0]!BTRAM</definedName>
    <definedName name="tn" localSheetId="7">[0]!BTRAM</definedName>
    <definedName name="tn">[0]!BTRAM</definedName>
    <definedName name="TN_CTO">[138]Cto!$O$21</definedName>
    <definedName name="tn1pinnc">'[8]thao-go'!#REF!</definedName>
    <definedName name="tn2mhnnc">'[8]thao-go'!#REF!</definedName>
    <definedName name="TNCM" localSheetId="16">'[8]CHITIET VL-NC-TT-3p'!#REF!</definedName>
    <definedName name="TNCM" localSheetId="2">'[8]CHITIET VL-NC-TT-3p'!#REF!</definedName>
    <definedName name="TNCM">'[8]CHITIET VL-NC-TT-3p'!#REF!</definedName>
    <definedName name="TNCT_TinhTruoc">[50]DMCP!$AB$24</definedName>
    <definedName name="TNChiuThue">'[73]DM Chi phi'!$Q$3</definedName>
    <definedName name="tnignc" localSheetId="16">'[8]thao-go'!#REF!</definedName>
    <definedName name="tnignc" localSheetId="2">'[8]thao-go'!#REF!</definedName>
    <definedName name="tnignc">'[8]thao-go'!#REF!</definedName>
    <definedName name="tnin190nc" localSheetId="2">'[8]thao-go'!#REF!</definedName>
    <definedName name="tnin190nc">'[8]thao-go'!#REF!</definedName>
    <definedName name="tnlnc" localSheetId="2">'[8]thao-go'!#REF!</definedName>
    <definedName name="tnlnc">'[8]thao-go'!#REF!</definedName>
    <definedName name="tnnnc">'[8]thao-go'!#REF!</definedName>
    <definedName name="tno">[21]gVL!$Q$47</definedName>
    <definedName name="tnhnnc" localSheetId="16">'[8]thao-go'!#REF!</definedName>
    <definedName name="tnhnnc" localSheetId="2">'[8]thao-go'!#REF!</definedName>
    <definedName name="tnhnnc">'[8]thao-go'!#REF!</definedName>
    <definedName name="Toanbo">#REF!</definedName>
    <definedName name="ToiDien5T">'[49]MTC+NC'!$D$10</definedName>
    <definedName name="tong" localSheetId="16">#REF!</definedName>
    <definedName name="tong" localSheetId="2">#REF!</definedName>
    <definedName name="tong" localSheetId="7">#REF!</definedName>
    <definedName name="tong">#REF!</definedName>
    <definedName name="TOTAL" localSheetId="16">#REF!</definedName>
    <definedName name="TOTAL" localSheetId="2">#REF!</definedName>
    <definedName name="TOTAL" localSheetId="7">#REF!</definedName>
    <definedName name="TOTAL">#REF!</definedName>
    <definedName name="TOTAL_A" localSheetId="16">#REF!</definedName>
    <definedName name="TOTAL_A" localSheetId="2">#REF!</definedName>
    <definedName name="TOTAL_A">#REF!</definedName>
    <definedName name="TOTAL_B" localSheetId="2">#REF!</definedName>
    <definedName name="TOTAL_B">#REF!</definedName>
    <definedName name="TOTAL_C">#REF!</definedName>
    <definedName name="TOTAL_I">#REF!</definedName>
    <definedName name="TOTAL_II">#REF!</definedName>
    <definedName name="TOTAL_III">#REF!</definedName>
    <definedName name="TOTAL_IV">#REF!</definedName>
    <definedName name="TOTAL_V">#REF!</definedName>
    <definedName name="TOTAL_VA">#REF!</definedName>
    <definedName name="TOTAL_VB">#REF!</definedName>
    <definedName name="TOTAL_VC">#REF!</definedName>
    <definedName name="TOTAL_VI">#REF!</definedName>
    <definedName name="TOTAL_VII">#REF!</definedName>
    <definedName name="TOTAL_VIII">#REF!</definedName>
    <definedName name="TOTAL_VIV">#REF!</definedName>
    <definedName name="TOTAL_VV">#REF!</definedName>
    <definedName name="Total1000">'[81]Summary of My Chanh Bridge'!$G$41</definedName>
    <definedName name="Total1100">'[81]My Chanh Bridge'!$L$147</definedName>
    <definedName name="Total1200">'[81]My Chanh Bridge'!$L$183</definedName>
    <definedName name="Total1300">'[81]My Chanh Bridge'!$L$219</definedName>
    <definedName name="Total1400">'[81]My Chanh Bridge'!$L$255</definedName>
    <definedName name="Total1500">'[81]My Chanh Bridge'!$L$471</definedName>
    <definedName name="Total1600">'[81]My Chanh Bridge'!$L$506</definedName>
    <definedName name="Total1700">'[81]My Chanh Bridge'!$L$542</definedName>
    <definedName name="Total1800">'[81]My Chanh Bridge'!$L$578</definedName>
    <definedName name="Total2000">'[81]Summary of Phu Bai Bridge'!$G$41</definedName>
    <definedName name="Total2100">'[81]Phu Bai Bridge'!$K$41</definedName>
    <definedName name="Total2200">'[81]Phu Bai Bridge'!$K$78</definedName>
    <definedName name="Total2300">'[81]Phu Bai Bridge'!$K$109</definedName>
    <definedName name="Total2400">'[81]Phu Bai Bridge'!$K$148</definedName>
    <definedName name="Total2500">'[81]Phu Bai Bridge'!$K$259</definedName>
    <definedName name="Total2600">'[81]Phu Bai Bridge'!$K$296</definedName>
    <definedName name="Total2700">'[81]Phu Bai Bridge'!$K$333</definedName>
    <definedName name="Total2800">'[81]Phu Bai Bridge'!$K$370</definedName>
    <definedName name="Total3000">'[81]Summary of Nong Bridge'!$G$43</definedName>
    <definedName name="Total3100">'[81]Nong Bridge'!$K$118</definedName>
    <definedName name="Total3200">'[81]Nong Bridge'!$K$155</definedName>
    <definedName name="Total3300">'[81]Nong Bridge'!$K$187</definedName>
    <definedName name="Total3400">'[81]Nong Bridge'!$K$223</definedName>
    <definedName name="Total3500">'[81]Nong Bridge'!$K$367</definedName>
    <definedName name="Total3600">'[81]Nong Bridge'!$K$403</definedName>
    <definedName name="Total3700">'[81]Nong Bridge'!$K$440</definedName>
    <definedName name="Total3800">'[81]Nong Bridge'!$K$476</definedName>
    <definedName name="Total3900">'[81]Nong Bridge'!$K$512</definedName>
    <definedName name="Total4000">'[81]Summary of Phong Le Bridge'!$G$42</definedName>
    <definedName name="Total4100">'[81]Phong Le Bridge'!$K$159</definedName>
    <definedName name="Total4200">'[81]Phong Le Bridge'!$K$198</definedName>
    <definedName name="Total4300">'[81]Phong Le Bridge'!$K$241</definedName>
    <definedName name="Total4400">'[81]Phong Le Bridge'!$K$280</definedName>
    <definedName name="Total4500">'[81]Phong Le Bridge'!$K$550</definedName>
    <definedName name="Total4600">'[81]Phong Le Bridge'!$K$589</definedName>
    <definedName name="Total4700">'[81]Phong Le Bridge'!$K$627</definedName>
    <definedName name="Total4800">'[81]Phong Le Bridge'!$K$666</definedName>
    <definedName name="Total5000">'[81]Summary of Ky Lam Bridge'!$G$43</definedName>
    <definedName name="Total5100">'[81]Ky Lam Bridge'!$K$154</definedName>
    <definedName name="Total5200">'[81]Ky Lam Bridge'!$K$193</definedName>
    <definedName name="Total5300">'[81]Ky Lam Bridge'!$K$319</definedName>
    <definedName name="Total5400">'[81]Ky Lam Bridge'!$K$358</definedName>
    <definedName name="Total5500">'[81]Ky Lam Bridge'!$K$863</definedName>
    <definedName name="Total5600">'[81]Ky Lam Bridge'!$K$988</definedName>
    <definedName name="Total5700">'[81]Ky Lam Bridge'!$K$1026</definedName>
    <definedName name="Total5800">'[81]Ky Lam Bridge'!$K$1064</definedName>
    <definedName name="Total6000">'[81]Provisional Sums Item'!$M$40</definedName>
    <definedName name="Total7000">'[81]Gas Pressure Welding'!$G$42</definedName>
    <definedName name="total8000">'[81]General Item&amp;General Requiremen'!$G$43</definedName>
    <definedName name="Total8100">'[81]General Items'!$M$40</definedName>
    <definedName name="Total8200_1">'[81]Regenral Requirements'!$K$45</definedName>
    <definedName name="Total8200_2">'[81]Regenral Requirements'!$K$88</definedName>
    <definedName name="TotalRecord" localSheetId="16">#REF!</definedName>
    <definedName name="TotalRecord" localSheetId="2">#REF!</definedName>
    <definedName name="TotalRecord" localSheetId="7">#REF!</definedName>
    <definedName name="TotalRecord">#REF!</definedName>
    <definedName name="TotalRecord_T" localSheetId="16">#REF!</definedName>
    <definedName name="TotalRecord_T" localSheetId="2">#REF!</definedName>
    <definedName name="TotalRecord_T">#REF!</definedName>
    <definedName name="TổngMứcĐầuTư">'[111]CPC TT06'!$H$14</definedName>
    <definedName name="TPcaphe" localSheetId="16">[10]BK04!#REF!</definedName>
    <definedName name="TPcaphe" localSheetId="2">[10]BK04!#REF!</definedName>
    <definedName name="TPcaphe">[10]BK04!#REF!</definedName>
    <definedName name="TPLRP" localSheetId="16">#REF!</definedName>
    <definedName name="TPLRP" localSheetId="2">#REF!</definedName>
    <definedName name="TPLRP">#REF!</definedName>
    <definedName name="TSSS3" localSheetId="16">BlankMacro1</definedName>
    <definedName name="TSSS3" localSheetId="3">BlankMacro1</definedName>
    <definedName name="TSSS3" localSheetId="2">BlankMacro1</definedName>
    <definedName name="TSSS3" localSheetId="7">BlankMacro1</definedName>
    <definedName name="TSSS3">BlankMacro1</definedName>
    <definedName name="TT" localSheetId="16">#REF!</definedName>
    <definedName name="TT" localSheetId="2">#REF!</definedName>
    <definedName name="TT" localSheetId="7">#REF!</definedName>
    <definedName name="TT">#REF!</definedName>
    <definedName name="TT_1P" localSheetId="16">#REF!</definedName>
    <definedName name="TT_1P" localSheetId="2">#REF!</definedName>
    <definedName name="TT_1P">#REF!</definedName>
    <definedName name="TT_3p" localSheetId="16">#REF!</definedName>
    <definedName name="TT_3p" localSheetId="2">#REF!</definedName>
    <definedName name="TT_3p">#REF!</definedName>
    <definedName name="tt1pnc" localSheetId="16">'[8]lam-moi'!#REF!</definedName>
    <definedName name="tt1pnc" localSheetId="2">'[8]lam-moi'!#REF!</definedName>
    <definedName name="tt1pnc">'[8]lam-moi'!#REF!</definedName>
    <definedName name="tt1pvl" localSheetId="16">'[8]lam-moi'!#REF!</definedName>
    <definedName name="tt1pvl" localSheetId="2">'[8]lam-moi'!#REF!</definedName>
    <definedName name="tt1pvl">'[8]lam-moi'!#REF!</definedName>
    <definedName name="tt3pnc" localSheetId="16">'[8]lam-moi'!#REF!</definedName>
    <definedName name="tt3pnc" localSheetId="2">'[8]lam-moi'!#REF!</definedName>
    <definedName name="tt3pnc">'[8]lam-moi'!#REF!</definedName>
    <definedName name="tt3pvl" localSheetId="16">'[8]lam-moi'!#REF!</definedName>
    <definedName name="tt3pvl" localSheetId="2">'[8]lam-moi'!#REF!</definedName>
    <definedName name="tt3pvl">'[8]lam-moi'!#REF!</definedName>
    <definedName name="ttbt" localSheetId="16">#REF!</definedName>
    <definedName name="ttbt" localSheetId="2">#REF!</definedName>
    <definedName name="ttbt" localSheetId="7">#REF!</definedName>
    <definedName name="ttbt">#REF!</definedName>
    <definedName name="TTC" localSheetId="16">[53]GTTBA!#REF!</definedName>
    <definedName name="TTC" localSheetId="2">[53]GTTBA!#REF!</definedName>
    <definedName name="TTC" localSheetId="7">[53]GTTBA!#REF!</definedName>
    <definedName name="TTC">[53]GTTBA!#REF!</definedName>
    <definedName name="TTCa" localSheetId="16">[53]GTTBA!#REF!</definedName>
    <definedName name="TTCa" localSheetId="2">[53]GTTBA!#REF!</definedName>
    <definedName name="TTCa">[53]GTTBA!#REF!</definedName>
    <definedName name="TTDD">[8]TDTKP!$E$44+[8]TDTKP!$F$44+[8]TDTKP!$G$44</definedName>
    <definedName name="TTDD3P">[8]TDTKP1!#REF!</definedName>
    <definedName name="TTDDCT3p">[8]TDTKP1!#REF!</definedName>
    <definedName name="TTDZ" localSheetId="16">#REF!</definedName>
    <definedName name="TTDZ" localSheetId="2">#REF!</definedName>
    <definedName name="TTDZ" localSheetId="7">#REF!</definedName>
    <definedName name="TTDZ">#REF!</definedName>
    <definedName name="TTDZ35" localSheetId="16">#REF!</definedName>
    <definedName name="TTDZ35" localSheetId="2">#REF!</definedName>
    <definedName name="TTDZ35">#REF!</definedName>
    <definedName name="TTK3p">'[8]TONGKE3p '!$C$295</definedName>
    <definedName name="TTLo62">[140]XL4Poppy!$A$15</definedName>
    <definedName name="TTP_Khac">[50]DMCP!$T$28</definedName>
    <definedName name="TTPDQTVDT" localSheetId="16">#REF!</definedName>
    <definedName name="TTPDQTVDT" localSheetId="2">#REF!</definedName>
    <definedName name="TTPDQTVDT" localSheetId="7">#REF!</definedName>
    <definedName name="TTPDQTVDT">#REF!</definedName>
    <definedName name="TTQTVDTbtg" localSheetId="16">#REF!</definedName>
    <definedName name="TTQTVDTbtg" localSheetId="2">#REF!</definedName>
    <definedName name="TTQTVDTbtg">#REF!</definedName>
    <definedName name="TTQTVDTx" localSheetId="16">#REF!</definedName>
    <definedName name="TTQTVDTx" localSheetId="2">#REF!</definedName>
    <definedName name="TTQTVDTx">#REF!</definedName>
    <definedName name="TTSC" localSheetId="16" hidden="1">{"'Sheet1'!$L$16"}</definedName>
    <definedName name="TTSC" localSheetId="2" hidden="1">{"'Sheet1'!$L$16"}</definedName>
    <definedName name="TTSC" localSheetId="7" hidden="1">{"'Sheet1'!$L$16"}</definedName>
    <definedName name="TTSC" hidden="1">{"'Sheet1'!$L$16"}</definedName>
    <definedName name="ttt">#REF!</definedName>
    <definedName name="TTTSSS" localSheetId="8">'[141]TT TSSS'!$A$3:$L$27</definedName>
    <definedName name="TTTSSS">'[142]TT TSSS'!$A$3:$L$27</definedName>
    <definedName name="TTVAn5" localSheetId="16">#REF!</definedName>
    <definedName name="TTVAn5" localSheetId="2">#REF!</definedName>
    <definedName name="TTVAn5" localSheetId="7">#REF!</definedName>
    <definedName name="TTVAn5">#REF!</definedName>
    <definedName name="tthi" localSheetId="16">#REF!</definedName>
    <definedName name="tthi" localSheetId="2">#REF!</definedName>
    <definedName name="tthi">#REF!</definedName>
    <definedName name="TTraDA">[50]DMCP!$T$56</definedName>
    <definedName name="Ttradtbtg" localSheetId="16">#REF!</definedName>
    <definedName name="Ttradtbtg" localSheetId="2">#REF!</definedName>
    <definedName name="Ttradtbtg" localSheetId="7">#REF!</definedName>
    <definedName name="Ttradtbtg">#REF!</definedName>
    <definedName name="Ttradtx" localSheetId="2">#REF!</definedName>
    <definedName name="Ttradtx">#REF!</definedName>
    <definedName name="Ttradty1" localSheetId="2">#REF!</definedName>
    <definedName name="Ttradty1">#REF!</definedName>
    <definedName name="Ttradty2">#REF!</definedName>
    <definedName name="Ttradty3">#REF!</definedName>
    <definedName name="Ttradty4">#REF!</definedName>
    <definedName name="Ttradty5">#REF!</definedName>
    <definedName name="Ttrahqktbtg">#REF!</definedName>
    <definedName name="Ttrahqktx">#REF!</definedName>
    <definedName name="Ttrahqkty1">#REF!</definedName>
    <definedName name="Ttrahqkty2">#REF!</definedName>
    <definedName name="Ttrahqkty3">#REF!</definedName>
    <definedName name="Ttrahqkty4">#REF!</definedName>
    <definedName name="Ttrahqkty5">#REF!</definedName>
    <definedName name="Ttratkbtg">#REF!</definedName>
    <definedName name="Ttratkx">#REF!</definedName>
    <definedName name="Ttratky1">#REF!</definedName>
    <definedName name="Ttratky2">#REF!</definedName>
    <definedName name="Ttratky3">#REF!</definedName>
    <definedName name="Ttratky4">#REF!</definedName>
    <definedName name="Ttratky5">#REF!</definedName>
    <definedName name="TTrDT_">[37]Data!$L$177:$V$182</definedName>
    <definedName name="TTrKT_">[37]Data!$L$157:$W$162</definedName>
    <definedName name="ttronmk" localSheetId="16">#REF!</definedName>
    <definedName name="ttronmk" localSheetId="2">#REF!</definedName>
    <definedName name="ttronmk" localSheetId="7">#REF!</definedName>
    <definedName name="ttronmk">#REF!</definedName>
    <definedName name="TTrTK_">[37]Data!$L$167:$V$172</definedName>
    <definedName name="TTrTKT_">[37]Data!$L$146:$W$151</definedName>
    <definedName name="TU" localSheetId="16" hidden="1">{"'Sheet1'!$L$16"}</definedName>
    <definedName name="TU" localSheetId="2" hidden="1">{"'Sheet1'!$L$16"}</definedName>
    <definedName name="TU" localSheetId="7" hidden="1">{"'Sheet1'!$L$16"}</definedName>
    <definedName name="TU" hidden="1">{"'Sheet1'!$L$16"}</definedName>
    <definedName name="TuanGiao">'[119]KHQT-00-01'!#REF!</definedName>
    <definedName name="Tuong_chan" localSheetId="16">#REF!</definedName>
    <definedName name="Tuong_chan" localSheetId="2">#REF!</definedName>
    <definedName name="Tuong_chan" localSheetId="7">#REF!</definedName>
    <definedName name="Tuong_chan">#REF!</definedName>
    <definedName name="Tuong_dau_HD">'[44]Cap DUL'!$549:$551</definedName>
    <definedName name="tuyen1">670.61</definedName>
    <definedName name="tuyena2n3">38</definedName>
    <definedName name="tuyena3n4">38</definedName>
    <definedName name="tuyena4n5">38</definedName>
    <definedName name="tuyenb1">358.79</definedName>
    <definedName name="tuyenn2">46.501</definedName>
    <definedName name="tuyenn4b2">38</definedName>
    <definedName name="tuyenn5b3">38</definedName>
    <definedName name="tuyennhanh" localSheetId="16" hidden="1">{"'Sheet1'!$L$16"}</definedName>
    <definedName name="tuyennhanh" localSheetId="2" hidden="1">{"'Sheet1'!$L$16"}</definedName>
    <definedName name="tuyennhanh" localSheetId="7" hidden="1">{"'Sheet1'!$L$16"}</definedName>
    <definedName name="tuyennhanh" hidden="1">{"'Sheet1'!$L$16"}</definedName>
    <definedName name="tv" localSheetId="16">#REF!</definedName>
    <definedName name="tv">#REF!</definedName>
    <definedName name="tv75nc" localSheetId="16">#REF!</definedName>
    <definedName name="tv75nc" localSheetId="2">#REF!</definedName>
    <definedName name="tv75nc">#REF!</definedName>
    <definedName name="tv75vl" localSheetId="16">#REF!</definedName>
    <definedName name="tv75vl" localSheetId="2">#REF!</definedName>
    <definedName name="tv75vl">#REF!</definedName>
    <definedName name="tvbt" localSheetId="16">#REF!</definedName>
    <definedName name="tvbt" localSheetId="2">#REF!</definedName>
    <definedName name="tvbt">#REF!</definedName>
    <definedName name="tvg">#REF!</definedName>
    <definedName name="Tx" localSheetId="16">#REF!</definedName>
    <definedName name="Tx">#REF!</definedName>
    <definedName name="tx1pignc">'[8]thao-go'!#REF!</definedName>
    <definedName name="tx1pindnc">'[8]thao-go'!#REF!</definedName>
    <definedName name="tx1pintnc">'[8]thao-go'!#REF!</definedName>
    <definedName name="tx1pingnc">'[8]thao-go'!#REF!</definedName>
    <definedName name="tx1pitnc">'[8]thao-go'!#REF!</definedName>
    <definedName name="tx2mhnnc">'[8]thao-go'!#REF!</definedName>
    <definedName name="tx2mitnc">'[8]thao-go'!#REF!</definedName>
    <definedName name="txhnnc">'[8]thao-go'!#REF!</definedName>
    <definedName name="txig1nc">'[8]thao-go'!#REF!</definedName>
    <definedName name="txin190nc">'[8]thao-go'!#REF!</definedName>
    <definedName name="txinnc">'[8]thao-go'!#REF!</definedName>
    <definedName name="txit1nc">'[8]thao-go'!#REF!</definedName>
    <definedName name="ty" localSheetId="16">[143]ESTI.!$A$1:$U$52</definedName>
    <definedName name="ty">[143]ESTI.!$A$1:$U$52</definedName>
    <definedName name="Ty_gia" localSheetId="16">[100]VL!#REF!</definedName>
    <definedName name="Ty_gia">[100]VL!#REF!</definedName>
    <definedName name="ty_le" localSheetId="16">#REF!</definedName>
    <definedName name="ty_le" localSheetId="2">#REF!</definedName>
    <definedName name="ty_le" localSheetId="7">#REF!</definedName>
    <definedName name="ty_le">#REF!</definedName>
    <definedName name="ty_le_2" localSheetId="16">#REF!</definedName>
    <definedName name="ty_le_2" localSheetId="2">#REF!</definedName>
    <definedName name="ty_le_2">#REF!</definedName>
    <definedName name="ty_le_3" localSheetId="16">#REF!</definedName>
    <definedName name="ty_le_3" localSheetId="2">#REF!</definedName>
    <definedName name="ty_le_3">#REF!</definedName>
    <definedName name="ty_le_BTN">#REF!</definedName>
    <definedName name="Ty_le1">#REF!</definedName>
    <definedName name="tyle2">#REF!</definedName>
    <definedName name="TyleThuHoi">[120]TinhGiaMTC!$T$38</definedName>
    <definedName name="th" localSheetId="16">#REF!</definedName>
    <definedName name="th">#REF!</definedName>
    <definedName name="TH.tinh">#REF!</definedName>
    <definedName name="th3x15">[8]giathanh1!#REF!</definedName>
    <definedName name="tha" localSheetId="16" hidden="1">{"'Sheet1'!$L$16"}</definedName>
    <definedName name="tha" localSheetId="2" hidden="1">{"'Sheet1'!$L$16"}</definedName>
    <definedName name="tha" localSheetId="7" hidden="1">{"'Sheet1'!$L$16"}</definedName>
    <definedName name="tha" hidden="1">{"'Sheet1'!$L$16"}</definedName>
    <definedName name="thai">'[144]MTL$-INTER'!#REF!</definedName>
    <definedName name="thang">[43]!tbl_thang[Tháng]</definedName>
    <definedName name="Thang_Long">[107]TBTV!$J$4</definedName>
    <definedName name="Thang_Long_GT">[107]TBTV!$J$4</definedName>
    <definedName name="Thang1" localSheetId="16" hidden="1">{"'Sheet1'!$L$16"}</definedName>
    <definedName name="Thang1" localSheetId="2" hidden="1">{"'Sheet1'!$L$16"}</definedName>
    <definedName name="Thang1" localSheetId="7" hidden="1">{"'Sheet1'!$L$16"}</definedName>
    <definedName name="Thang1" hidden="1">{"'Sheet1'!$L$16"}</definedName>
    <definedName name="thang10" localSheetId="16">{"Book1"}</definedName>
    <definedName name="thang10" localSheetId="2">{"Book1"}</definedName>
    <definedName name="thang10" localSheetId="7">{"Book1"}</definedName>
    <definedName name="thang10">{"Book1"}</definedName>
    <definedName name="THANG2">#REF!</definedName>
    <definedName name="thanh" localSheetId="16" hidden="1">{"'Sheet1'!$L$16"}</definedName>
    <definedName name="thanh" localSheetId="7" hidden="1">{"'Sheet1'!$L$16"}</definedName>
    <definedName name="thanh" hidden="1">{"'Sheet1'!$L$16"}</definedName>
    <definedName name="Thanh_CT">'[44]Cap DUL'!$265:$272</definedName>
    <definedName name="Thanh_LC_tayvin" localSheetId="16">#REF!</definedName>
    <definedName name="Thanh_LC_tayvin" localSheetId="2">#REF!</definedName>
    <definedName name="Thanh_LC_tayvin" localSheetId="7">#REF!</definedName>
    <definedName name="Thanh_LC_tayvin">#REF!</definedName>
    <definedName name="ThanhXuan110" localSheetId="16">'[145]KH-Q1,Q2,01'!#REF!</definedName>
    <definedName name="ThanhXuan110" localSheetId="7">'[145]KH-Q1,Q2,01'!#REF!</definedName>
    <definedName name="ThanhXuan110">'[145]KH-Q1,Q2,01'!#REF!</definedName>
    <definedName name="thao" localSheetId="16" hidden="1">{"'Sheet1'!$L$16"}</definedName>
    <definedName name="thao" localSheetId="7" hidden="1">{"'Sheet1'!$L$16"}</definedName>
    <definedName name="thao" hidden="1">{"'Sheet1'!$L$16"}</definedName>
    <definedName name="Thautinh" localSheetId="16">#REF!</definedName>
    <definedName name="Thautinh" localSheetId="2">#REF!</definedName>
    <definedName name="Thautinh">#REF!</definedName>
    <definedName name="thaychu" localSheetId="16">#REF!</definedName>
    <definedName name="thaychu" localSheetId="2">#REF!</definedName>
    <definedName name="thaychu">#REF!</definedName>
    <definedName name="THC" localSheetId="16" hidden="1">{"'Sheet1'!$L$16"}</definedName>
    <definedName name="THC" localSheetId="2" hidden="1">{"'Sheet1'!$L$16"}</definedName>
    <definedName name="THC" localSheetId="7" hidden="1">{"'Sheet1'!$L$16"}</definedName>
    <definedName name="THC" hidden="1">{"'Sheet1'!$L$16"}</definedName>
    <definedName name="THCP2" localSheetId="16" hidden="1">{"'Sheet1'!$L$16"}</definedName>
    <definedName name="THCP2" localSheetId="2" hidden="1">{"'Sheet1'!$L$16"}</definedName>
    <definedName name="THCP2" localSheetId="7" hidden="1">{"'Sheet1'!$L$16"}</definedName>
    <definedName name="THCP2" hidden="1">{"'Sheet1'!$L$16"}</definedName>
    <definedName name="THCPCTD" localSheetId="16" hidden="1">{"'Sheet1'!$L$16"}</definedName>
    <definedName name="THCPCTD" localSheetId="2" hidden="1">{"'Sheet1'!$L$16"}</definedName>
    <definedName name="THCPCTD" localSheetId="7" hidden="1">{"'Sheet1'!$L$16"}</definedName>
    <definedName name="THCPCTD" hidden="1">{"'Sheet1'!$L$16"}</definedName>
    <definedName name="THDT" localSheetId="16">[68]CTTra!$1:$1048576</definedName>
    <definedName name="THDT">[68]CTTra!$1:$1048576</definedName>
    <definedName name="THDT_CT_XOM_NOI" localSheetId="16">#REF!</definedName>
    <definedName name="THDT_CT_XOM_NOI" localSheetId="2">#REF!</definedName>
    <definedName name="THDT_CT_XOM_NOI" localSheetId="7">#REF!</definedName>
    <definedName name="THDT_CT_XOM_NOI">#REF!</definedName>
    <definedName name="THDT_HT_DAO_THUONG" localSheetId="16">#REF!</definedName>
    <definedName name="THDT_HT_DAO_THUONG" localSheetId="2">#REF!</definedName>
    <definedName name="THDT_HT_DAO_THUONG">#REF!</definedName>
    <definedName name="THDT_HT_XOM_NOI" localSheetId="16">#REF!</definedName>
    <definedName name="THDT_HT_XOM_NOI" localSheetId="2">#REF!</definedName>
    <definedName name="THDT_HT_XOM_NOI">#REF!</definedName>
    <definedName name="THDT_NPP_XOM_NOI">#REF!</definedName>
    <definedName name="THDT_TBA_XOM_NOI">#REF!</definedName>
    <definedName name="them" localSheetId="16" hidden="1">{"'Sheet1'!$L$16"}</definedName>
    <definedName name="them" localSheetId="2" hidden="1">{"'Sheet1'!$L$16"}</definedName>
    <definedName name="them" localSheetId="7" hidden="1">{"'Sheet1'!$L$16"}</definedName>
    <definedName name="them" hidden="1">{"'Sheet1'!$L$16"}</definedName>
    <definedName name="THEP_D32">'[44]Cap DUL'!$288:$293</definedName>
    <definedName name="thepbuoc" localSheetId="16">#REF!</definedName>
    <definedName name="thepbuoc" localSheetId="2">#REF!</definedName>
    <definedName name="thepbuoc" localSheetId="7">#REF!</definedName>
    <definedName name="thepbuoc">#REF!</definedName>
    <definedName name="ThepDet32x3" localSheetId="16">[52]T.Tinh!#REF!</definedName>
    <definedName name="ThepDet32x3" localSheetId="7">[52]T.Tinh!#REF!</definedName>
    <definedName name="ThepDet32x3">[52]T.Tinh!#REF!</definedName>
    <definedName name="ThepDet35x3" localSheetId="16">[52]T.Tinh!#REF!</definedName>
    <definedName name="ThepDet35x3" localSheetId="7">[52]T.Tinh!#REF!</definedName>
    <definedName name="ThepDet35x3">[52]T.Tinh!#REF!</definedName>
    <definedName name="ThepDet40x4" localSheetId="16">[52]T.Tinh!#REF!</definedName>
    <definedName name="ThepDet40x4">[52]T.Tinh!#REF!</definedName>
    <definedName name="ThepDet45x4" localSheetId="16">[52]T.Tinh!#REF!</definedName>
    <definedName name="ThepDet45x4">[52]T.Tinh!#REF!</definedName>
    <definedName name="ThepDet50x5" localSheetId="16">[52]T.Tinh!#REF!</definedName>
    <definedName name="ThepDet50x5">[52]T.Tinh!#REF!</definedName>
    <definedName name="ThepDet63x6">[52]T.Tinh!#REF!</definedName>
    <definedName name="ThepDet75x6">[52]T.Tinh!#REF!</definedName>
    <definedName name="thepDet75x7">'[146]4'!$K$23</definedName>
    <definedName name="ThepDinh" localSheetId="16">#REF!</definedName>
    <definedName name="ThepDinh" localSheetId="2">#REF!</definedName>
    <definedName name="ThepDinh" localSheetId="7">#REF!</definedName>
    <definedName name="ThepDinh">#REF!</definedName>
    <definedName name="thepgoc25_60" localSheetId="16">#REF!</definedName>
    <definedName name="thepgoc25_60" localSheetId="2">#REF!</definedName>
    <definedName name="thepgoc25_60">#REF!</definedName>
    <definedName name="ThepGoc32x32x3" localSheetId="16">[52]T.Tinh!#REF!</definedName>
    <definedName name="ThepGoc32x32x3" localSheetId="2">[52]T.Tinh!#REF!</definedName>
    <definedName name="ThepGoc32x32x3">[52]T.Tinh!#REF!</definedName>
    <definedName name="ThepGoc35x35x3" localSheetId="16">[52]T.Tinh!#REF!</definedName>
    <definedName name="ThepGoc35x35x3" localSheetId="2">[52]T.Tinh!#REF!</definedName>
    <definedName name="ThepGoc35x35x3">[52]T.Tinh!#REF!</definedName>
    <definedName name="ThepGoc40x40x4" localSheetId="16">[52]T.Tinh!#REF!</definedName>
    <definedName name="ThepGoc40x40x4">[52]T.Tinh!#REF!</definedName>
    <definedName name="ThepGoc45x45x4" localSheetId="16">[52]T.Tinh!#REF!</definedName>
    <definedName name="ThepGoc45x45x4">[52]T.Tinh!#REF!</definedName>
    <definedName name="ThepGoc50x50x5">[52]T.Tinh!#REF!</definedName>
    <definedName name="thepgoc63_75" localSheetId="16">#REF!</definedName>
    <definedName name="thepgoc63_75" localSheetId="2">#REF!</definedName>
    <definedName name="thepgoc63_75" localSheetId="7">#REF!</definedName>
    <definedName name="thepgoc63_75">#REF!</definedName>
    <definedName name="ThepGoc63x63x6" localSheetId="16">[52]T.Tinh!#REF!</definedName>
    <definedName name="ThepGoc63x63x6" localSheetId="7">[52]T.Tinh!#REF!</definedName>
    <definedName name="ThepGoc63x63x6">[52]T.Tinh!#REF!</definedName>
    <definedName name="ThepGoc75x6">'[146]4'!$K$16</definedName>
    <definedName name="ThepGoc75x75x6">[52]T.Tinh!#REF!</definedName>
    <definedName name="thepgoc80_100" localSheetId="16">#REF!</definedName>
    <definedName name="thepgoc80_100" localSheetId="2">#REF!</definedName>
    <definedName name="thepgoc80_100" localSheetId="7">#REF!</definedName>
    <definedName name="thepgoc80_100">#REF!</definedName>
    <definedName name="thepma">10500</definedName>
    <definedName name="theptron12" localSheetId="16">#REF!</definedName>
    <definedName name="theptron12" localSheetId="2">#REF!</definedName>
    <definedName name="theptron12">#REF!</definedName>
    <definedName name="theptron14_22" localSheetId="2">#REF!</definedName>
    <definedName name="theptron14_22">#REF!</definedName>
    <definedName name="theptron6_8" localSheetId="2">#REF!</definedName>
    <definedName name="theptron6_8">#REF!</definedName>
    <definedName name="ThepTronD10D18" localSheetId="16">[52]T.Tinh!#REF!</definedName>
    <definedName name="ThepTronD10D18" localSheetId="2">[52]T.Tinh!#REF!</definedName>
    <definedName name="ThepTronD10D18">[52]T.Tinh!#REF!</definedName>
    <definedName name="ThepTronD6D8" localSheetId="16">[52]T.Tinh!#REF!</definedName>
    <definedName name="ThepTronD6D8" localSheetId="2">[52]T.Tinh!#REF!</definedName>
    <definedName name="ThepTronD6D8">[52]T.Tinh!#REF!</definedName>
    <definedName name="thepU" localSheetId="16">[18]TTDZ22!#REF!</definedName>
    <definedName name="thepU" localSheetId="2">[18]TTDZ22!#REF!</definedName>
    <definedName name="thepU">[18]TTDZ22!#REF!</definedName>
    <definedName name="thephinh" localSheetId="16">#REF!</definedName>
    <definedName name="thephinh" localSheetId="2">#REF!</definedName>
    <definedName name="thephinh">#REF!</definedName>
    <definedName name="THGO1pnc" localSheetId="16">#REF!</definedName>
    <definedName name="THGO1pnc" localSheetId="2">#REF!</definedName>
    <definedName name="THGO1pnc">#REF!</definedName>
    <definedName name="thht" localSheetId="16">#REF!</definedName>
    <definedName name="thht">#REF!</definedName>
    <definedName name="THI" localSheetId="16">#REF!</definedName>
    <definedName name="THI">#REF!</definedName>
    <definedName name="Thietbi" localSheetId="16" hidden="1">{"'Sheet1'!$L$16"}</definedName>
    <definedName name="Thietbi" localSheetId="7" hidden="1">{"'Sheet1'!$L$16"}</definedName>
    <definedName name="Thietbi" hidden="1">{"'Sheet1'!$L$16"}</definedName>
    <definedName name="thinghiem" localSheetId="16">#REF!</definedName>
    <definedName name="thinghiem" localSheetId="2">#REF!</definedName>
    <definedName name="thinghiem">#REF!</definedName>
    <definedName name="thinh">[133]gvl!$N$23</definedName>
    <definedName name="THK">'[1]COAT&amp;WRAP-QIOT-#3'!#REF!</definedName>
    <definedName name="THKP">'[147]Giai trinh'!#REF!</definedName>
    <definedName name="THKP160">'[8]dongia (2)'!#REF!</definedName>
    <definedName name="thkp3">#REF!</definedName>
    <definedName name="THKP7YT" localSheetId="16" hidden="1">{"'Sheet1'!$L$16"}</definedName>
    <definedName name="THKP7YT" localSheetId="7" hidden="1">{"'Sheet1'!$L$16"}</definedName>
    <definedName name="THKP7YT" hidden="1">{"'Sheet1'!$L$16"}</definedName>
    <definedName name="THKS" localSheetId="16" hidden="1">{"'Sheet1'!$L$16"}</definedName>
    <definedName name="THKS" localSheetId="2" hidden="1">{"'Sheet1'!$L$16"}</definedName>
    <definedName name="THKS" localSheetId="7" hidden="1">{"'Sheet1'!$L$16"}</definedName>
    <definedName name="THKS" hidden="1">{"'Sheet1'!$L$16"}</definedName>
    <definedName name="Thong_ke_thi_truong">[148]Thong_ke_thi_truong!$A$6:$T$27</definedName>
    <definedName name="Thong_ke_thi_truong_Column">[148]Thong_ke_thi_truong!$A$6:$A$27</definedName>
    <definedName name="Thong_ke_thi_truong_Row">[148]Thong_ke_thi_truong!$A$6:$T$6</definedName>
    <definedName name="THQT">'[149]CHIET TINH TBA'!#REF!</definedName>
    <definedName name="thtt" localSheetId="16">#REF!</definedName>
    <definedName name="thtt" localSheetId="2">#REF!</definedName>
    <definedName name="thtt">#REF!</definedName>
    <definedName name="thththh" localSheetId="16">#REF!</definedName>
    <definedName name="thththh" localSheetId="7">#REF!</definedName>
    <definedName name="thththh">#REF!</definedName>
    <definedName name="thtr15" localSheetId="16">[8]giathanh1!#REF!</definedName>
    <definedName name="thtr15" localSheetId="2">[8]giathanh1!#REF!</definedName>
    <definedName name="thtr15">[8]giathanh1!#REF!</definedName>
    <definedName name="thu" localSheetId="16" hidden="1">{"'Sheet1'!$L$16"}</definedName>
    <definedName name="thu" localSheetId="2" hidden="1">{"'Sheet1'!$L$16"}</definedName>
    <definedName name="thu" localSheetId="7" hidden="1">{"'Sheet1'!$L$16"}</definedName>
    <definedName name="thu" hidden="1">{"'Sheet1'!$L$16"}</definedName>
    <definedName name="thucthanh">'[150]Thuc thanh'!$E$29</definedName>
    <definedName name="thue" localSheetId="16">6</definedName>
    <definedName name="thue">6</definedName>
    <definedName name="thuocno" localSheetId="16">#REF!</definedName>
    <definedName name="thuocno" localSheetId="2">#REF!</definedName>
    <definedName name="thuocno">#REF!</definedName>
    <definedName name="thuy" localSheetId="16" hidden="1">{"'Sheet1'!$L$16"}</definedName>
    <definedName name="thuy" localSheetId="2" hidden="1">{"'Sheet1'!$L$16"}</definedName>
    <definedName name="thuy" localSheetId="7" hidden="1">{"'Sheet1'!$L$16"}</definedName>
    <definedName name="thuy" hidden="1">{"'Sheet1'!$L$16"}</definedName>
    <definedName name="THUYETMINH">[151]ptvt!$A$6:$X$128</definedName>
    <definedName name="thvl">[68]CTTra!$1:$1048576</definedName>
    <definedName name="thvlmoi" localSheetId="16" hidden="1">{"'Sheet1'!$L$16"}</definedName>
    <definedName name="thvlmoi" localSheetId="7" hidden="1">{"'Sheet1'!$L$16"}</definedName>
    <definedName name="thvlmoi" hidden="1">{"'Sheet1'!$L$16"}</definedName>
    <definedName name="thvlmoimoi" localSheetId="16" hidden="1">{"'Sheet1'!$L$16"}</definedName>
    <definedName name="thvlmoimoi" localSheetId="7" hidden="1">{"'Sheet1'!$L$16"}</definedName>
    <definedName name="thvlmoimoi" hidden="1">{"'Sheet1'!$L$16"}</definedName>
    <definedName name="THVT" localSheetId="16">#REF!</definedName>
    <definedName name="THVT" localSheetId="2">#REF!</definedName>
    <definedName name="THVT">#REF!</definedName>
    <definedName name="tr" localSheetId="16" hidden="1">{"'Sheet1'!$L$16"}</definedName>
    <definedName name="tr" localSheetId="2" hidden="1">{"'Sheet1'!$L$16"}</definedName>
    <definedName name="tr" localSheetId="7" hidden="1">{"'Sheet1'!$L$16"}</definedName>
    <definedName name="tr" hidden="1">{"'Sheet1'!$L$16"}</definedName>
    <definedName name="TR15HT">'[8]TONGKE-HT'!#REF!</definedName>
    <definedName name="TR16HT">'[8]TONGKE-HT'!#REF!</definedName>
    <definedName name="TR19HT">'[8]TONGKE-HT'!#REF!</definedName>
    <definedName name="tr1x15">[8]giathanh1!#REF!</definedName>
    <definedName name="TR20HT">'[8]TONGKE-HT'!#REF!</definedName>
    <definedName name="tr3x100">'[8]dongia (2)'!#REF!</definedName>
    <definedName name="Tra_Cot">#REF!</definedName>
    <definedName name="Tra_DM_su_dung">#REF!</definedName>
    <definedName name="Tra_don_gia_KS">#REF!</definedName>
    <definedName name="Tra_DTCT">#REF!</definedName>
    <definedName name="Tra_GTXLST">[152]DTCT!$C$10:$J$438</definedName>
    <definedName name="Tra_gia">#REF!</definedName>
    <definedName name="Tra_phan_tram">[153]Tra_bang!#REF!</definedName>
    <definedName name="Tra_ten_cong" localSheetId="16">#REF!</definedName>
    <definedName name="Tra_ten_cong" localSheetId="2">#REF!</definedName>
    <definedName name="Tra_ten_cong" localSheetId="7">#REF!</definedName>
    <definedName name="Tra_ten_cong">#REF!</definedName>
    <definedName name="Tra_tim_hang_mucPT_trung" localSheetId="16">#REF!</definedName>
    <definedName name="Tra_tim_hang_mucPT_trung" localSheetId="2">#REF!</definedName>
    <definedName name="Tra_tim_hang_mucPT_trung">#REF!</definedName>
    <definedName name="Tra_TL" localSheetId="16">#REF!</definedName>
    <definedName name="Tra_TL" localSheetId="2">#REF!</definedName>
    <definedName name="Tra_TL">#REF!</definedName>
    <definedName name="Tra_ty_le">#REF!</definedName>
    <definedName name="Tra_ty_le2">#REF!</definedName>
    <definedName name="Tra_ty_le3">#REF!</definedName>
    <definedName name="Tra_ty_le4">#REF!</definedName>
    <definedName name="Tra_ty_le5">#REF!</definedName>
    <definedName name="TRA_VAT_LIEU">#REF!</definedName>
    <definedName name="tra_vat_lieu1">'[154]tra-vat-lieu'!$G$4:$J$193</definedName>
    <definedName name="TRA_VL" localSheetId="16">#REF!</definedName>
    <definedName name="TRA_VL" localSheetId="2">#REF!</definedName>
    <definedName name="TRA_VL" localSheetId="7">#REF!</definedName>
    <definedName name="TRA_VL">#REF!</definedName>
    <definedName name="tra_VL_1">'[70]tra-vat-lieu'!$A$201:$H$215</definedName>
    <definedName name="traA103" localSheetId="16">#REF!</definedName>
    <definedName name="traA103" localSheetId="2">#REF!</definedName>
    <definedName name="traA103" localSheetId="7">#REF!</definedName>
    <definedName name="traA103">#REF!</definedName>
    <definedName name="trab" localSheetId="16">#REF!</definedName>
    <definedName name="trab" localSheetId="2">#REF!</definedName>
    <definedName name="trab">#REF!</definedName>
    <definedName name="TraDAH_H" localSheetId="16">#REF!</definedName>
    <definedName name="TraDAH_H" localSheetId="2">#REF!</definedName>
    <definedName name="TraDAH_H">#REF!</definedName>
    <definedName name="TRADE2">#REF!</definedName>
    <definedName name="tram">[83]THTram!#REF!</definedName>
    <definedName name="tram100">'[8]dongia (2)'!#REF!</definedName>
    <definedName name="tram1x25">'[8]dongia (2)'!#REF!</definedName>
    <definedName name="tramatcong1">#REF!</definedName>
    <definedName name="tramatcong2">#REF!</definedName>
    <definedName name="TRAMTON" localSheetId="16" hidden="1">{"'Sheet1'!$L$16"}</definedName>
    <definedName name="TRAMTON" localSheetId="7" hidden="1">{"'Sheet1'!$L$16"}</definedName>
    <definedName name="TRAMTON" hidden="1">{"'Sheet1'!$L$16"}</definedName>
    <definedName name="TRANSFORMER" localSheetId="16">'[95]NEW-PANEL'!#REF!</definedName>
    <definedName name="TRANSFORMER" localSheetId="2">'[95]NEW-PANEL'!#REF!</definedName>
    <definedName name="TRANSFORMER">'[95]NEW-PANEL'!#REF!</definedName>
    <definedName name="tranhietdo" localSheetId="16">#REF!</definedName>
    <definedName name="tranhietdo" localSheetId="2">#REF!</definedName>
    <definedName name="tranhietdo">#REF!</definedName>
    <definedName name="TRaRu" localSheetId="16">[10]BK04!#REF!</definedName>
    <definedName name="TRaRu" localSheetId="2">[10]BK04!#REF!</definedName>
    <definedName name="TRaRu">[10]BK04!#REF!</definedName>
    <definedName name="TraTH">'[155]dtct cong'!$A$9:$A$649</definedName>
    <definedName name="TRAVL" localSheetId="16">#REF!</definedName>
    <definedName name="TRAVL" localSheetId="2">#REF!</definedName>
    <definedName name="TRAVL" localSheetId="7">#REF!</definedName>
    <definedName name="TRAVL">#REF!</definedName>
    <definedName name="trc" localSheetId="16">[156]CT1!#REF!</definedName>
    <definedName name="trc" localSheetId="7">[156]CT1!#REF!</definedName>
    <definedName name="trc">[156]CT1!#REF!</definedName>
    <definedName name="tron250" localSheetId="16">#REF!</definedName>
    <definedName name="tron250" localSheetId="2">#REF!</definedName>
    <definedName name="tron250" localSheetId="7">#REF!</definedName>
    <definedName name="tron250">#REF!</definedName>
    <definedName name="tron25th" localSheetId="16">#REF!</definedName>
    <definedName name="tron25th" localSheetId="2">#REF!</definedName>
    <definedName name="tron25th">#REF!</definedName>
    <definedName name="tron60th" localSheetId="16">#REF!</definedName>
    <definedName name="tron60th" localSheetId="2">#REF!</definedName>
    <definedName name="tron60th">#REF!</definedName>
    <definedName name="tron80">#REF!</definedName>
    <definedName name="TronD10D18">'[146]4'!$K$14</definedName>
    <definedName name="TronD6D8">'[146]4'!$K$13</definedName>
    <definedName name="Trô_P1">'[44]Cap DUL'!$C$264</definedName>
    <definedName name="Trô_P10">'[44]Cap DUL'!$C$597</definedName>
    <definedName name="Trô_P11">'[44]Cap DUL'!$C$634</definedName>
    <definedName name="Trô_P2">'[44]Cap DUL'!$C$301</definedName>
    <definedName name="Trô_P3">'[44]Cap DUL'!$C$338</definedName>
    <definedName name="Trô_P4">'[44]Cap DUL'!$C$375</definedName>
    <definedName name="Trô_P5">'[44]Cap DUL'!$C$412</definedName>
    <definedName name="Trô_P6">'[44]Cap DUL'!$C$449</definedName>
    <definedName name="Trô_P7">'[44]Cap DUL'!$C$486</definedName>
    <definedName name="Trô_P8">'[44]Cap DUL'!$C$523</definedName>
    <definedName name="Trô_P9">'[44]Cap DUL'!$C$560</definedName>
    <definedName name="trrh" localSheetId="16" hidden="1">{"'Sheet1'!$L$16"}</definedName>
    <definedName name="trrh" localSheetId="7" hidden="1">{"'Sheet1'!$L$16"}</definedName>
    <definedName name="trrh" hidden="1">{"'Sheet1'!$L$16"}</definedName>
    <definedName name="trt" localSheetId="16">#REF!</definedName>
    <definedName name="trt" localSheetId="2">#REF!</definedName>
    <definedName name="trt">#REF!</definedName>
    <definedName name="tru_can" localSheetId="16">#REF!</definedName>
    <definedName name="tru_can" localSheetId="2">#REF!</definedName>
    <definedName name="tru_can">#REF!</definedName>
    <definedName name="tru10mtc" localSheetId="16">'[8]t-h HA THE'!#REF!</definedName>
    <definedName name="tru10mtc" localSheetId="2">'[8]t-h HA THE'!#REF!</definedName>
    <definedName name="tru10mtc">'[8]t-h HA THE'!#REF!</definedName>
    <definedName name="tru8mtc" localSheetId="16">'[8]t-h HA THE'!#REF!</definedName>
    <definedName name="tru8mtc" localSheetId="2">'[8]t-h HA THE'!#REF!</definedName>
    <definedName name="tru8mtc">'[8]t-h HA THE'!#REF!</definedName>
    <definedName name="trygmdgdh" localSheetId="16" hidden="1">{"'Sheet1'!$L$16"}</definedName>
    <definedName name="trygmdgdh" localSheetId="2" hidden="1">{"'Sheet1'!$L$16"}</definedName>
    <definedName name="trygmdgdh" localSheetId="7" hidden="1">{"'Sheet1'!$L$16"}</definedName>
    <definedName name="trygmdgdh" hidden="1">{"'Sheet1'!$L$16"}</definedName>
    <definedName name="u">#N/A</definedName>
    <definedName name="uassw_sh" localSheetId="16" hidden="1">{"'Sheet1'!$L$16"}</definedName>
    <definedName name="uassw_sh" localSheetId="7" hidden="1">{"'Sheet1'!$L$16"}</definedName>
    <definedName name="uassw_sh" hidden="1">{"'Sheet1'!$L$16"}</definedName>
    <definedName name="ụiujyyj" localSheetId="16">#REF!</definedName>
    <definedName name="ụiujyyj">#REF!</definedName>
    <definedName name="ukluy" localSheetId="16" hidden="1">{"'Sheet1'!$L$16"}</definedName>
    <definedName name="ukluy" localSheetId="7" hidden="1">{"'Sheet1'!$L$16"}</definedName>
    <definedName name="ukluy" hidden="1">{"'Sheet1'!$L$16"}</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C__3BR" localSheetId="16">#REF!</definedName>
    <definedName name="Unit_C__3BR">#REF!</definedName>
    <definedName name="Unit_Price" localSheetId="16">#REF!</definedName>
    <definedName name="Unit_Price" localSheetId="2">#REF!</definedName>
    <definedName name="Unit_Price">#REF!</definedName>
    <definedName name="unit1" localSheetId="16">'[88]Breakdown 2'!#REF!</definedName>
    <definedName name="unit1" localSheetId="2">'[88]Breakdown 2'!#REF!</definedName>
    <definedName name="unit1">'[88]Breakdown 2'!#REF!</definedName>
    <definedName name="unit5" localSheetId="16">'[88]Breakdown 2'!#REF!</definedName>
    <definedName name="unit5" localSheetId="2">'[88]Breakdown 2'!#REF!</definedName>
    <definedName name="unit5">'[88]Breakdown 2'!#REF!</definedName>
    <definedName name="unit9">'[88]Breakdown 2'!#REF!</definedName>
    <definedName name="ủnt" localSheetId="16" hidden="1">{"'Sheet1'!$L$16"}</definedName>
    <definedName name="ủnt" localSheetId="7" hidden="1">{"'Sheet1'!$L$16"}</definedName>
    <definedName name="ủnt" hidden="1">{"'Sheet1'!$L$16"}</definedName>
    <definedName name="UP" localSheetId="16">#REF!,#REF!,#REF!,#REF!,#REF!,#REF!,#REF!,#REF!,#REF!,#REF!,#REF!</definedName>
    <definedName name="UP" localSheetId="2">#REF!,#REF!,#REF!,#REF!,#REF!,#REF!,#REF!,#REF!,#REF!,#REF!,#REF!</definedName>
    <definedName name="UP" localSheetId="7">#REF!,#REF!,#REF!,#REF!,#REF!,#REF!,#REF!,#REF!,#REF!,#REF!,#REF!</definedName>
    <definedName name="UP">#REF!,#REF!,#REF!,#REF!,#REF!,#REF!,#REF!,#REF!,#REF!,#REF!,#REF!</definedName>
    <definedName name="USD" localSheetId="16">[19]Sheet3!#REF!</definedName>
    <definedName name="USD" localSheetId="2">[19]Sheet3!#REF!</definedName>
    <definedName name="USD">[19]Sheet3!#REF!</definedName>
    <definedName name="ủytỉt" localSheetId="16" hidden="1">{"'Sheet1'!$L$16"}</definedName>
    <definedName name="ủytỉt" localSheetId="7" hidden="1">{"'Sheet1'!$L$16"}</definedName>
    <definedName name="ủytỉt" hidden="1">{"'Sheet1'!$L$16"}</definedName>
    <definedName name="uytjhtdjtj" localSheetId="16" hidden="1">{"'Sheet1'!$L$16"}</definedName>
    <definedName name="uytjhtdjtj" localSheetId="7" hidden="1">{"'Sheet1'!$L$16"}</definedName>
    <definedName name="uytjhtdjtj" hidden="1">{"'Sheet1'!$L$16"}</definedName>
    <definedName name="ưdew">[157]!tbl_cty_bp[ten_bp]</definedName>
    <definedName name="ưefgeg" localSheetId="16" hidden="1">{"'Sheet1'!$L$16"}</definedName>
    <definedName name="ưefgeg" localSheetId="2" hidden="1">{"'Sheet1'!$L$16"}</definedName>
    <definedName name="ưefgeg" localSheetId="7" hidden="1">{"'Sheet1'!$L$16"}</definedName>
    <definedName name="ưefgeg" hidden="1">{"'Sheet1'!$L$16"}</definedName>
    <definedName name="v" localSheetId="16">#REF!</definedName>
    <definedName name="v" localSheetId="2">#REF!</definedName>
    <definedName name="v">#REF!</definedName>
    <definedName name="V_a_b__t_ng_M200____1x2">#N/A</definedName>
    <definedName name="V8.Refresh" localSheetId="16" hidden="1">{"NGUYEN QUI THIEP - Personal View",#N/A,FALSE,"XDCB.HT.FUR."}</definedName>
    <definedName name="V8.Refresh" localSheetId="2" hidden="1">{"NGUYEN QUI THIEP - Personal View",#N/A,FALSE,"XDCB.HT.FUR."}</definedName>
    <definedName name="V8.Refresh" localSheetId="7" hidden="1">{"NGUYEN QUI THIEP - Personal View",#N/A,FALSE,"XDCB.HT.FUR."}</definedName>
    <definedName name="V8.Refresh" hidden="1">{"NGUYEN QUI THIEP - Personal View",#N/A,FALSE,"XDCB.HT.FUR."}</definedName>
    <definedName name="Va">'[62]Giai trinh'!#REF!</definedName>
    <definedName name="VAÄT_LIEÄU">"ATRAM"</definedName>
    <definedName name="vaidia">#REF!</definedName>
    <definedName name="VAN">[22]CT35!#REF!</definedName>
    <definedName name="VARIINST">#REF!</definedName>
    <definedName name="VARIPURC">#REF!</definedName>
    <definedName name="vat">#REF!</definedName>
    <definedName name="VAT_22">[113]DZ22!#REF!</definedName>
    <definedName name="vatlieu" localSheetId="16">#REF!</definedName>
    <definedName name="vatlieu" localSheetId="2">#REF!</definedName>
    <definedName name="vatlieu" localSheetId="7">#REF!</definedName>
    <definedName name="vatlieu">#REF!</definedName>
    <definedName name="VATM" localSheetId="16" hidden="1">{"'Sheet1'!$L$16"}</definedName>
    <definedName name="VATM" localSheetId="7" hidden="1">{"'Sheet1'!$L$16"}</definedName>
    <definedName name="VATM" hidden="1">{"'Sheet1'!$L$16"}</definedName>
    <definedName name="vb" localSheetId="16">#REF!</definedName>
    <definedName name="vb">#REF!</definedName>
    <definedName name="VC" localSheetId="16">#REF!</definedName>
    <definedName name="VC" localSheetId="2">#REF!</definedName>
    <definedName name="VC">#REF!</definedName>
    <definedName name="VC4tr" localSheetId="16" hidden="1">{"'Sheet1'!$L$16"}</definedName>
    <definedName name="VC4tr" localSheetId="2" hidden="1">{"'Sheet1'!$L$16"}</definedName>
    <definedName name="VC4tr" localSheetId="7" hidden="1">{"'Sheet1'!$L$16"}</definedName>
    <definedName name="VC4tr" hidden="1">{"'Sheet1'!$L$16"}</definedName>
    <definedName name="VCbo">[28]DMCP!$O$22</definedName>
    <definedName name="vcbt35">'[136]CHIET TINH DZ 10 KV'!$I$5</definedName>
    <definedName name="VCC" localSheetId="16">#REF!</definedName>
    <definedName name="VCC" localSheetId="2">#REF!</definedName>
    <definedName name="VCC" localSheetId="7">#REF!</definedName>
    <definedName name="VCC">#REF!</definedName>
    <definedName name="vccat" localSheetId="16">'[75]CHIET TINH DZ 0,4'!#REF!</definedName>
    <definedName name="vccat" localSheetId="7">'[75]CHIET TINH DZ 0,4'!#REF!</definedName>
    <definedName name="vccat">'[75]CHIET TINH DZ 0,4'!#REF!</definedName>
    <definedName name="vccat35">'[136]CHIET TINH DZ 10 KV'!$L$14</definedName>
    <definedName name="vccatv" localSheetId="16">#REF!</definedName>
    <definedName name="vccatv" localSheetId="2">#REF!</definedName>
    <definedName name="vccatv" localSheetId="7">#REF!</definedName>
    <definedName name="vccatv">#REF!</definedName>
    <definedName name="vccot" localSheetId="16">#REF!</definedName>
    <definedName name="vccot" localSheetId="2">#REF!</definedName>
    <definedName name="vccot">#REF!</definedName>
    <definedName name="vccot35" localSheetId="16">#REF!</definedName>
    <definedName name="vccot35" localSheetId="2">#REF!</definedName>
    <definedName name="vccot35">#REF!</definedName>
    <definedName name="vccott">#REF!</definedName>
    <definedName name="vccottt">#REF!</definedName>
    <definedName name="VCD">#REF!</definedName>
    <definedName name="vcda">'[75]CHIET TINH DZ 0,4'!#REF!</definedName>
    <definedName name="vcda35">'[136]CHIET TINH DZ 10 KV'!$L$15</definedName>
    <definedName name="vcdatc2" localSheetId="16">#REF!</definedName>
    <definedName name="vcdatc2" localSheetId="2">#REF!</definedName>
    <definedName name="vcdatc2" localSheetId="7">#REF!</definedName>
    <definedName name="vcdatc2">#REF!</definedName>
    <definedName name="vcdatc3" localSheetId="16">#REF!</definedName>
    <definedName name="vcdatc3" localSheetId="2">#REF!</definedName>
    <definedName name="vcdatc3">#REF!</definedName>
    <definedName name="vcday" localSheetId="16">#REF!</definedName>
    <definedName name="vcday" localSheetId="2">#REF!</definedName>
    <definedName name="vcday">#REF!</definedName>
    <definedName name="vcdayct" localSheetId="16">'[15]CHIET TINH CCT '!#REF!</definedName>
    <definedName name="vcdayct" localSheetId="2">'[15]CHIET TINH CCT '!#REF!</definedName>
    <definedName name="vcdayct">'[15]CHIET TINH CCT '!#REF!</definedName>
    <definedName name="vcdc">'[136]CHIET TINH DZ 10 KV'!$L$17</definedName>
    <definedName name="vcdctc" localSheetId="16">#REF!</definedName>
    <definedName name="vcdctc" localSheetId="2">#REF!</definedName>
    <definedName name="vcdctc" localSheetId="7">#REF!</definedName>
    <definedName name="vcdctc">#REF!</definedName>
    <definedName name="VCDD3p" localSheetId="16">'[8]KPVC-BD '!#REF!</definedName>
    <definedName name="VCDD3p" localSheetId="7">'[8]KPVC-BD '!#REF!</definedName>
    <definedName name="VCDD3p">'[8]KPVC-BD '!#REF!</definedName>
    <definedName name="vcdungcu35" localSheetId="16">'[15]CHIET TINH DZ 35 KV'!#REF!</definedName>
    <definedName name="vcdungcu35" localSheetId="7">'[15]CHIET TINH DZ 35 KV'!#REF!</definedName>
    <definedName name="vcdungcu35">'[15]CHIET TINH DZ 35 KV'!#REF!</definedName>
    <definedName name="vcg" localSheetId="16">#REF!</definedName>
    <definedName name="vcg" localSheetId="7">#REF!</definedName>
    <definedName name="vcg">#REF!</definedName>
    <definedName name="vcgo" localSheetId="16">#REF!</definedName>
    <definedName name="vcgo">#REF!</definedName>
    <definedName name="vcn">#REF!</definedName>
    <definedName name="VCNBo">[28]DMCP!$O$25</definedName>
    <definedName name="vcoto" localSheetId="16" hidden="1">{"'Sheet1'!$L$16"}</definedName>
    <definedName name="vcoto" localSheetId="2" hidden="1">{"'Sheet1'!$L$16"}</definedName>
    <definedName name="vcoto" localSheetId="7" hidden="1">{"'Sheet1'!$L$16"}</definedName>
    <definedName name="vcoto" hidden="1">{"'Sheet1'!$L$16"}</definedName>
    <definedName name="VCP">#REF!</definedName>
    <definedName name="vcpbkbr">#REF!</definedName>
    <definedName name="VCPBKMV">#REF!</definedName>
    <definedName name="vcpk">#REF!</definedName>
    <definedName name="VCPSCTCN">#REF!</definedName>
    <definedName name="VCPSCTCP">#REF!</definedName>
    <definedName name="VCPSCTHH">#REF!</definedName>
    <definedName name="VCPSQTM">#REF!</definedName>
    <definedName name="VCPSTK">#REF!</definedName>
    <definedName name="vcsat">'[75]CHIET TINH CCT'!#REF!</definedName>
    <definedName name="vcsat35">'[15]CHIET TINH DZ 35 KV'!#REF!</definedName>
    <definedName name="vcsatct">'[15]CHIET TINH CCT '!#REF!</definedName>
    <definedName name="vcsu" localSheetId="16">#REF!</definedName>
    <definedName name="vcsu" localSheetId="2">#REF!</definedName>
    <definedName name="vcsu" localSheetId="7">#REF!</definedName>
    <definedName name="vcsu">#REF!</definedName>
    <definedName name="vcsuct" localSheetId="16">'[15]CHIET TINH CCT '!#REF!</definedName>
    <definedName name="vcsuct" localSheetId="7">'[15]CHIET TINH CCT '!#REF!</definedName>
    <definedName name="vcsuct">'[15]CHIET TINH CCT '!#REF!</definedName>
    <definedName name="vctb" localSheetId="16">#REF!</definedName>
    <definedName name="vctb" localSheetId="2">#REF!</definedName>
    <definedName name="vctb" localSheetId="7">#REF!</definedName>
    <definedName name="vctb">#REF!</definedName>
    <definedName name="vctmong" localSheetId="16">#REF!</definedName>
    <definedName name="vctmong" localSheetId="2">#REF!</definedName>
    <definedName name="vctmong" localSheetId="7">#REF!</definedName>
    <definedName name="vctmong">#REF!</definedName>
    <definedName name="VCTT" localSheetId="16">#REF!</definedName>
    <definedName name="VCTT" localSheetId="2">#REF!</definedName>
    <definedName name="VCTT" localSheetId="7">#REF!</definedName>
    <definedName name="VCTT">#REF!</definedName>
    <definedName name="VCThuy">[28]DMCP!$O$23</definedName>
    <definedName name="vctre" localSheetId="16">'[158]CHITIET-DZ04'!#REF!</definedName>
    <definedName name="vctre" localSheetId="2">'[158]CHITIET-DZ04'!#REF!</definedName>
    <definedName name="vctre" localSheetId="7">'[158]CHITIET-DZ04'!#REF!</definedName>
    <definedName name="vctre">'[158]CHITIET-DZ04'!#REF!</definedName>
    <definedName name="VCVBT1">'[8]VCV-BE-TONG'!$G$11</definedName>
    <definedName name="VCVBT2">'[8]VCV-BE-TONG'!$G$17</definedName>
    <definedName name="vcxa">'[75]CHIET TINH DZ 0,4'!#REF!</definedName>
    <definedName name="vcxa35">'[136]CHIET TINH DZ 10 KV'!$L$18</definedName>
    <definedName name="vcxm">'[75]CHIET TINH DZ 0,4'!#REF!</definedName>
    <definedName name="vcxm35">'[136]CHIET TINH DZ 10 KV'!$L$13</definedName>
    <definedName name="VCHT">#REF!</definedName>
    <definedName name="vd" localSheetId="16">#REF!</definedName>
    <definedName name="vd" localSheetId="2">#REF!</definedName>
    <definedName name="vd" localSheetId="7">#REF!</definedName>
    <definedName name="vd">#REF!</definedName>
    <definedName name="vd3p" localSheetId="16">#REF!</definedName>
    <definedName name="vd3p" localSheetId="2">#REF!</definedName>
    <definedName name="vd3p">#REF!</definedName>
    <definedName name="VDKMCTG" localSheetId="16">#REF!</definedName>
    <definedName name="VDKMCTG" localSheetId="2">#REF!</definedName>
    <definedName name="VDKMCTG">#REF!</definedName>
    <definedName name="VDKSCT">#REF!</definedName>
    <definedName name="VDKSCTCN">#REF!</definedName>
    <definedName name="VDKSCTCP">#REF!</definedName>
    <definedName name="vdkt">[21]gVL!$Q$55</definedName>
    <definedName name="vdktgtgt">#REF!</definedName>
    <definedName name="vdvd" localSheetId="16">#REF!</definedName>
    <definedName name="vdvd">#REF!</definedName>
    <definedName name="VI" localSheetId="16">'[62]Giai trinh'!#REF!</definedName>
    <definedName name="VI" localSheetId="2">'[62]Giai trinh'!#REF!</definedName>
    <definedName name="VI">'[62]Giai trinh'!#REF!</definedName>
    <definedName name="VIa" localSheetId="16">'[62]Giai trinh'!#REF!</definedName>
    <definedName name="VIa" localSheetId="2">'[62]Giai trinh'!#REF!</definedName>
    <definedName name="VIa">'[62]Giai trinh'!#REF!</definedName>
    <definedName name="viet" localSheetId="16">#REF!</definedName>
    <definedName name="viet" localSheetId="2">#REF!</definedName>
    <definedName name="viet" localSheetId="7">#REF!</definedName>
    <definedName name="viet">#REF!</definedName>
    <definedName name="Vietri" localSheetId="16">[72]TTVanChuyen!#REF!</definedName>
    <definedName name="Vietri" localSheetId="2">[72]TTVanChuyen!#REF!</definedName>
    <definedName name="Vietri" localSheetId="7">[72]TTVanChuyen!#REF!</definedName>
    <definedName name="Vietri">[72]TTVanChuyen!#REF!</definedName>
    <definedName name="VIEW" localSheetId="16">#REF!</definedName>
    <definedName name="VIEW" localSheetId="2">#REF!</definedName>
    <definedName name="VIEW" localSheetId="7">#REF!</definedName>
    <definedName name="VIEW">#REF!</definedName>
    <definedName name="VII" localSheetId="16">'[62]Giai trinh'!#REF!</definedName>
    <definedName name="VII" localSheetId="2">'[62]Giai trinh'!#REF!</definedName>
    <definedName name="VII" localSheetId="7">'[62]Giai trinh'!#REF!</definedName>
    <definedName name="VII">'[62]Giai trinh'!#REF!</definedName>
    <definedName name="VIIa" localSheetId="16">'[62]Giai trinh'!#REF!</definedName>
    <definedName name="VIIa" localSheetId="2">'[62]Giai trinh'!#REF!</definedName>
    <definedName name="VIIa">'[62]Giai trinh'!#REF!</definedName>
    <definedName name="VIII" localSheetId="16">'[62]Giai trinh'!#REF!</definedName>
    <definedName name="VIII" localSheetId="2">'[62]Giai trinh'!#REF!</definedName>
    <definedName name="VIII">'[62]Giai trinh'!#REF!</definedName>
    <definedName name="VIIIa" localSheetId="2">'[62]Giai trinh'!#REF!</definedName>
    <definedName name="VIIIa">'[62]Giai trinh'!#REF!</definedName>
    <definedName name="vk">[159]M13PTDG!$H$11</definedName>
    <definedName name="vkds" localSheetId="16">#REF!</definedName>
    <definedName name="vkds" localSheetId="2">#REF!</definedName>
    <definedName name="vkds" localSheetId="7">#REF!</definedName>
    <definedName name="vkds">#REF!</definedName>
    <definedName name="vktc" localSheetId="16">#REF!</definedName>
    <definedName name="vktc" localSheetId="2">#REF!</definedName>
    <definedName name="vktc" localSheetId="7">#REF!</definedName>
    <definedName name="vktc">#REF!</definedName>
    <definedName name="vkh">[160]chiettinh!$I$11</definedName>
    <definedName name="vl" localSheetId="16">#REF!</definedName>
    <definedName name="vl" localSheetId="2">#REF!</definedName>
    <definedName name="vl">#REF!</definedName>
    <definedName name="VL.DMC" localSheetId="16">[53]GTTBA!#REF!</definedName>
    <definedName name="VL.DMC" localSheetId="2">[53]GTTBA!#REF!</definedName>
    <definedName name="VL.DMC">[53]GTTBA!#REF!</definedName>
    <definedName name="VL.GTTMC" localSheetId="16">[53]GTTBA!#REF!</definedName>
    <definedName name="VL.GTTMC" localSheetId="2">[53]GTTBA!#REF!</definedName>
    <definedName name="VL.GTTMC">[53]GTTBA!#REF!</definedName>
    <definedName name="VL.I" localSheetId="16">'[62]Giai trinh'!#REF!</definedName>
    <definedName name="VL.I" localSheetId="2">'[62]Giai trinh'!#REF!</definedName>
    <definedName name="VL.I">'[62]Giai trinh'!#REF!</definedName>
    <definedName name="VL.II" localSheetId="16">'[62]Giai trinh'!#REF!</definedName>
    <definedName name="VL.II">'[62]Giai trinh'!#REF!</definedName>
    <definedName name="VL.III">'[62]Giai trinh'!#REF!</definedName>
    <definedName name="VL.IV">'[62]Giai trinh'!#REF!</definedName>
    <definedName name="VL.M10.1">'[60]Giai trinh'!#REF!</definedName>
    <definedName name="VL.M10.2">'[60]Giai trinh'!#REF!</definedName>
    <definedName name="VL.M12.1">[61]GTTBA!$I$243</definedName>
    <definedName name="VL.M12.2">[61]GTTBA!$I$215</definedName>
    <definedName name="VL.M14.1">[53]GTTBA!#REF!</definedName>
    <definedName name="VL.M14.2">[53]GTTBA!#REF!</definedName>
    <definedName name="VL.MDT">'[60]Giai trinh'!#REF!</definedName>
    <definedName name="VL.MTCat">[53]GTTBA!#REF!</definedName>
    <definedName name="VL.T1C.CDFD">[53]GTTBA!#REF!</definedName>
    <definedName name="VL.T1C.M14">[53]GTTBA!#REF!</definedName>
    <definedName name="VL.T1C.M16">[116]GTTBA!$I$151</definedName>
    <definedName name="VL.TTC">[53]GTTBA!#REF!</definedName>
    <definedName name="VL.V">'[62]Giai trinh'!#REF!</definedName>
    <definedName name="VL.VI">'[62]Giai trinh'!#REF!</definedName>
    <definedName name="VL.VII">'[62]Giai trinh'!#REF!</definedName>
    <definedName name="VL.VIII">'[62]Giai trinh'!#REF!</definedName>
    <definedName name="VL.X.CSV">[53]GTTBA!#REF!</definedName>
    <definedName name="VL.XL">[53]GTTBA!#REF!</definedName>
    <definedName name="vl1p" localSheetId="16">#REF!</definedName>
    <definedName name="vl1p" localSheetId="2">#REF!</definedName>
    <definedName name="vl1p" localSheetId="7">#REF!</definedName>
    <definedName name="vl1p">#REF!</definedName>
    <definedName name="vl3p" localSheetId="16">#REF!</definedName>
    <definedName name="vl3p" localSheetId="2">#REF!</definedName>
    <definedName name="vl3p">#REF!</definedName>
    <definedName name="vlc" localSheetId="16">#REF!</definedName>
    <definedName name="vlc" localSheetId="2">#REF!</definedName>
    <definedName name="vlc">#REF!</definedName>
    <definedName name="Vlcap0.7">#REF!</definedName>
    <definedName name="VLcap1">#REF!</definedName>
    <definedName name="vlct" localSheetId="16" hidden="1">{"'Sheet1'!$L$16"}</definedName>
    <definedName name="vlct" localSheetId="2" hidden="1">{"'Sheet1'!$L$16"}</definedName>
    <definedName name="vlct" localSheetId="7" hidden="1">{"'Sheet1'!$L$16"}</definedName>
    <definedName name="vlct" hidden="1">{"'Sheet1'!$L$16"}</definedName>
    <definedName name="vlctbb">#REF!</definedName>
    <definedName name="vldd">'[8]TH XL'!#REF!</definedName>
    <definedName name="vldn400" localSheetId="16">#REF!</definedName>
    <definedName name="vldn400" localSheetId="2">#REF!</definedName>
    <definedName name="vldn400" localSheetId="7">#REF!</definedName>
    <definedName name="vldn400">#REF!</definedName>
    <definedName name="vldn600" localSheetId="16">#REF!</definedName>
    <definedName name="vldn600" localSheetId="2">#REF!</definedName>
    <definedName name="vldn600">#REF!</definedName>
    <definedName name="VLHC">[8]TNHCHINH!$I$38</definedName>
    <definedName name="VLIEU" localSheetId="16">#REF!</definedName>
    <definedName name="VLIEU" localSheetId="2">#REF!</definedName>
    <definedName name="VLIEU" localSheetId="7">#REF!</definedName>
    <definedName name="VLIEU">#REF!</definedName>
    <definedName name="VLieuGoc">[50]DMCP!$T$5</definedName>
    <definedName name="VLKhacR">[28]DMCP!$M$6</definedName>
    <definedName name="VLNCMTC" localSheetId="16">#REF!</definedName>
    <definedName name="VLNCMTC" localSheetId="2">#REF!</definedName>
    <definedName name="VLNCMTC" localSheetId="7">#REF!</definedName>
    <definedName name="VLNCMTC">#REF!</definedName>
    <definedName name="VLPhu" localSheetId="16">#REF!</definedName>
    <definedName name="VLPhu" localSheetId="2">#REF!</definedName>
    <definedName name="VLPhu">#REF!</definedName>
    <definedName name="VLTT" localSheetId="16">#REF!</definedName>
    <definedName name="VLTT" localSheetId="2">#REF!</definedName>
    <definedName name="VLTT">#REF!</definedName>
    <definedName name="vltr" localSheetId="16">'[8]TH XL'!#REF!</definedName>
    <definedName name="vltr" localSheetId="2">'[8]TH XL'!#REF!</definedName>
    <definedName name="vltr">'[8]TH XL'!#REF!</definedName>
    <definedName name="vltram" localSheetId="16">#REF!</definedName>
    <definedName name="vltram" localSheetId="2">#REF!</definedName>
    <definedName name="vltram" localSheetId="7">#REF!</definedName>
    <definedName name="vltram">#REF!</definedName>
    <definedName name="VLxaydung" localSheetId="16">#REF!</definedName>
    <definedName name="VLxaydung" localSheetId="2">#REF!</definedName>
    <definedName name="VLxaydung">#REF!</definedName>
    <definedName name="Vn">'[161]Phuong an 1'!$S$1</definedName>
    <definedName name="Von.KL" localSheetId="16">#REF!</definedName>
    <definedName name="Von.KL" localSheetId="2">#REF!</definedName>
    <definedName name="Von.KL" localSheetId="7">#REF!</definedName>
    <definedName name="Von.KL">#REF!</definedName>
    <definedName name="vr3p" localSheetId="16">#REF!</definedName>
    <definedName name="vr3p" localSheetId="2">#REF!</definedName>
    <definedName name="vr3p">#REF!</definedName>
    <definedName name="vt" localSheetId="16">#REF!</definedName>
    <definedName name="vt" localSheetId="2">#REF!</definedName>
    <definedName name="vt">#REF!</definedName>
    <definedName name="vt1pbs" localSheetId="16">'[8]lam-moi'!#REF!</definedName>
    <definedName name="vt1pbs" localSheetId="2">'[8]lam-moi'!#REF!</definedName>
    <definedName name="vt1pbs">'[8]lam-moi'!#REF!</definedName>
    <definedName name="vtbs" localSheetId="16">'[8]lam-moi'!#REF!</definedName>
    <definedName name="vtbs" localSheetId="2">'[8]lam-moi'!#REF!</definedName>
    <definedName name="vtbs">'[8]lam-moi'!#REF!</definedName>
    <definedName name="vthang" localSheetId="16">#REF!</definedName>
    <definedName name="vthang" localSheetId="2">#REF!</definedName>
    <definedName name="vthang" localSheetId="7">#REF!</definedName>
    <definedName name="vthang">#REF!</definedName>
    <definedName name="VuaBT" localSheetId="16">#REF!</definedName>
    <definedName name="VuaBT" localSheetId="2">#REF!</definedName>
    <definedName name="VuaBT">#REF!</definedName>
    <definedName name="vvv" localSheetId="16">#REF!</definedName>
    <definedName name="vvv" localSheetId="2">#REF!</definedName>
    <definedName name="vvv">#REF!</definedName>
    <definedName name="vvvv" localSheetId="16">#REF!</definedName>
    <definedName name="vvvv">#REF!</definedName>
    <definedName name="vvvvvvvvvvvvvvvv" localSheetId="16">#REF!</definedName>
    <definedName name="vvvvvvvvvvvvvvvv">#REF!</definedName>
    <definedName name="vxabd">[162]Names!$AH$59</definedName>
    <definedName name="vxadn" localSheetId="16">#REF!</definedName>
    <definedName name="vxadn" localSheetId="2">#REF!</definedName>
    <definedName name="vxadn" localSheetId="7">#REF!</definedName>
    <definedName name="vxadn">#REF!</definedName>
    <definedName name="vxah" localSheetId="16">#REF!</definedName>
    <definedName name="vxah" localSheetId="2">#REF!</definedName>
    <definedName name="vxah">#REF!</definedName>
    <definedName name="vxah1" localSheetId="16">#REF!</definedName>
    <definedName name="vxah1" localSheetId="2">#REF!</definedName>
    <definedName name="vxah1">#REF!</definedName>
    <definedName name="vxaqn">#REF!</definedName>
    <definedName name="vxaqn2">#REF!</definedName>
    <definedName name="vxath">[46]Names!$AH$59</definedName>
    <definedName name="vxbbd" localSheetId="16">#REF!</definedName>
    <definedName name="vxbbd" localSheetId="2">#REF!</definedName>
    <definedName name="vxbbd" localSheetId="7">#REF!</definedName>
    <definedName name="vxbbd">#REF!</definedName>
    <definedName name="vxbdn" localSheetId="16">#REF!</definedName>
    <definedName name="vxbdn" localSheetId="2">#REF!</definedName>
    <definedName name="vxbdn">#REF!</definedName>
    <definedName name="vxbh" localSheetId="16">#REF!</definedName>
    <definedName name="vxbh" localSheetId="2">#REF!</definedName>
    <definedName name="vxbh">#REF!</definedName>
    <definedName name="vxbqn">#REF!</definedName>
    <definedName name="vxbqn2">#REF!</definedName>
    <definedName name="vxcbd">#REF!</definedName>
    <definedName name="vxcdn">#REF!</definedName>
    <definedName name="vxcqn">#REF!</definedName>
    <definedName name="vxcqn2">#REF!</definedName>
    <definedName name="vxch">#REF!</definedName>
    <definedName name="W">#REF!</definedName>
    <definedName name="Wc">[33]PEDESB!#REF!</definedName>
    <definedName name="wgyw" localSheetId="16" hidden="1">{"'Sheet1'!$L$16"}</definedName>
    <definedName name="wgyw" localSheetId="7" hidden="1">{"'Sheet1'!$L$16"}</definedName>
    <definedName name="wgyw" hidden="1">{"'Sheet1'!$L$16"}</definedName>
    <definedName name="WRITE" localSheetId="16" hidden="1">{#N/A,#N/A,FALSE,"CCTV"}</definedName>
    <definedName name="WRITE" localSheetId="2" hidden="1">{#N/A,#N/A,FALSE,"CCTV"}</definedName>
    <definedName name="WRITE" localSheetId="7" hidden="1">{#N/A,#N/A,FALSE,"CCTV"}</definedName>
    <definedName name="WRITE" hidden="1">{#N/A,#N/A,FALSE,"CCTV"}</definedName>
    <definedName name="WRN" localSheetId="16" hidden="1">{#N/A,#N/A,FALSE,"CCTV"}</definedName>
    <definedName name="WRN" localSheetId="2" hidden="1">{#N/A,#N/A,FALSE,"CCTV"}</definedName>
    <definedName name="WRN" localSheetId="7" hidden="1">{#N/A,#N/A,FALSE,"CCTV"}</definedName>
    <definedName name="WRN" hidden="1">{#N/A,#N/A,FALSE,"CCTV"}</definedName>
    <definedName name="wrn.aaa." localSheetId="16" hidden="1">{#N/A,#N/A,FALSE,"Sheet1";#N/A,#N/A,FALSE,"Sheet1";#N/A,#N/A,FALSE,"Sheet1"}</definedName>
    <definedName name="wrn.aaa." localSheetId="7" hidden="1">{#N/A,#N/A,FALSE,"Sheet1";#N/A,#N/A,FALSE,"Sheet1";#N/A,#N/A,FALSE,"Sheet1"}</definedName>
    <definedName name="wrn.aaa." hidden="1">{#N/A,#N/A,FALSE,"Sheet1";#N/A,#N/A,FALSE,"Sheet1";#N/A,#N/A,FALSE,"Sheet1"}</definedName>
    <definedName name="wrn.BM." localSheetId="16" hidden="1">{#N/A,#N/A,FALSE,"CCTV"}</definedName>
    <definedName name="wrn.BM." localSheetId="2" hidden="1">{#N/A,#N/A,FALSE,"CCTV"}</definedName>
    <definedName name="wrn.BM." localSheetId="7" hidden="1">{#N/A,#N/A,FALSE,"CCTV"}</definedName>
    <definedName name="wrn.BM." hidden="1">{#N/A,#N/A,FALSE,"CCTV"}</definedName>
    <definedName name="wrn.cong." localSheetId="16" hidden="1">{#N/A,#N/A,FALSE,"Sheet1"}</definedName>
    <definedName name="wrn.cong." localSheetId="7" hidden="1">{#N/A,#N/A,FALSE,"Sheet1"}</definedName>
    <definedName name="wrn.cong." hidden="1">{#N/A,#N/A,FALSE,"Sheet1"}</definedName>
    <definedName name="wrn.chi._.tiÆt." localSheetId="16" hidden="1">{#N/A,#N/A,FALSE,"Chi tiÆt"}</definedName>
    <definedName name="wrn.chi._.tiÆt." localSheetId="2" hidden="1">{#N/A,#N/A,FALSE,"Chi tiÆt"}</definedName>
    <definedName name="wrn.chi._.tiÆt." localSheetId="7" hidden="1">{#N/A,#N/A,FALSE,"Chi tiÆt"}</definedName>
    <definedName name="wrn.chi._.tiÆt." hidden="1">{#N/A,#N/A,FALSE,"Chi tiÆt"}</definedName>
    <definedName name="wrn.mai._.khanh." localSheetId="16" hidden="1">{"NGUYEN QUI THIEP - Personal View",#N/A,FALSE,"XDCB.HT.FUR."}</definedName>
    <definedName name="wrn.mai._.khanh." localSheetId="2" hidden="1">{"NGUYEN QUI THIEP - Personal View",#N/A,FALSE,"XDCB.HT.FUR."}</definedName>
    <definedName name="wrn.mai._.khanh." localSheetId="7" hidden="1">{"NGUYEN QUI THIEP - Personal View",#N/A,FALSE,"XDCB.HT.FUR."}</definedName>
    <definedName name="wrn.mai._.khanh." hidden="1">{"NGUYEN QUI THIEP - Personal View",#N/A,FALSE,"XDCB.HT.FUR."}</definedName>
    <definedName name="wrn.re_xoa2" localSheetId="16" hidden="1">{"Offgrid",#N/A,FALSE,"OFFGRID";"Region",#N/A,FALSE,"REGION";"Offgrid -2",#N/A,FALSE,"OFFGRID";"WTP",#N/A,FALSE,"WTP";"WTP -2",#N/A,FALSE,"WTP";"Project",#N/A,FALSE,"PROJECT";"Summary -2",#N/A,FALSE,"SUMMARY"}</definedName>
    <definedName name="wrn.re_xoa2" localSheetId="7" hidden="1">{"Offgrid",#N/A,FALSE,"OFFGRID";"Region",#N/A,FALSE,"REGION";"Offgrid -2",#N/A,FALSE,"OFFGRID";"WTP",#N/A,FALSE,"WTP";"WTP -2",#N/A,FALSE,"WTP";"Project",#N/A,FALSE,"PROJECT";"Summary -2",#N/A,FALSE,"SUMMARY"}</definedName>
    <definedName name="wrn.re_xoa2" hidden="1">{"Offgrid",#N/A,FALSE,"OFFGRID";"Region",#N/A,FALSE,"REGION";"Offgrid -2",#N/A,FALSE,"OFFGRID";"WTP",#N/A,FALSE,"WTP";"WTP -2",#N/A,FALSE,"WTP";"Project",#N/A,FALSE,"PROJECT";"Summary -2",#N/A,FALSE,"SUMMARY"}</definedName>
    <definedName name="wrn.Report." localSheetId="16" hidden="1">{"Offgrid",#N/A,FALSE,"OFFGRID";"Region",#N/A,FALSE,"REGION";"Offgrid -2",#N/A,FALSE,"OFFGRID";"WTP",#N/A,FALSE,"WTP";"WTP -2",#N/A,FALSE,"WTP";"Project",#N/A,FALSE,"PROJECT";"Summary -2",#N/A,FALSE,"SUMMARY"}</definedName>
    <definedName name="wrn.Report." localSheetId="7"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16" hidden="1">{#N/A,#N/A,TRUE,"BT M200 da 10x20"}</definedName>
    <definedName name="wrn.vd." localSheetId="7" hidden="1">{#N/A,#N/A,TRUE,"BT M200 da 10x20"}</definedName>
    <definedName name="wrn.vd." hidden="1">{#N/A,#N/A,TRUE,"BT M200 da 10x20"}</definedName>
    <definedName name="wrn_xoa2" localSheetId="16" hidden="1">{#N/A,#N/A,FALSE,"Chi tiÆt"}</definedName>
    <definedName name="wrn_xoa2" localSheetId="7" hidden="1">{#N/A,#N/A,FALSE,"Chi tiÆt"}</definedName>
    <definedName name="wrn_xoa2" hidden="1">{#N/A,#N/A,FALSE,"Chi tiÆt"}</definedName>
    <definedName name="wrnf.report" localSheetId="16" hidden="1">{"Offgrid",#N/A,FALSE,"OFFGRID";"Region",#N/A,FALSE,"REGION";"Offgrid -2",#N/A,FALSE,"OFFGRID";"WTP",#N/A,FALSE,"WTP";"WTP -2",#N/A,FALSE,"WTP";"Project",#N/A,FALSE,"PROJECT";"Summary -2",#N/A,FALSE,"SUMMARY"}</definedName>
    <definedName name="wrnf.report" localSheetId="7"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rnf_xoa2" localSheetId="16" hidden="1">{"Offgrid",#N/A,FALSE,"OFFGRID";"Region",#N/A,FALSE,"REGION";"Offgrid -2",#N/A,FALSE,"OFFGRID";"WTP",#N/A,FALSE,"WTP";"WTP -2",#N/A,FALSE,"WTP";"Project",#N/A,FALSE,"PROJECT";"Summary -2",#N/A,FALSE,"SUMMARY"}</definedName>
    <definedName name="wrnf_xoa2" localSheetId="7" hidden="1">{"Offgrid",#N/A,FALSE,"OFFGRID";"Region",#N/A,FALSE,"REGION";"Offgrid -2",#N/A,FALSE,"OFFGRID";"WTP",#N/A,FALSE,"WTP";"WTP -2",#N/A,FALSE,"WTP";"Project",#N/A,FALSE,"PROJECT";"Summary -2",#N/A,FALSE,"SUMMARY"}</definedName>
    <definedName name="wrnf_xoa2" hidden="1">{"Offgrid",#N/A,FALSE,"OFFGRID";"Region",#N/A,FALSE,"REGION";"Offgrid -2",#N/A,FALSE,"OFFGRID";"WTP",#N/A,FALSE,"WTP";"WTP -2",#N/A,FALSE,"WTP";"Project",#N/A,FALSE,"PROJECT";"Summary -2",#N/A,FALSE,"SUMMARY"}</definedName>
    <definedName name="wrww" localSheetId="16" hidden="1">{"Offgrid",#N/A,FALSE,"OFFGRID";"Region",#N/A,FALSE,"REGION";"Offgrid -2",#N/A,FALSE,"OFFGRID";"WTP",#N/A,FALSE,"WTP";"WTP -2",#N/A,FALSE,"WTP";"Project",#N/A,FALSE,"PROJECT";"Summary -2",#N/A,FALSE,"SUMMARY"}</definedName>
    <definedName name="wrww" localSheetId="7" hidden="1">{"Offgrid",#N/A,FALSE,"OFFGRID";"Region",#N/A,FALSE,"REGION";"Offgrid -2",#N/A,FALSE,"OFFGRID";"WTP",#N/A,FALSE,"WTP";"WTP -2",#N/A,FALSE,"WTP";"Project",#N/A,FALSE,"PROJECT";"Summary -2",#N/A,FALSE,"SUMMARY"}</definedName>
    <definedName name="wrww" hidden="1">{"Offgrid",#N/A,FALSE,"OFFGRID";"Region",#N/A,FALSE,"REGION";"Offgrid -2",#N/A,FALSE,"OFFGRID";"WTP",#N/A,FALSE,"WTP";"WTP -2",#N/A,FALSE,"WTP";"Project",#N/A,FALSE,"PROJECT";"Summary -2",#N/A,FALSE,"SUMMARY"}</definedName>
    <definedName name="wwhh" localSheetId="16" hidden="1">{#N/A,#N/A,FALSE,"Chi tiÆt"}</definedName>
    <definedName name="wwhh" localSheetId="7" hidden="1">{#N/A,#N/A,FALSE,"Chi tiÆt"}</definedName>
    <definedName name="wwhh" hidden="1">{#N/A,#N/A,FALSE,"Chi tiÆt"}</definedName>
    <definedName name="wwhwhwrh" localSheetId="16" hidden="1">{"'Sheet1'!$L$16"}</definedName>
    <definedName name="wwhwhwrh" localSheetId="7" hidden="1">{"'Sheet1'!$L$16"}</definedName>
    <definedName name="wwhwhwrh" hidden="1">{"'Sheet1'!$L$16"}</definedName>
    <definedName name="X" localSheetId="16">#REF!</definedName>
    <definedName name="X" localSheetId="2">#REF!</definedName>
    <definedName name="X">#REF!</definedName>
    <definedName name="X.CSV">[53]GTTBA!#REF!</definedName>
    <definedName name="X.CSVa">[53]GTTBA!#REF!</definedName>
    <definedName name="x_list">[163]Section!$B$12:$B$42</definedName>
    <definedName name="x17dnc">[8]chitiet!#REF!</definedName>
    <definedName name="x17dvl">[8]chitiet!#REF!</definedName>
    <definedName name="x17knc">[8]chitiet!#REF!</definedName>
    <definedName name="x17kvl">[8]chitiet!#REF!</definedName>
    <definedName name="X1pFCOnc">'[8]CHITIET VL-NC-TT -1p'!#REF!</definedName>
    <definedName name="X1pFCOvc">'[8]CHITIET VL-NC-TT -1p'!#REF!</definedName>
    <definedName name="X1pFCOvl">'[8]CHITIET VL-NC-TT -1p'!#REF!</definedName>
    <definedName name="x1pignc">'[8]lam-moi'!#REF!</definedName>
    <definedName name="X1pIGvc">'[8]CHITIET VL-NC-TT -1p'!#REF!</definedName>
    <definedName name="x1pigvl">'[8]lam-moi'!#REF!</definedName>
    <definedName name="x1pind" localSheetId="16">#REF!</definedName>
    <definedName name="x1pind" localSheetId="2">#REF!</definedName>
    <definedName name="x1pind" localSheetId="7">#REF!</definedName>
    <definedName name="x1pind">#REF!</definedName>
    <definedName name="x1pindnc" localSheetId="16">'[8]lam-moi'!#REF!</definedName>
    <definedName name="x1pindnc" localSheetId="7">'[8]lam-moi'!#REF!</definedName>
    <definedName name="x1pindnc">'[8]lam-moi'!#REF!</definedName>
    <definedName name="x1pindvl" localSheetId="16">'[8]lam-moi'!#REF!</definedName>
    <definedName name="x1pindvl" localSheetId="7">'[8]lam-moi'!#REF!</definedName>
    <definedName name="x1pindvl">'[8]lam-moi'!#REF!</definedName>
    <definedName name="x1pint" localSheetId="16">#REF!</definedName>
    <definedName name="x1pint" localSheetId="2">#REF!</definedName>
    <definedName name="x1pint" localSheetId="7">#REF!</definedName>
    <definedName name="x1pint">#REF!</definedName>
    <definedName name="x1pintnc" localSheetId="16">'[8]lam-moi'!#REF!</definedName>
    <definedName name="x1pintnc" localSheetId="7">'[8]lam-moi'!#REF!</definedName>
    <definedName name="x1pintnc">'[8]lam-moi'!#REF!</definedName>
    <definedName name="X1pINTvc" localSheetId="16">'[8]CHITIET VL-NC-TT -1p'!#REF!</definedName>
    <definedName name="X1pINTvc" localSheetId="7">'[8]CHITIET VL-NC-TT -1p'!#REF!</definedName>
    <definedName name="X1pINTvc">'[8]CHITIET VL-NC-TT -1p'!#REF!</definedName>
    <definedName name="x1pintvl" localSheetId="16">'[8]lam-moi'!#REF!</definedName>
    <definedName name="x1pintvl">'[8]lam-moi'!#REF!</definedName>
    <definedName name="x1ping" localSheetId="16">#REF!</definedName>
    <definedName name="x1ping" localSheetId="2">#REF!</definedName>
    <definedName name="x1ping" localSheetId="7">#REF!</definedName>
    <definedName name="x1ping">#REF!</definedName>
    <definedName name="x1pingnc" localSheetId="16">'[8]lam-moi'!#REF!</definedName>
    <definedName name="x1pingnc" localSheetId="7">'[8]lam-moi'!#REF!</definedName>
    <definedName name="x1pingnc">'[8]lam-moi'!#REF!</definedName>
    <definedName name="x1pingvl" localSheetId="16">'[8]lam-moi'!#REF!</definedName>
    <definedName name="x1pingvl" localSheetId="7">'[8]lam-moi'!#REF!</definedName>
    <definedName name="x1pingvl">'[8]lam-moi'!#REF!</definedName>
    <definedName name="x1pitnc" localSheetId="16">'[8]lam-moi'!#REF!</definedName>
    <definedName name="x1pitnc">'[8]lam-moi'!#REF!</definedName>
    <definedName name="X1pITvc">'[8]CHITIET VL-NC-TT -1p'!#REF!</definedName>
    <definedName name="x1pitvl">'[8]lam-moi'!#REF!</definedName>
    <definedName name="x20knc">[8]chitiet!#REF!</definedName>
    <definedName name="x20kvl">[8]chitiet!#REF!</definedName>
    <definedName name="x22knc">[8]chitiet!#REF!</definedName>
    <definedName name="x22kvl">[8]chitiet!#REF!</definedName>
    <definedName name="x2mig1nc">'[8]lam-moi'!#REF!</definedName>
    <definedName name="x2mig1vl">'[8]lam-moi'!#REF!</definedName>
    <definedName name="x2min1nc">'[8]lam-moi'!#REF!</definedName>
    <definedName name="x2min1vl">'[8]lam-moi'!#REF!</definedName>
    <definedName name="x2mit1vl">'[8]lam-moi'!#REF!</definedName>
    <definedName name="x2mitnc">'[8]lam-moi'!#REF!</definedName>
    <definedName name="xa">'[15]CHIET TINH TBA '!#REF!</definedName>
    <definedName name="xang" localSheetId="16">#REF!</definedName>
    <definedName name="xang" localSheetId="2">#REF!</definedName>
    <definedName name="xang" localSheetId="7">#REF!</definedName>
    <definedName name="xang">#REF!</definedName>
    <definedName name="xaydung">[164]XL4Poppy!$B$1:$B$16</definedName>
    <definedName name="XB_80" localSheetId="16">#REF!</definedName>
    <definedName name="XB_80" localSheetId="2">#REF!</definedName>
    <definedName name="XB_80" localSheetId="7">#REF!</definedName>
    <definedName name="XB_80">#REF!</definedName>
    <definedName name="xc" localSheetId="16">#REF!</definedName>
    <definedName name="xc">#REF!</definedName>
    <definedName name="XCCT">0.5</definedName>
    <definedName name="xcp">[163]Section!$K$47:$K$51</definedName>
    <definedName name="xd" localSheetId="16">#REF!</definedName>
    <definedName name="xd" localSheetId="2">#REF!</definedName>
    <definedName name="xd" localSheetId="7">#REF!</definedName>
    <definedName name="xd">#REF!</definedName>
    <definedName name="XD_">'[96]Bang tra QD79'!$B$17/10^9</definedName>
    <definedName name="XD_TB">('[96]Bang tra QD79'!$B$17+'[96]Bang tra QD79'!$B$19)/10^9</definedName>
    <definedName name="xd0.6" localSheetId="16">#REF!</definedName>
    <definedName name="xd0.6" localSheetId="2">#REF!</definedName>
    <definedName name="xd0.6" localSheetId="7">#REF!</definedName>
    <definedName name="xd0.6">#REF!</definedName>
    <definedName name="xd1.3" localSheetId="16">#REF!</definedName>
    <definedName name="xd1.3" localSheetId="2">#REF!</definedName>
    <definedName name="xd1.3">#REF!</definedName>
    <definedName name="xd1.5" localSheetId="2">#REF!</definedName>
    <definedName name="xd1.5">#REF!</definedName>
    <definedName name="xdd">#REF!</definedName>
    <definedName name="XDDHT">#REF!</definedName>
    <definedName name="XDKT" localSheetId="16" hidden="1">{"NGUYEN QUI THIEP - Personal View",#N/A,FALSE,"XDCB.HT.FUR."}</definedName>
    <definedName name="XDKT" localSheetId="2" hidden="1">{"NGUYEN QUI THIEP - Personal View",#N/A,FALSE,"XDCB.HT.FUR."}</definedName>
    <definedName name="XDKT" localSheetId="7" hidden="1">{"NGUYEN QUI THIEP - Personal View",#N/A,FALSE,"XDCB.HT.FUR."}</definedName>
    <definedName name="XDKT" hidden="1">{"NGUYEN QUI THIEP - Personal View",#N/A,FALSE,"XDCB.HT.FUR."}</definedName>
    <definedName name="xdra">[11]sheet12!#REF!</definedName>
    <definedName name="xdsnc">[8]gtrinh!#REF!</definedName>
    <definedName name="xdsvl">[8]gtrinh!#REF!</definedName>
    <definedName name="xfco" localSheetId="16">#REF!</definedName>
    <definedName name="xfco" localSheetId="2">#REF!</definedName>
    <definedName name="xfco" localSheetId="7">#REF!</definedName>
    <definedName name="xfco">#REF!</definedName>
    <definedName name="xfco3p" localSheetId="16">#REF!</definedName>
    <definedName name="xfco3p" localSheetId="2">#REF!</definedName>
    <definedName name="xfco3p">#REF!</definedName>
    <definedName name="xfconc" localSheetId="16">'[8]lam-moi'!#REF!</definedName>
    <definedName name="xfconc" localSheetId="2">'[8]lam-moi'!#REF!</definedName>
    <definedName name="xfconc">'[8]lam-moi'!#REF!</definedName>
    <definedName name="xfconc3p">'[8]CHITIET VL-NC'!$G$94</definedName>
    <definedName name="xfcotnc" localSheetId="16">#REF!</definedName>
    <definedName name="xfcotnc" localSheetId="2">#REF!</definedName>
    <definedName name="xfcotnc" localSheetId="7">#REF!</definedName>
    <definedName name="xfcotnc">#REF!</definedName>
    <definedName name="xfcotvl" localSheetId="16">#REF!</definedName>
    <definedName name="xfcotvl" localSheetId="2">#REF!</definedName>
    <definedName name="xfcotvl">#REF!</definedName>
    <definedName name="xfcovl" localSheetId="16">'[8]lam-moi'!#REF!</definedName>
    <definedName name="xfcovl" localSheetId="2">'[8]lam-moi'!#REF!</definedName>
    <definedName name="xfcovl">'[8]lam-moi'!#REF!</definedName>
    <definedName name="xfcovl3p">'[8]CHITIET VL-NC'!$G$90</definedName>
    <definedName name="xfnc">'[8]lam-moi'!#REF!</definedName>
    <definedName name="xfvl">'[8]lam-moi'!#REF!</definedName>
    <definedName name="xh" localSheetId="16">#REF!</definedName>
    <definedName name="xh" localSheetId="2">#REF!</definedName>
    <definedName name="xh" localSheetId="7">#REF!</definedName>
    <definedName name="xh">#REF!</definedName>
    <definedName name="xhn" localSheetId="16">#REF!</definedName>
    <definedName name="xhn" localSheetId="2">#REF!</definedName>
    <definedName name="xhn">#REF!</definedName>
    <definedName name="xhnnc" localSheetId="16">'[8]lam-moi'!#REF!</definedName>
    <definedName name="xhnnc" localSheetId="2">'[8]lam-moi'!#REF!</definedName>
    <definedName name="xhnnc">'[8]lam-moi'!#REF!</definedName>
    <definedName name="xhnvl" localSheetId="16">'[8]lam-moi'!#REF!</definedName>
    <definedName name="xhnvl" localSheetId="2">'[8]lam-moi'!#REF!</definedName>
    <definedName name="xhnvl">'[8]lam-moi'!#REF!</definedName>
    <definedName name="xig" localSheetId="16">#REF!</definedName>
    <definedName name="xig" localSheetId="2">#REF!</definedName>
    <definedName name="xig" localSheetId="7">#REF!</definedName>
    <definedName name="xig">#REF!</definedName>
    <definedName name="xig1" localSheetId="16">#REF!</definedName>
    <definedName name="xig1" localSheetId="2">#REF!</definedName>
    <definedName name="xig1">#REF!</definedName>
    <definedName name="xig1nc" localSheetId="16">'[8]lam-moi'!#REF!</definedName>
    <definedName name="xig1nc" localSheetId="2">'[8]lam-moi'!#REF!</definedName>
    <definedName name="xig1nc">'[8]lam-moi'!#REF!</definedName>
    <definedName name="xig1p" localSheetId="16">#REF!</definedName>
    <definedName name="xig1p" localSheetId="2">#REF!</definedName>
    <definedName name="xig1p" localSheetId="7">#REF!</definedName>
    <definedName name="xig1p">#REF!</definedName>
    <definedName name="xig1pnc" localSheetId="16">'[8]lam-moi'!#REF!</definedName>
    <definedName name="xig1pnc" localSheetId="2">'[8]lam-moi'!#REF!</definedName>
    <definedName name="xig1pnc" localSheetId="7">'[8]lam-moi'!#REF!</definedName>
    <definedName name="xig1pnc">'[8]lam-moi'!#REF!</definedName>
    <definedName name="xig1pvl" localSheetId="16">'[8]lam-moi'!#REF!</definedName>
    <definedName name="xig1pvl" localSheetId="2">'[8]lam-moi'!#REF!</definedName>
    <definedName name="xig1pvl">'[8]lam-moi'!#REF!</definedName>
    <definedName name="xig1vl" localSheetId="16">'[8]lam-moi'!#REF!</definedName>
    <definedName name="xig1vl" localSheetId="2">'[8]lam-moi'!#REF!</definedName>
    <definedName name="xig1vl">'[8]lam-moi'!#REF!</definedName>
    <definedName name="xig2nc" localSheetId="16">'[8]lam-moi'!#REF!</definedName>
    <definedName name="xig2nc" localSheetId="2">'[8]lam-moi'!#REF!</definedName>
    <definedName name="xig2nc">'[8]lam-moi'!#REF!</definedName>
    <definedName name="xig2vl" localSheetId="16">'[8]lam-moi'!#REF!</definedName>
    <definedName name="xig2vl" localSheetId="2">'[8]lam-moi'!#REF!</definedName>
    <definedName name="xig2vl">'[8]lam-moi'!#REF!</definedName>
    <definedName name="xig3p" localSheetId="16">#REF!</definedName>
    <definedName name="xig3p" localSheetId="2">#REF!</definedName>
    <definedName name="xig3p" localSheetId="7">#REF!</definedName>
    <definedName name="xig3p">#REF!</definedName>
    <definedName name="xiggnc">'[8]CHITIET VL-NC'!$G$57</definedName>
    <definedName name="xiggvl">'[8]CHITIET VL-NC'!$G$53</definedName>
    <definedName name="xignc">'[8]lam-moi'!#REF!</definedName>
    <definedName name="xignc3p" localSheetId="16">#REF!</definedName>
    <definedName name="xignc3p" localSheetId="2">#REF!</definedName>
    <definedName name="xignc3p" localSheetId="7">#REF!</definedName>
    <definedName name="xignc3p">#REF!</definedName>
    <definedName name="xigvl" localSheetId="16">'[8]lam-moi'!#REF!</definedName>
    <definedName name="xigvl" localSheetId="7">'[8]lam-moi'!#REF!</definedName>
    <definedName name="xigvl">'[8]lam-moi'!#REF!</definedName>
    <definedName name="xigvl3p" localSheetId="16">#REF!</definedName>
    <definedName name="xigvl3p" localSheetId="2">#REF!</definedName>
    <definedName name="xigvl3p" localSheetId="7">#REF!</definedName>
    <definedName name="xigvl3p">#REF!</definedName>
    <definedName name="ximang" localSheetId="16">[41]Sheet1!#REF!,[41]Sheet1!#REF!,[41]Sheet1!#REF!,[41]Sheet1!#REF!,[41]Sheet1!#REF!</definedName>
    <definedName name="ximang" localSheetId="2">[41]Sheet1!#REF!,[41]Sheet1!#REF!,[41]Sheet1!#REF!,[41]Sheet1!#REF!,[41]Sheet1!#REF!</definedName>
    <definedName name="ximang" localSheetId="7">[41]Sheet1!#REF!,[41]Sheet1!#REF!,[41]Sheet1!#REF!,[41]Sheet1!#REF!,[41]Sheet1!#REF!</definedName>
    <definedName name="ximang">[41]Sheet1!#REF!,[41]Sheet1!#REF!,[41]Sheet1!#REF!,[41]Sheet1!#REF!,[41]Sheet1!#REF!</definedName>
    <definedName name="XiMangPCB30" localSheetId="16">[52]T.Tinh!#REF!</definedName>
    <definedName name="XiMangPCB30" localSheetId="2">[52]T.Tinh!#REF!</definedName>
    <definedName name="XiMangPCB30" localSheetId="7">[52]T.Tinh!#REF!</definedName>
    <definedName name="XiMangPCB30">[52]T.Tinh!#REF!</definedName>
    <definedName name="xin" localSheetId="16">#REF!</definedName>
    <definedName name="xin" localSheetId="2">#REF!</definedName>
    <definedName name="xin" localSheetId="7">#REF!</definedName>
    <definedName name="xin">#REF!</definedName>
    <definedName name="xin190" localSheetId="16">#REF!</definedName>
    <definedName name="xin190" localSheetId="2">#REF!</definedName>
    <definedName name="xin190">#REF!</definedName>
    <definedName name="xin1903p" localSheetId="16">#REF!</definedName>
    <definedName name="xin1903p" localSheetId="2">#REF!</definedName>
    <definedName name="xin1903p">#REF!</definedName>
    <definedName name="xin190nc" localSheetId="16">'[8]lam-moi'!#REF!</definedName>
    <definedName name="xin190nc" localSheetId="2">'[8]lam-moi'!#REF!</definedName>
    <definedName name="xin190nc">'[8]lam-moi'!#REF!</definedName>
    <definedName name="xin190nc3p">'[8]CHITIET VL-NC'!$G$76</definedName>
    <definedName name="xin190vl">'[8]lam-moi'!#REF!</definedName>
    <definedName name="xin190vl3p">'[8]CHITIET VL-NC'!$G$72</definedName>
    <definedName name="xin2903p" localSheetId="16">#REF!</definedName>
    <definedName name="xin2903p" localSheetId="2">#REF!</definedName>
    <definedName name="xin2903p" localSheetId="7">#REF!</definedName>
    <definedName name="xin2903p">#REF!</definedName>
    <definedName name="xin290nc3p" localSheetId="16">#REF!</definedName>
    <definedName name="xin290nc3p" localSheetId="2">#REF!</definedName>
    <definedName name="xin290nc3p">#REF!</definedName>
    <definedName name="xin290vl3p" localSheetId="16">#REF!</definedName>
    <definedName name="xin290vl3p" localSheetId="2">#REF!</definedName>
    <definedName name="xin290vl3p">#REF!</definedName>
    <definedName name="xin3p">#REF!</definedName>
    <definedName name="xin901nc">'[8]lam-moi'!#REF!</definedName>
    <definedName name="xin901vl">'[8]lam-moi'!#REF!</definedName>
    <definedName name="xind" localSheetId="16">#REF!</definedName>
    <definedName name="xind" localSheetId="2">#REF!</definedName>
    <definedName name="xind" localSheetId="7">#REF!</definedName>
    <definedName name="xind">#REF!</definedName>
    <definedName name="xind1p" localSheetId="16">#REF!</definedName>
    <definedName name="xind1p" localSheetId="2">#REF!</definedName>
    <definedName name="xind1p">#REF!</definedName>
    <definedName name="xind1pnc" localSheetId="16">'[8]lam-moi'!#REF!</definedName>
    <definedName name="xind1pnc" localSheetId="2">'[8]lam-moi'!#REF!</definedName>
    <definedName name="xind1pnc">'[8]lam-moi'!#REF!</definedName>
    <definedName name="xind1pvl" localSheetId="16">'[8]lam-moi'!#REF!</definedName>
    <definedName name="xind1pvl" localSheetId="2">'[8]lam-moi'!#REF!</definedName>
    <definedName name="xind1pvl">'[8]lam-moi'!#REF!</definedName>
    <definedName name="xind3p" localSheetId="16">#REF!</definedName>
    <definedName name="xind3p" localSheetId="2">#REF!</definedName>
    <definedName name="xind3p" localSheetId="7">#REF!</definedName>
    <definedName name="xind3p">#REF!</definedName>
    <definedName name="xindnc" localSheetId="16">'[8]lam-moi'!#REF!</definedName>
    <definedName name="xindnc" localSheetId="2">'[8]lam-moi'!#REF!</definedName>
    <definedName name="xindnc" localSheetId="7">'[8]lam-moi'!#REF!</definedName>
    <definedName name="xindnc">'[8]lam-moi'!#REF!</definedName>
    <definedName name="xindnc1p" localSheetId="16">#REF!</definedName>
    <definedName name="xindnc1p" localSheetId="2">#REF!</definedName>
    <definedName name="xindnc1p" localSheetId="7">#REF!</definedName>
    <definedName name="xindnc1p">#REF!</definedName>
    <definedName name="xindnc3p">'[8]CHITIET VL-NC'!$G$85</definedName>
    <definedName name="xindvl">'[8]lam-moi'!#REF!</definedName>
    <definedName name="xindvl1p" localSheetId="16">#REF!</definedName>
    <definedName name="xindvl1p" localSheetId="2">#REF!</definedName>
    <definedName name="xindvl1p" localSheetId="7">#REF!</definedName>
    <definedName name="xindvl1p">#REF!</definedName>
    <definedName name="xindvl3p">'[8]CHITIET VL-NC'!$G$80</definedName>
    <definedName name="xinnc" localSheetId="16">'[8]lam-moi'!#REF!</definedName>
    <definedName name="xinnc" localSheetId="2">'[8]lam-moi'!#REF!</definedName>
    <definedName name="xinnc">'[8]lam-moi'!#REF!</definedName>
    <definedName name="xinnc3p" localSheetId="16">#REF!</definedName>
    <definedName name="xinnc3p" localSheetId="2">#REF!</definedName>
    <definedName name="xinnc3p" localSheetId="7">#REF!</definedName>
    <definedName name="xinnc3p">#REF!</definedName>
    <definedName name="xint1p" localSheetId="16">#REF!</definedName>
    <definedName name="xint1p" localSheetId="2">#REF!</definedName>
    <definedName name="xint1p">#REF!</definedName>
    <definedName name="xinvl" localSheetId="16">'[8]lam-moi'!#REF!</definedName>
    <definedName name="xinvl" localSheetId="2">'[8]lam-moi'!#REF!</definedName>
    <definedName name="xinvl">'[8]lam-moi'!#REF!</definedName>
    <definedName name="xinvl3p" localSheetId="16">#REF!</definedName>
    <definedName name="xinvl3p" localSheetId="2">#REF!</definedName>
    <definedName name="xinvl3p" localSheetId="7">#REF!</definedName>
    <definedName name="xinvl3p">#REF!</definedName>
    <definedName name="xing1p" localSheetId="16">#REF!</definedName>
    <definedName name="xing1p" localSheetId="2">#REF!</definedName>
    <definedName name="xing1p" localSheetId="7">#REF!</definedName>
    <definedName name="xing1p">#REF!</definedName>
    <definedName name="xing1pnc" localSheetId="16">'[8]lam-moi'!#REF!</definedName>
    <definedName name="xing1pnc" localSheetId="7">'[8]lam-moi'!#REF!</definedName>
    <definedName name="xing1pnc">'[8]lam-moi'!#REF!</definedName>
    <definedName name="xing1pvl" localSheetId="16">'[8]lam-moi'!#REF!</definedName>
    <definedName name="xing1pvl" localSheetId="7">'[8]lam-moi'!#REF!</definedName>
    <definedName name="xing1pvl">'[8]lam-moi'!#REF!</definedName>
    <definedName name="xingnc1p" localSheetId="16">#REF!</definedName>
    <definedName name="xingnc1p" localSheetId="2">#REF!</definedName>
    <definedName name="xingnc1p" localSheetId="7">#REF!</definedName>
    <definedName name="xingnc1p">#REF!</definedName>
    <definedName name="xingvl1p" localSheetId="16">#REF!</definedName>
    <definedName name="xingvl1p" localSheetId="2">#REF!</definedName>
    <definedName name="xingvl1p">#REF!</definedName>
    <definedName name="xit" localSheetId="16">#REF!</definedName>
    <definedName name="xit" localSheetId="2">#REF!</definedName>
    <definedName name="xit">#REF!</definedName>
    <definedName name="xit1" localSheetId="16">#REF!</definedName>
    <definedName name="xit1" localSheetId="2">#REF!</definedName>
    <definedName name="xit1">#REF!</definedName>
    <definedName name="xit1nc" localSheetId="16">'[8]lam-moi'!#REF!</definedName>
    <definedName name="xit1nc" localSheetId="2">'[8]lam-moi'!#REF!</definedName>
    <definedName name="xit1nc">'[8]lam-moi'!#REF!</definedName>
    <definedName name="xit1p" localSheetId="16">#REF!</definedName>
    <definedName name="xit1p" localSheetId="2">#REF!</definedName>
    <definedName name="xit1p" localSheetId="7">#REF!</definedName>
    <definedName name="xit1p">#REF!</definedName>
    <definedName name="xit1pnc" localSheetId="16">'[8]lam-moi'!#REF!</definedName>
    <definedName name="xit1pnc" localSheetId="2">'[8]lam-moi'!#REF!</definedName>
    <definedName name="xit1pnc" localSheetId="7">'[8]lam-moi'!#REF!</definedName>
    <definedName name="xit1pnc">'[8]lam-moi'!#REF!</definedName>
    <definedName name="xit1pvl" localSheetId="16">'[8]lam-moi'!#REF!</definedName>
    <definedName name="xit1pvl" localSheetId="2">'[8]lam-moi'!#REF!</definedName>
    <definedName name="xit1pvl">'[8]lam-moi'!#REF!</definedName>
    <definedName name="xit1vl" localSheetId="16">'[8]lam-moi'!#REF!</definedName>
    <definedName name="xit1vl" localSheetId="2">'[8]lam-moi'!#REF!</definedName>
    <definedName name="xit1vl">'[8]lam-moi'!#REF!</definedName>
    <definedName name="xit2nc" localSheetId="16">'[8]lam-moi'!#REF!</definedName>
    <definedName name="xit2nc" localSheetId="2">'[8]lam-moi'!#REF!</definedName>
    <definedName name="xit2nc">'[8]lam-moi'!#REF!</definedName>
    <definedName name="xit2nc3p" localSheetId="16">#REF!</definedName>
    <definedName name="xit2nc3p" localSheetId="2">#REF!</definedName>
    <definedName name="xit2nc3p" localSheetId="7">#REF!</definedName>
    <definedName name="xit2nc3p">#REF!</definedName>
    <definedName name="xit2vl" localSheetId="16">'[8]lam-moi'!#REF!</definedName>
    <definedName name="xit2vl" localSheetId="2">'[8]lam-moi'!#REF!</definedName>
    <definedName name="xit2vl" localSheetId="7">'[8]lam-moi'!#REF!</definedName>
    <definedName name="xit2vl">'[8]lam-moi'!#REF!</definedName>
    <definedName name="xit2vl3p" localSheetId="16">#REF!</definedName>
    <definedName name="xit2vl3p" localSheetId="2">#REF!</definedName>
    <definedName name="xit2vl3p" localSheetId="7">#REF!</definedName>
    <definedName name="xit2vl3p">#REF!</definedName>
    <definedName name="xit3p" localSheetId="16">#REF!</definedName>
    <definedName name="xit3p" localSheetId="2">#REF!</definedName>
    <definedName name="xit3p">#REF!</definedName>
    <definedName name="xitnc" localSheetId="16">'[8]lam-moi'!#REF!</definedName>
    <definedName name="xitnc" localSheetId="2">'[8]lam-moi'!#REF!</definedName>
    <definedName name="xitnc">'[8]lam-moi'!#REF!</definedName>
    <definedName name="xitnc3p" localSheetId="16">#REF!</definedName>
    <definedName name="xitnc3p" localSheetId="2">#REF!</definedName>
    <definedName name="xitnc3p" localSheetId="7">#REF!</definedName>
    <definedName name="xitnc3p">#REF!</definedName>
    <definedName name="xittnc">'[8]CHITIET VL-NC'!$G$48</definedName>
    <definedName name="xittvl">'[8]CHITIET VL-NC'!$G$44</definedName>
    <definedName name="xitvl">'[8]lam-moi'!#REF!</definedName>
    <definedName name="xitvl3p" localSheetId="16">#REF!</definedName>
    <definedName name="xitvl3p" localSheetId="2">#REF!</definedName>
    <definedName name="xitvl3p" localSheetId="7">#REF!</definedName>
    <definedName name="xitvl3p">#REF!</definedName>
    <definedName name="xk0.6" localSheetId="16">#REF!</definedName>
    <definedName name="xk0.6" localSheetId="2">#REF!</definedName>
    <definedName name="xk0.6">#REF!</definedName>
    <definedName name="xk1.3" localSheetId="16">#REF!</definedName>
    <definedName name="xk1.3" localSheetId="2">#REF!</definedName>
    <definedName name="xk1.3">#REF!</definedName>
    <definedName name="xk1.5">#REF!</definedName>
    <definedName name="xl">#REF!</definedName>
    <definedName name="Xl_CTO">[138]Cto!$O$8</definedName>
    <definedName name="XLa">[53]GTTBA!#REF!</definedName>
    <definedName name="xlc" localSheetId="16">#REF!</definedName>
    <definedName name="xlc" localSheetId="2">#REF!</definedName>
    <definedName name="xlc" localSheetId="7">#REF!</definedName>
    <definedName name="xlc">#REF!</definedName>
    <definedName name="xld1.4" localSheetId="16">#REF!</definedName>
    <definedName name="xld1.4" localSheetId="2">#REF!</definedName>
    <definedName name="xld1.4">#REF!</definedName>
    <definedName name="xlk" localSheetId="16">#REF!</definedName>
    <definedName name="xlk" localSheetId="2">#REF!</definedName>
    <definedName name="xlk">#REF!</definedName>
    <definedName name="xlk1.4">#REF!</definedName>
    <definedName name="XLTB">#REF!</definedName>
    <definedName name="xlttbninh" localSheetId="16" hidden="1">{"'Sheet1'!$L$16"}</definedName>
    <definedName name="xlttbninh" localSheetId="2" hidden="1">{"'Sheet1'!$L$16"}</definedName>
    <definedName name="xlttbninh" localSheetId="7" hidden="1">{"'Sheet1'!$L$16"}</definedName>
    <definedName name="xlttbninh" hidden="1">{"'Sheet1'!$L$16"}</definedName>
    <definedName name="XLxa">#REF!</definedName>
    <definedName name="xm">[71]gvl!$N$16</definedName>
    <definedName name="XM.I">'[59]Giai trinh'!#REF!</definedName>
    <definedName name="XM.II">'[59]Giai trinh'!#REF!</definedName>
    <definedName name="XM.M10.1">'[60]Giai trinh'!#REF!</definedName>
    <definedName name="XM.M10.2">'[60]Giai trinh'!#REF!</definedName>
    <definedName name="XM.M12.1">[61]GTTBA!$E$228</definedName>
    <definedName name="XM.M12.2">[61]GTTBA!$E$200</definedName>
    <definedName name="XM.M14.1">[53]GTTBA!#REF!</definedName>
    <definedName name="XM.M14.2">[53]GTTBA!#REF!</definedName>
    <definedName name="XM.MDT">'[60]Giai trinh'!#REF!</definedName>
    <definedName name="XM.MTCat">[53]GTTBA!#REF!</definedName>
    <definedName name="XM.VIII">'[62]Giai trinh'!#REF!</definedName>
    <definedName name="XMAX" localSheetId="16">#REF!</definedName>
    <definedName name="XMAX" localSheetId="2">#REF!</definedName>
    <definedName name="XMAX" localSheetId="7">#REF!</definedName>
    <definedName name="XMAX">#REF!</definedName>
    <definedName name="XMBT" localSheetId="16">#REF!</definedName>
    <definedName name="XMBT" localSheetId="2">#REF!</definedName>
    <definedName name="XMBT">#REF!</definedName>
    <definedName name="XMIN" localSheetId="16">#REF!</definedName>
    <definedName name="XMIN" localSheetId="2">#REF!</definedName>
    <definedName name="XMIN">#REF!</definedName>
    <definedName name="xn">#REF!</definedName>
    <definedName name="xoa1" localSheetId="16" hidden="1">{"'Sheet1'!$L$16"}</definedName>
    <definedName name="xoa1" localSheetId="2" hidden="1">{"'Sheet1'!$L$16"}</definedName>
    <definedName name="xoa1" localSheetId="7" hidden="1">{"'Sheet1'!$L$16"}</definedName>
    <definedName name="xoa1" hidden="1">{"'Sheet1'!$L$16"}</definedName>
    <definedName name="xoa2" localSheetId="16" hidden="1">{#N/A,#N/A,FALSE,"Chi tiÆt"}</definedName>
    <definedName name="xoa2" localSheetId="7" hidden="1">{#N/A,#N/A,FALSE,"Chi tiÆt"}</definedName>
    <definedName name="xoa2" hidden="1">{#N/A,#N/A,FALSE,"Chi tiÆt"}</definedName>
    <definedName name="xoa3" localSheetId="16" hidden="1">{"Offgrid",#N/A,FALSE,"OFFGRID";"Region",#N/A,FALSE,"REGION";"Offgrid -2",#N/A,FALSE,"OFFGRID";"WTP",#N/A,FALSE,"WTP";"WTP -2",#N/A,FALSE,"WTP";"Project",#N/A,FALSE,"PROJECT";"Summary -2",#N/A,FALSE,"SUMMARY"}</definedName>
    <definedName name="xoa3" localSheetId="7" hidden="1">{"Offgrid",#N/A,FALSE,"OFFGRID";"Region",#N/A,FALSE,"REGION";"Offgrid -2",#N/A,FALSE,"OFFGRID";"WTP",#N/A,FALSE,"WTP";"WTP -2",#N/A,FALSE,"WTP";"Project",#N/A,FALSE,"PROJECT";"Summary -2",#N/A,FALSE,"SUMMARY"}</definedName>
    <definedName name="xoa3" hidden="1">{"Offgrid",#N/A,FALSE,"OFFGRID";"Region",#N/A,FALSE,"REGION";"Offgrid -2",#N/A,FALSE,"OFFGRID";"WTP",#N/A,FALSE,"WTP";"WTP -2",#N/A,FALSE,"WTP";"Project",#N/A,FALSE,"PROJECT";"Summary -2",#N/A,FALSE,"SUMMARY"}</definedName>
    <definedName name="xoa4" localSheetId="16" hidden="1">{"Offgrid",#N/A,FALSE,"OFFGRID";"Region",#N/A,FALSE,"REGION";"Offgrid -2",#N/A,FALSE,"OFFGRID";"WTP",#N/A,FALSE,"WTP";"WTP -2",#N/A,FALSE,"WTP";"Project",#N/A,FALSE,"PROJECT";"Summary -2",#N/A,FALSE,"SUMMARY"}</definedName>
    <definedName name="xoa4" localSheetId="7" hidden="1">{"Offgrid",#N/A,FALSE,"OFFGRID";"Region",#N/A,FALSE,"REGION";"Offgrid -2",#N/A,FALSE,"OFFGRID";"WTP",#N/A,FALSE,"WTP";"WTP -2",#N/A,FALSE,"WTP";"Project",#N/A,FALSE,"PROJECT";"Summary -2",#N/A,FALSE,"SUMMARY"}</definedName>
    <definedName name="xoa4" hidden="1">{"Offgrid",#N/A,FALSE,"OFFGRID";"Region",#N/A,FALSE,"REGION";"Offgrid -2",#N/A,FALSE,"OFFGRID";"WTP",#N/A,FALSE,"WTP";"WTP -2",#N/A,FALSE,"WTP";"Project",#N/A,FALSE,"PROJECT";"Summary -2",#N/A,FALSE,"SUMMARY"}</definedName>
    <definedName name="xoanhapk" localSheetId="16">#REF!,#REF!</definedName>
    <definedName name="xoanhapk">#REF!,#REF!</definedName>
    <definedName name="xoanhapl" localSheetId="16">#REF!,#REF!</definedName>
    <definedName name="xoanhapl">#REF!,#REF!</definedName>
    <definedName name="XP" localSheetId="16">#REF!</definedName>
    <definedName name="XP" localSheetId="2">#REF!</definedName>
    <definedName name="XP">#REF!</definedName>
    <definedName name="xr1nc" localSheetId="16">'[8]lam-moi'!#REF!</definedName>
    <definedName name="xr1nc" localSheetId="2">'[8]lam-moi'!#REF!</definedName>
    <definedName name="xr1nc">'[8]lam-moi'!#REF!</definedName>
    <definedName name="xr1vl" localSheetId="16">'[8]lam-moi'!#REF!</definedName>
    <definedName name="xr1vl" localSheetId="2">'[8]lam-moi'!#REF!</definedName>
    <definedName name="xr1vl">'[8]lam-moi'!#REF!</definedName>
    <definedName name="xsd" localSheetId="16">BCTC!xsd</definedName>
    <definedName name="xsd" localSheetId="2">TMĐT!xsd</definedName>
    <definedName name="xsd" localSheetId="7">'Xđ giá trị QSDĐ'!xsd</definedName>
    <definedName name="xsd">[0]!xsd</definedName>
    <definedName name="Xsi" localSheetId="16">#REF!</definedName>
    <definedName name="Xsi" localSheetId="2">#REF!</definedName>
    <definedName name="Xsi" localSheetId="7">#REF!</definedName>
    <definedName name="Xsi">#REF!</definedName>
    <definedName name="xtr3pnc" localSheetId="16">[8]gtrinh!#REF!</definedName>
    <definedName name="xtr3pnc" localSheetId="2">[8]gtrinh!#REF!</definedName>
    <definedName name="xtr3pnc" localSheetId="7">[8]gtrinh!#REF!</definedName>
    <definedName name="xtr3pnc">[8]gtrinh!#REF!</definedName>
    <definedName name="xtr3pvl" localSheetId="16">[8]gtrinh!#REF!</definedName>
    <definedName name="xtr3pvl" localSheetId="2">[8]gtrinh!#REF!</definedName>
    <definedName name="xtr3pvl">[8]gtrinh!#REF!</definedName>
    <definedName name="Xuat_hien1">[165]DTCT!$A$7:$A$238</definedName>
    <definedName name="xvxcvxc" localSheetId="16" hidden="1">{"'Sheet1'!$L$16"}</definedName>
    <definedName name="xvxcvxc" localSheetId="2" hidden="1">{"'Sheet1'!$L$16"}</definedName>
    <definedName name="xvxcvxc" localSheetId="7" hidden="1">{"'Sheet1'!$L$16"}</definedName>
    <definedName name="xvxcvxc" hidden="1">{"'Sheet1'!$L$16"}</definedName>
    <definedName name="xx" localSheetId="16">#REF!</definedName>
    <definedName name="xx">#REF!</definedName>
    <definedName name="XXT" localSheetId="16">#REF!</definedName>
    <definedName name="XXT" localSheetId="2">#REF!</definedName>
    <definedName name="XXT">#REF!</definedName>
    <definedName name="xxx" localSheetId="16" hidden="1">{"'Sheet1'!$L$16"}</definedName>
    <definedName name="xxx" localSheetId="2" hidden="1">{"'Sheet1'!$L$16"}</definedName>
    <definedName name="xxx" localSheetId="7" hidden="1">{"'Sheet1'!$L$16"}</definedName>
    <definedName name="xxx" hidden="1">{"'Sheet1'!$L$16"}</definedName>
    <definedName name="y" localSheetId="16">#REF!</definedName>
    <definedName name="y">#REF!</definedName>
    <definedName name="y_list">[163]Section!$C$12:$C$42</definedName>
    <definedName name="ycp">[163]Section!$L$47:$L$51</definedName>
    <definedName name="ỳdhgg" localSheetId="16" hidden="1">{"'Sheet1'!$L$16"}</definedName>
    <definedName name="ỳdhgg" localSheetId="7" hidden="1">{"'Sheet1'!$L$16"}</definedName>
    <definedName name="ỳdhgg" hidden="1">{"'Sheet1'!$L$16"}</definedName>
    <definedName name="yen" localSheetId="16">#REF!</definedName>
    <definedName name="yen" localSheetId="2">#REF!</definedName>
    <definedName name="yen">#REF!</definedName>
    <definedName name="yen1" localSheetId="16">#REF!</definedName>
    <definedName name="yen1" localSheetId="2">#REF!</definedName>
    <definedName name="yen1">#REF!</definedName>
    <definedName name="Yen1000">'[81]Summary of My Chanh Bridge'!$E$41</definedName>
    <definedName name="Yen1100">'[81]My Chanh Bridge'!$I$147</definedName>
    <definedName name="Yen1200">'[81]My Chanh Bridge'!$I$183</definedName>
    <definedName name="Yen1300">'[81]My Chanh Bridge'!$I$219</definedName>
    <definedName name="Yen1400">'[81]My Chanh Bridge'!$I$255</definedName>
    <definedName name="Yen1500">'[81]My Chanh Bridge'!$I$471</definedName>
    <definedName name="Yen1600">'[81]My Chanh Bridge'!$I$506</definedName>
    <definedName name="Yen1700">'[81]My Chanh Bridge'!$I$542</definedName>
    <definedName name="Yen1800">'[81]My Chanh Bridge'!$I$578</definedName>
    <definedName name="yen2" localSheetId="16">#REF!</definedName>
    <definedName name="yen2" localSheetId="2">#REF!</definedName>
    <definedName name="yen2" localSheetId="7">#REF!</definedName>
    <definedName name="yen2">#REF!</definedName>
    <definedName name="Yen2000">'[81]Summary of Phu Bai Bridge'!$E$41</definedName>
    <definedName name="Yen2100">'[81]Phu Bai Bridge'!$H$41</definedName>
    <definedName name="Yen2200">'[81]Phu Bai Bridge'!$H$78</definedName>
    <definedName name="Yen2300">'[81]Phu Bai Bridge'!$H$109</definedName>
    <definedName name="Yen2400">'[81]Phu Bai Bridge'!$H$148</definedName>
    <definedName name="Yen2500">'[81]Phu Bai Bridge'!$H$259</definedName>
    <definedName name="Yen2600">'[81]Phu Bai Bridge'!$H$296</definedName>
    <definedName name="Yen2700">'[81]Phu Bai Bridge'!$H$333</definedName>
    <definedName name="Yen2800">'[81]Phu Bai Bridge'!$H$370</definedName>
    <definedName name="Yen3000">'[81]Summary of Nong Bridge'!$E$43</definedName>
    <definedName name="Yen3100">'[81]Nong Bridge'!$H$118</definedName>
    <definedName name="Yen3200">'[81]Nong Bridge'!$H$155</definedName>
    <definedName name="Yen3300">'[81]Nong Bridge'!$H$187</definedName>
    <definedName name="Yen3400">'[81]Nong Bridge'!$H$223</definedName>
    <definedName name="Yen3500">'[81]Nong Bridge'!$H$367</definedName>
    <definedName name="Yen3600">'[81]Nong Bridge'!$H$403</definedName>
    <definedName name="Yen3700">'[81]Nong Bridge'!$H$440</definedName>
    <definedName name="Yen3800">'[81]Nong Bridge'!$H$476</definedName>
    <definedName name="Yen3900">'[81]Nong Bridge'!$H$512</definedName>
    <definedName name="Yen4000">'[81]Summary of Phong Le Bridge'!$E$42</definedName>
    <definedName name="Yen4100">'[81]Phong Le Bridge'!$H$159</definedName>
    <definedName name="Yen4200">'[81]Phong Le Bridge'!$H$198</definedName>
    <definedName name="Yen4300">'[81]Phong Le Bridge'!$H$241</definedName>
    <definedName name="Yen4400">'[81]Phong Le Bridge'!$H$280</definedName>
    <definedName name="Yen4500">'[81]Phong Le Bridge'!$H$550</definedName>
    <definedName name="Yen4600">'[81]Phong Le Bridge'!$H$589</definedName>
    <definedName name="Yen4700">'[81]Phong Le Bridge'!$H$627</definedName>
    <definedName name="Yen4800">'[81]Phong Le Bridge'!$H$666</definedName>
    <definedName name="Yen5000">'[81]Summary of Ky Lam Bridge'!$E$43</definedName>
    <definedName name="Yen5100">'[81]Ky Lam Bridge'!$H$154</definedName>
    <definedName name="Yen5200">'[81]Ky Lam Bridge'!$H$193</definedName>
    <definedName name="Yen5300">'[81]Ky Lam Bridge'!$H$319</definedName>
    <definedName name="Yen5400">'[81]Ky Lam Bridge'!$H$358</definedName>
    <definedName name="Yen5500">'[81]Ky Lam Bridge'!$H$863</definedName>
    <definedName name="Yen5600">'[81]Ky Lam Bridge'!$H$988</definedName>
    <definedName name="Yen5700">'[81]Ky Lam Bridge'!$H$1026</definedName>
    <definedName name="Yen5800">'[81]Ky Lam Bridge'!$H$1064</definedName>
    <definedName name="Yen6000">'[81]Provisional Sums Item'!$J$40</definedName>
    <definedName name="Yen7000">'[81]Gas Pressure Welding'!$E$42</definedName>
    <definedName name="Yen8000">'[81]General Item&amp;General Requiremen'!$E$43</definedName>
    <definedName name="Yen8100">'[81]General Items'!$J$40</definedName>
    <definedName name="Yen8200_1">'[81]Regenral Requirements'!$H$45</definedName>
    <definedName name="Yen8200_2">'[81]Regenral Requirements'!$H$88</definedName>
    <definedName name="YeNuong">[10]BK04!#REF!</definedName>
    <definedName name="YMAX">#REF!</definedName>
    <definedName name="YMIN">#REF!</definedName>
    <definedName name="yu" localSheetId="16">#REF!</definedName>
    <definedName name="yu">#REF!</definedName>
    <definedName name="ỵu" localSheetId="16" hidden="1">{"'Sheet1'!$L$16"}</definedName>
    <definedName name="ỵu" localSheetId="7" hidden="1">{"'Sheet1'!$L$16"}</definedName>
    <definedName name="ỵu" hidden="1">{"'Sheet1'!$L$16"}</definedName>
    <definedName name="yyjy_ukyu" localSheetId="16" hidden="1">{"'Sheet1'!$L$16"}</definedName>
    <definedName name="yyjy_ukyu" localSheetId="7" hidden="1">{"'Sheet1'!$L$16"}</definedName>
    <definedName name="yyjy_ukyu" hidden="1">{"'Sheet1'!$L$16"}</definedName>
    <definedName name="yyyyy" localSheetId="16">#REF!</definedName>
    <definedName name="yyyyy">#REF!</definedName>
    <definedName name="yyyyyyyyyyyyyyyyyyy" localSheetId="16">#REF!</definedName>
    <definedName name="yyyyyyyyyyyyyyyyyyy">#REF!</definedName>
    <definedName name="z" localSheetId="16">#REF!</definedName>
    <definedName name="z" localSheetId="2">#REF!</definedName>
    <definedName name="z">#REF!</definedName>
    <definedName name="Z_A7A25B80_2796_11D4_9709_444553540000_.wvu.Cols">#N/A</definedName>
    <definedName name="Z_A7A25B80_2796_11D4_9709_444553540000_.wvu.Cols_1">#N/A</definedName>
    <definedName name="Z_A7A25B80_2796_11D4_9709_444553540000_.wvu.Cols_2">#N/A</definedName>
    <definedName name="Z_A7A25B80_2796_11D4_9709_444553540000_.wvu.Cols_3">#N/A</definedName>
    <definedName name="Z_A7A25B80_2796_11D4_9709_444553540000_.wvu.Cols_4">#N/A</definedName>
    <definedName name="Z_A7A25B80_2796_11D4_9709_444553540000_.wvu.PrintArea">"$#REF!.$A$1:$E$1048568"</definedName>
    <definedName name="Z_A7A25B80_2796_11D4_9709_444553540000_.wvu.PrintArea_1">#REF!</definedName>
    <definedName name="Z_A7A25B80_2796_11D4_9709_444553540000_.wvu.PrintArea_2">"$#REF!.$A$1:$E$1048568"</definedName>
    <definedName name="Z_A7A25B80_2796_11D4_9709_444553540000_.wvu.PrintArea_3">"$#REF!.$A$1:$E$1048568"</definedName>
    <definedName name="Z_A7A25B80_2796_11D4_9709_444553540000_.wvu.PrintArea_4">"$#REF!.$A$1:$B$1048568"</definedName>
    <definedName name="Z_A7A25B80_2796_11D4_9709_444553540000_.wvu.PrintTitles">"$#REF!.$A$23:$AMJ$23"</definedName>
    <definedName name="Z_A7A25B80_2796_11D4_9709_444553540000_.wvu.PrintTitles_1">#REF!</definedName>
    <definedName name="Z_A7A25B80_2796_11D4_9709_444553540000_.wvu.PrintTitles_2">"$#REF!.$A$5:$AMJ$5"</definedName>
    <definedName name="Z_A7A25B80_2796_11D4_9709_444553540000_.wvu.PrintTitles_3">"$#REF!.$A$6:$AMJ$6"</definedName>
    <definedName name="Z_A7A25B80_2796_11D4_9709_444553540000_.wvu.PrintTitles_4">#N/A</definedName>
    <definedName name="Z_A7A25B80_2796_11D4_9709_444553540000_.wvu.Rows">#N/A</definedName>
    <definedName name="Z_A7A25B80_2796_11D4_9709_444553540000_.wvu.Rows_1">#N/A</definedName>
    <definedName name="Z_A7A25B80_2796_11D4_9709_444553540000_.wvu.Rows_2">#N/A</definedName>
    <definedName name="Z_A7A25B80_2796_11D4_9709_444553540000_.wvu.Rows_3">#N/A</definedName>
    <definedName name="Z_A7A25B80_2796_11D4_9709_444553540000_.wvu.Rows_4">#N/A</definedName>
    <definedName name="Z_dh">#REF!</definedName>
    <definedName name="ZXzX" localSheetId="16" hidden="1">{"'Sheet1'!$L$16"}</definedName>
    <definedName name="ZXzX" localSheetId="7" hidden="1">{"'Sheet1'!$L$16"}</definedName>
    <definedName name="ZXzX" hidden="1">{"'Sheet1'!$L$16"}</definedName>
    <definedName name="ZYX" localSheetId="16">#REF!</definedName>
    <definedName name="ZYX" localSheetId="2">#REF!</definedName>
    <definedName name="ZYX">#REF!</definedName>
    <definedName name="ZZZ" localSheetId="16">#REF!</definedName>
    <definedName name="ZZZ" localSheetId="2">#REF!</definedName>
    <definedName name="ZZZ">#REF!</definedName>
    <definedName name="강" localSheetId="16">BCTC!강</definedName>
    <definedName name="강" localSheetId="7">'Xđ giá trị QSDĐ'!강</definedName>
    <definedName name="강">[0]!강</definedName>
    <definedName name="견적" localSheetId="16" hidden="1">{#N/A,#N/A,FALSE,"CCTV"}</definedName>
    <definedName name="견적" localSheetId="2" hidden="1">{#N/A,#N/A,FALSE,"CCTV"}</definedName>
    <definedName name="견적" localSheetId="7" hidden="1">{#N/A,#N/A,FALSE,"CCTV"}</definedName>
    <definedName name="견적" hidden="1">{#N/A,#N/A,FALSE,"CCTV"}</definedName>
    <definedName name="견적2" localSheetId="16" hidden="1">{#N/A,#N/A,FALSE,"CCTV"}</definedName>
    <definedName name="견적2" localSheetId="2" hidden="1">{#N/A,#N/A,FALSE,"CCTV"}</definedName>
    <definedName name="견적2" localSheetId="7" hidden="1">{#N/A,#N/A,FALSE,"CCTV"}</definedName>
    <definedName name="견적2" hidden="1">{#N/A,#N/A,FALSE,"CCTV"}</definedName>
    <definedName name="견적SHEET" localSheetId="16" hidden="1">{#N/A,#N/A,FALSE,"CCTV"}</definedName>
    <definedName name="견적SHEET" localSheetId="2" hidden="1">{#N/A,#N/A,FALSE,"CCTV"}</definedName>
    <definedName name="견적SHEET" localSheetId="7" hidden="1">{#N/A,#N/A,FALSE,"CCTV"}</definedName>
    <definedName name="견적SHEET" hidden="1">{#N/A,#N/A,FALSE,"CCTV"}</definedName>
    <definedName name="공일">#REF!</definedName>
    <definedName name="ㄴㅇㅁㄹㅁㄹ" localSheetId="16">BCTC!ㄴㅇㅁㄹㅁㄹ</definedName>
    <definedName name="ㄴㅇㅁㄹㅁㄹ" localSheetId="7">'Xđ giá trị QSDĐ'!ㄴㅇㅁㄹㅁㄹ</definedName>
    <definedName name="ㄴㅇㅁㄹㅁㄹ">[0]!ㄴㅇㅁㄹㅁㄹ</definedName>
    <definedName name="내역서" localSheetId="16">BCTC!내역서</definedName>
    <definedName name="내역서" localSheetId="7">'Xđ giá trị QSDĐ'!내역서</definedName>
    <definedName name="내역서">[0]!내역서</definedName>
    <definedName name="노임단가수정완료" localSheetId="16">BCTC!노임단가수정완료</definedName>
    <definedName name="노임단가수정완료" localSheetId="7">'Xđ giá trị QSDĐ'!노임단가수정완료</definedName>
    <definedName name="노임단가수정완료">[0]!노임단가수정완료</definedName>
    <definedName name="래그" localSheetId="16" hidden="1">{#N/A,#N/A,FALSE,"CCTV"}</definedName>
    <definedName name="래그" localSheetId="2" hidden="1">{#N/A,#N/A,FALSE,"CCTV"}</definedName>
    <definedName name="래그" localSheetId="7" hidden="1">{#N/A,#N/A,FALSE,"CCTV"}</definedName>
    <definedName name="래그" hidden="1">{#N/A,#N/A,FALSE,"CCTV"}</definedName>
    <definedName name="ㅁ1">#REF!</definedName>
    <definedName name="ㅁ139">#REF!</definedName>
    <definedName name="ㅁㅈㄱㄷㅎㄹ" localSheetId="16">BCTC!ㅁㅈㄱㄷㅎㄹ</definedName>
    <definedName name="ㅁㅈㄱㄷㅎㄹ" localSheetId="7">'Xđ giá trị QSDĐ'!ㅁㅈㄱㄷㅎㄹ</definedName>
    <definedName name="ㅁㅈㄱㄷㅎㄹ">[0]!ㅁㅈㄱㄷㅎㄹ</definedName>
    <definedName name="마" localSheetId="16">BCTC!마</definedName>
    <definedName name="마" localSheetId="7">'Xđ giá trị QSDĐ'!마</definedName>
    <definedName name="마">[0]!마</definedName>
    <definedName name="마루높이" localSheetId="16">#REF!</definedName>
    <definedName name="마루높이" localSheetId="2">#REF!</definedName>
    <definedName name="마루높이" localSheetId="7">#REF!</definedName>
    <definedName name="마루높이">#REF!</definedName>
    <definedName name="산출근거" localSheetId="16">BCTC!산출근거</definedName>
    <definedName name="산출근거" localSheetId="7">'Xđ giá trị QSDĐ'!산출근거</definedName>
    <definedName name="산출근거">[0]!산출근거</definedName>
    <definedName name="삼왕교이설도로단가산출" localSheetId="16">BCTC!삼왕교이설도로단가산출</definedName>
    <definedName name="삼왕교이설도로단가산출" localSheetId="7">'Xđ giá trị QSDĐ'!삼왕교이설도로단가산출</definedName>
    <definedName name="삼왕교이설도로단가산출">[0]!삼왕교이설도로단가산출</definedName>
    <definedName name="샘풀카피" localSheetId="16" hidden="1">{#N/A,#N/A,FALSE,"CCTV"}</definedName>
    <definedName name="샘풀카피" localSheetId="2" hidden="1">{#N/A,#N/A,FALSE,"CCTV"}</definedName>
    <definedName name="샘풀카피" localSheetId="7" hidden="1">{#N/A,#N/A,FALSE,"CCTV"}</definedName>
    <definedName name="샘풀카피" hidden="1">{#N/A,#N/A,FALSE,"CCTV"}</definedName>
    <definedName name="샘플카피2" localSheetId="16" hidden="1">{#N/A,#N/A,FALSE,"CCTV"}</definedName>
    <definedName name="샘플카피2" localSheetId="2" hidden="1">{#N/A,#N/A,FALSE,"CCTV"}</definedName>
    <definedName name="샘플카피2" localSheetId="7" hidden="1">{#N/A,#N/A,FALSE,"CCTV"}</definedName>
    <definedName name="샘플카피2" hidden="1">{#N/A,#N/A,FALSE,"CCTV"}</definedName>
    <definedName name="샘플카피3" localSheetId="16" hidden="1">{#N/A,#N/A,FALSE,"CCTV"}</definedName>
    <definedName name="샘플카피3" localSheetId="2" hidden="1">{#N/A,#N/A,FALSE,"CCTV"}</definedName>
    <definedName name="샘플카피3" localSheetId="7" hidden="1">{#N/A,#N/A,FALSE,"CCTV"}</definedName>
    <definedName name="샘플카피3" hidden="1">{#N/A,#N/A,FALSE,"CCTV"}</definedName>
    <definedName name="서해대교" localSheetId="16">BCTC!서해대교</definedName>
    <definedName name="서해대교" localSheetId="7">'Xđ giá trị QSDĐ'!서해대교</definedName>
    <definedName name="서해대교">[0]!서해대교</definedName>
    <definedName name="양" localSheetId="16">BCTC!양</definedName>
    <definedName name="양" localSheetId="7">'Xđ giá trị QSDĐ'!양</definedName>
    <definedName name="양">[0]!양</definedName>
    <definedName name="원가계산" localSheetId="16">BCTC!원가계산</definedName>
    <definedName name="원가계산" localSheetId="7">'Xđ giá trị QSDĐ'!원가계산</definedName>
    <definedName name="원가계산">[0]!원가계산</definedName>
    <definedName name="원가계산창" localSheetId="16">BCTC!원가계산창</definedName>
    <definedName name="원가계산창" localSheetId="7">'Xđ giá trị QSDĐ'!원가계산창</definedName>
    <definedName name="원가계산창">[0]!원가계산창</definedName>
    <definedName name="인쇄양식" localSheetId="16">BCTC!인쇄양식</definedName>
    <definedName name="인쇄양식" localSheetId="7">'Xđ giá trị QSDĐ'!인쇄양식</definedName>
    <definedName name="인쇄양식">[0]!인쇄양식</definedName>
    <definedName name="ㅈㅇㄻㄴㅇㄹ" localSheetId="16">BCTC!ㅈㅇㄻㄴㅇㄹ</definedName>
    <definedName name="ㅈㅇㄻㄴㅇㄹ" localSheetId="7">'Xđ giá trị QSDĐ'!ㅈㅇㄻㄴㅇㄹ</definedName>
    <definedName name="ㅈㅇㄻㄴㅇㄹ">[0]!ㅈㅇㄻㄴㅇㄹ</definedName>
    <definedName name="자재단가수정완료" localSheetId="16">BCTC!자재단가수정완료</definedName>
    <definedName name="자재단가수정완료" localSheetId="7">'Xđ giá trị QSDĐ'!자재단가수정완료</definedName>
    <definedName name="자재단가수정완료">[0]!자재단가수정완료</definedName>
    <definedName name="자재인력조달" localSheetId="16">BCTC!자재인력조달</definedName>
    <definedName name="자재인력조달" localSheetId="7">'Xđ giá trị QSDĐ'!자재인력조달</definedName>
    <definedName name="자재인력조달">[0]!자재인력조달</definedName>
    <definedName name="전" localSheetId="16">#REF!</definedName>
    <definedName name="전" localSheetId="2">#REF!</definedName>
    <definedName name="전" localSheetId="7">#REF!</definedName>
    <definedName name="전">#REF!</definedName>
    <definedName name="주택사업본부" localSheetId="16">#REF!</definedName>
    <definedName name="주택사업본부" localSheetId="2">#REF!</definedName>
    <definedName name="주택사업본부">#REF!</definedName>
    <definedName name="철구사업본부" localSheetId="16">#REF!</definedName>
    <definedName name="철구사업본부" localSheetId="2">#REF!</definedName>
    <definedName name="철구사업본부">#REF!</definedName>
    <definedName name="초양대교" localSheetId="16">BCTC!초양대교</definedName>
    <definedName name="초양대교" localSheetId="7">'Xđ giá trị QSDĐ'!초양대교</definedName>
    <definedName name="초양대교">[0]!초양대교</definedName>
    <definedName name="투찰서_2" localSheetId="16">BCTC!투찰서_2</definedName>
    <definedName name="투찰서_2" localSheetId="7">'Xđ giá trị QSDĐ'!투찰서_2</definedName>
    <definedName name="투찰서_2">[0]!투찰서_2</definedName>
    <definedName name="투찰서_3" localSheetId="16">BCTC!투찰서_3</definedName>
    <definedName name="투찰서_3" localSheetId="7">'Xđ giá trị QSDĐ'!투찰서_3</definedName>
    <definedName name="투찰서_3">[0]!투찰서_3</definedName>
    <definedName name="투찰서2" localSheetId="16">BCTC!투찰서2</definedName>
    <definedName name="투찰서2" localSheetId="7">'Xđ giá trị QSDĐ'!투찰서2</definedName>
    <definedName name="투찰서2">[0]!투찰서2</definedName>
    <definedName name="후다" localSheetId="16">BCTC!후다</definedName>
    <definedName name="후다" localSheetId="7">'Xđ giá trị QSDĐ'!후다</definedName>
    <definedName name="후다">[0]!후다</definedName>
    <definedName name="ㅑ3081" localSheetId="16">#REF!</definedName>
    <definedName name="ㅑ3081" localSheetId="2">#REF!</definedName>
    <definedName name="ㅑ3081" localSheetId="7">#REF!</definedName>
    <definedName name="ㅑ3081">#REF!</definedName>
  </definedNames>
  <calcPr calcId="179021"/>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0" i="36" l="1"/>
  <c r="G48" i="19"/>
  <c r="H10" i="36"/>
  <c r="G8" i="40"/>
  <c r="D35" i="27" l="1"/>
  <c r="D38" i="27"/>
  <c r="G62" i="39" l="1"/>
  <c r="C4" i="7"/>
  <c r="D4" i="7" s="1"/>
  <c r="D10" i="34"/>
  <c r="L32" i="13" l="1"/>
  <c r="L33" i="13"/>
  <c r="M33" i="13"/>
  <c r="N33" i="13"/>
  <c r="O33" i="13"/>
  <c r="P33" i="13"/>
  <c r="Q33" i="13"/>
  <c r="R33" i="13"/>
  <c r="D4" i="39"/>
  <c r="C9" i="34"/>
  <c r="D9" i="34" s="1"/>
  <c r="D8" i="34" s="1"/>
  <c r="F12" i="13"/>
  <c r="G12" i="13"/>
  <c r="E12" i="13"/>
  <c r="G11" i="13"/>
  <c r="F11" i="13"/>
  <c r="E11" i="13"/>
  <c r="F10" i="13"/>
  <c r="G10" i="13" s="1"/>
  <c r="H10" i="13" s="1"/>
  <c r="I10" i="13" s="1"/>
  <c r="J10" i="13" s="1"/>
  <c r="K10" i="13" s="1"/>
  <c r="L10" i="13" s="1"/>
  <c r="M10" i="13" s="1"/>
  <c r="N10" i="13" s="1"/>
  <c r="O10" i="13" s="1"/>
  <c r="P10" i="13" s="1"/>
  <c r="Q10" i="13" s="1"/>
  <c r="R10" i="13" s="1"/>
  <c r="D31" i="40"/>
  <c r="O25" i="40"/>
  <c r="O24" i="40"/>
  <c r="O27" i="40" s="1"/>
  <c r="R27" i="13" s="1"/>
  <c r="R29" i="13" s="1"/>
  <c r="O22" i="40"/>
  <c r="O21" i="40" s="1"/>
  <c r="A3" i="40"/>
  <c r="A2" i="40"/>
  <c r="D21" i="35"/>
  <c r="E18" i="35"/>
  <c r="F18" i="35" s="1"/>
  <c r="G18" i="35" s="1"/>
  <c r="H18" i="35" s="1"/>
  <c r="I18" i="35" s="1"/>
  <c r="J18" i="35" s="1"/>
  <c r="K18" i="35" s="1"/>
  <c r="L18" i="35" s="1"/>
  <c r="M18" i="35" s="1"/>
  <c r="N18" i="35" s="1"/>
  <c r="O18" i="35" s="1"/>
  <c r="D18" i="35"/>
  <c r="F7" i="39"/>
  <c r="G62" i="38"/>
  <c r="F56" i="39"/>
  <c r="B51" i="39"/>
  <c r="B52" i="39" s="1"/>
  <c r="F50" i="39"/>
  <c r="A12" i="39"/>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D11" i="39"/>
  <c r="E11" i="39" s="1"/>
  <c r="C11" i="39"/>
  <c r="B11" i="39"/>
  <c r="F11" i="39" s="1"/>
  <c r="A11" i="39"/>
  <c r="G10" i="39"/>
  <c r="F10" i="39"/>
  <c r="D10" i="39"/>
  <c r="E10" i="39" s="1"/>
  <c r="F11" i="38"/>
  <c r="F12" i="38"/>
  <c r="F13" i="38"/>
  <c r="F14" i="38"/>
  <c r="F15" i="38"/>
  <c r="F16" i="38"/>
  <c r="F17" i="38"/>
  <c r="F18" i="38"/>
  <c r="F19" i="38"/>
  <c r="F20" i="38"/>
  <c r="F21" i="38"/>
  <c r="F22" i="38"/>
  <c r="F23" i="38"/>
  <c r="F24" i="38"/>
  <c r="F25" i="38"/>
  <c r="F26" i="38"/>
  <c r="F27" i="38"/>
  <c r="F28" i="38"/>
  <c r="F29" i="38"/>
  <c r="F30" i="38"/>
  <c r="F31" i="38"/>
  <c r="F32" i="38"/>
  <c r="F33" i="38"/>
  <c r="F34" i="38"/>
  <c r="F35" i="38"/>
  <c r="F36" i="38"/>
  <c r="F37" i="38"/>
  <c r="F38" i="38"/>
  <c r="F39" i="38"/>
  <c r="F40" i="38"/>
  <c r="F41" i="38"/>
  <c r="F42" i="38"/>
  <c r="F43" i="38"/>
  <c r="F44" i="38"/>
  <c r="F45" i="38"/>
  <c r="F46" i="38"/>
  <c r="F47" i="38"/>
  <c r="F48" i="38"/>
  <c r="F49" i="38"/>
  <c r="F50" i="38"/>
  <c r="F51" i="38"/>
  <c r="F52" i="38"/>
  <c r="F53" i="38"/>
  <c r="F54" i="38"/>
  <c r="F55" i="38"/>
  <c r="F56" i="38"/>
  <c r="F10" i="38"/>
  <c r="A13" i="38"/>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12" i="38"/>
  <c r="A11" i="38"/>
  <c r="C11" i="38"/>
  <c r="B11" i="38"/>
  <c r="D10" i="38"/>
  <c r="E10" i="38" s="1"/>
  <c r="E8" i="26"/>
  <c r="F8" i="26" s="1"/>
  <c r="G8" i="26" s="1"/>
  <c r="H8" i="26" s="1"/>
  <c r="I8" i="26" s="1"/>
  <c r="J8" i="26" s="1"/>
  <c r="K8" i="26" s="1"/>
  <c r="L8" i="26" s="1"/>
  <c r="M8" i="26" s="1"/>
  <c r="N8" i="26" s="1"/>
  <c r="O8" i="26" s="1"/>
  <c r="P8" i="26" s="1"/>
  <c r="Q8" i="26" s="1"/>
  <c r="R8" i="26" s="1"/>
  <c r="S8" i="26" s="1"/>
  <c r="T8" i="26" s="1"/>
  <c r="U8" i="26" s="1"/>
  <c r="V8" i="26" s="1"/>
  <c r="W8" i="26" s="1"/>
  <c r="X8" i="26" s="1"/>
  <c r="Y8" i="26" s="1"/>
  <c r="Z8" i="26" s="1"/>
  <c r="AA8" i="26" s="1"/>
  <c r="AB8" i="26" s="1"/>
  <c r="AC8" i="26" s="1"/>
  <c r="AD8" i="26" s="1"/>
  <c r="AE8" i="26" s="1"/>
  <c r="AF8" i="26" s="1"/>
  <c r="AG8" i="26" s="1"/>
  <c r="AH8" i="26" s="1"/>
  <c r="AI8" i="26" s="1"/>
  <c r="AJ8" i="26" s="1"/>
  <c r="AK8" i="26" s="1"/>
  <c r="AL8" i="26" s="1"/>
  <c r="AM8" i="26" s="1"/>
  <c r="AN8" i="26" s="1"/>
  <c r="D8" i="26"/>
  <c r="C8" i="26"/>
  <c r="E7" i="26"/>
  <c r="F7" i="26" s="1"/>
  <c r="G7" i="26" s="1"/>
  <c r="H7" i="26" s="1"/>
  <c r="I7" i="26" s="1"/>
  <c r="J7" i="26" s="1"/>
  <c r="K7" i="26" s="1"/>
  <c r="L7" i="26" s="1"/>
  <c r="M7" i="26" s="1"/>
  <c r="N7" i="26" s="1"/>
  <c r="O7" i="26" s="1"/>
  <c r="P7" i="26" s="1"/>
  <c r="Q7" i="26" s="1"/>
  <c r="R7" i="26" s="1"/>
  <c r="S7" i="26" s="1"/>
  <c r="T7" i="26" s="1"/>
  <c r="U7" i="26" s="1"/>
  <c r="V7" i="26" s="1"/>
  <c r="W7" i="26" s="1"/>
  <c r="X7" i="26" s="1"/>
  <c r="Y7" i="26" s="1"/>
  <c r="Z7" i="26" s="1"/>
  <c r="AA7" i="26" s="1"/>
  <c r="AB7" i="26" s="1"/>
  <c r="AC7" i="26" s="1"/>
  <c r="AD7" i="26" s="1"/>
  <c r="D7" i="26"/>
  <c r="C7" i="26"/>
  <c r="D4" i="26"/>
  <c r="H1" i="26"/>
  <c r="F9" i="13"/>
  <c r="G9" i="13" s="1"/>
  <c r="H9" i="13" s="1"/>
  <c r="I9" i="13" s="1"/>
  <c r="J9" i="13" s="1"/>
  <c r="D4" i="38" l="1"/>
  <c r="G11" i="39"/>
  <c r="F52" i="39"/>
  <c r="B53" i="39"/>
  <c r="F51" i="39"/>
  <c r="B12" i="39"/>
  <c r="G10" i="38"/>
  <c r="D11" i="38"/>
  <c r="E11" i="38" s="1"/>
  <c r="G11" i="38" s="1"/>
  <c r="B12" i="38"/>
  <c r="D9" i="27"/>
  <c r="D8" i="27"/>
  <c r="D7" i="27"/>
  <c r="I17" i="37"/>
  <c r="D47" i="37"/>
  <c r="D43" i="37"/>
  <c r="D42" i="37"/>
  <c r="D41" i="37"/>
  <c r="D37" i="37"/>
  <c r="D29" i="37"/>
  <c r="D28" i="37"/>
  <c r="D15" i="37"/>
  <c r="D13" i="37"/>
  <c r="D14" i="37" s="1"/>
  <c r="D5" i="37"/>
  <c r="G61" i="39" l="1"/>
  <c r="G60" i="39" s="1"/>
  <c r="C12" i="39" s="1"/>
  <c r="D3" i="26"/>
  <c r="D3" i="38"/>
  <c r="D2" i="26"/>
  <c r="G61" i="38"/>
  <c r="G60" i="38" s="1"/>
  <c r="C12" i="38" s="1"/>
  <c r="D12" i="38" s="1"/>
  <c r="D3" i="39"/>
  <c r="D12" i="39"/>
  <c r="E12" i="39" s="1"/>
  <c r="C13" i="39"/>
  <c r="C13" i="38"/>
  <c r="F53" i="39"/>
  <c r="B54" i="39"/>
  <c r="F12" i="39"/>
  <c r="B13" i="39"/>
  <c r="B13" i="38"/>
  <c r="D16" i="37"/>
  <c r="D12" i="37"/>
  <c r="C5" i="7" l="1"/>
  <c r="C7" i="27"/>
  <c r="E12" i="38"/>
  <c r="G12" i="38" s="1"/>
  <c r="C14" i="38"/>
  <c r="D13" i="38"/>
  <c r="C14" i="39"/>
  <c r="D13" i="39"/>
  <c r="E13" i="39" s="1"/>
  <c r="G12" i="39"/>
  <c r="E13" i="38"/>
  <c r="G13" i="38" s="1"/>
  <c r="B55" i="39"/>
  <c r="F55" i="39" s="1"/>
  <c r="F54" i="39"/>
  <c r="B14" i="39"/>
  <c r="F13" i="39"/>
  <c r="B14" i="38"/>
  <c r="C15" i="38" l="1"/>
  <c r="D14" i="38"/>
  <c r="E14" i="38" s="1"/>
  <c r="G14" i="38" s="1"/>
  <c r="C15" i="39"/>
  <c r="D14" i="39"/>
  <c r="E14" i="39" s="1"/>
  <c r="G13" i="39"/>
  <c r="F14" i="39"/>
  <c r="B15" i="39"/>
  <c r="B15" i="38"/>
  <c r="C16" i="38" l="1"/>
  <c r="D15" i="38"/>
  <c r="E15" i="38"/>
  <c r="G15" i="38" s="1"/>
  <c r="G14" i="39"/>
  <c r="D15" i="39"/>
  <c r="E15" i="39" s="1"/>
  <c r="C16" i="39"/>
  <c r="F15" i="39"/>
  <c r="B16" i="39"/>
  <c r="B16" i="38"/>
  <c r="C17" i="38" l="1"/>
  <c r="D16" i="38"/>
  <c r="E16" i="38"/>
  <c r="G16" i="38" s="1"/>
  <c r="D16" i="39"/>
  <c r="E16" i="39" s="1"/>
  <c r="G16" i="39" s="1"/>
  <c r="C17" i="39"/>
  <c r="G15" i="39"/>
  <c r="F16" i="39"/>
  <c r="B17" i="39"/>
  <c r="B17" i="38"/>
  <c r="C18" i="38" l="1"/>
  <c r="D17" i="38"/>
  <c r="E17" i="38" s="1"/>
  <c r="D17" i="39"/>
  <c r="E17" i="39" s="1"/>
  <c r="C18" i="39"/>
  <c r="B18" i="39"/>
  <c r="F17" i="39"/>
  <c r="G17" i="38"/>
  <c r="B18" i="38"/>
  <c r="G17" i="39" l="1"/>
  <c r="C19" i="38"/>
  <c r="D18" i="38"/>
  <c r="E18" i="38"/>
  <c r="G18" i="38" s="1"/>
  <c r="C19" i="39"/>
  <c r="D18" i="39"/>
  <c r="E18" i="39" s="1"/>
  <c r="G18" i="39" s="1"/>
  <c r="F18" i="39"/>
  <c r="B19" i="39"/>
  <c r="B19" i="38"/>
  <c r="C20" i="38" l="1"/>
  <c r="D19" i="38"/>
  <c r="E19" i="38" s="1"/>
  <c r="G19" i="38" s="1"/>
  <c r="C20" i="39"/>
  <c r="D19" i="39"/>
  <c r="E19" i="39" s="1"/>
  <c r="F19" i="39"/>
  <c r="B20" i="39"/>
  <c r="B20" i="38"/>
  <c r="C21" i="38" l="1"/>
  <c r="D20" i="38"/>
  <c r="E20" i="38" s="1"/>
  <c r="G20" i="38" s="1"/>
  <c r="C21" i="39"/>
  <c r="D20" i="39"/>
  <c r="E20" i="39" s="1"/>
  <c r="G19" i="39"/>
  <c r="F20" i="39"/>
  <c r="B21" i="39"/>
  <c r="B21" i="38"/>
  <c r="C22" i="38" l="1"/>
  <c r="D21" i="38"/>
  <c r="E21" i="38" s="1"/>
  <c r="G21" i="38" s="1"/>
  <c r="G20" i="39"/>
  <c r="C22" i="39"/>
  <c r="D21" i="39"/>
  <c r="E21" i="39" s="1"/>
  <c r="B22" i="39"/>
  <c r="F21" i="39"/>
  <c r="B22" i="38"/>
  <c r="C23" i="38" l="1"/>
  <c r="D22" i="38"/>
  <c r="E22" i="38" s="1"/>
  <c r="G22" i="38" s="1"/>
  <c r="D22" i="39"/>
  <c r="E22" i="39" s="1"/>
  <c r="C23" i="39"/>
  <c r="G21" i="39"/>
  <c r="F22" i="39"/>
  <c r="B23" i="39"/>
  <c r="B23" i="38"/>
  <c r="C24" i="38" l="1"/>
  <c r="D23" i="38"/>
  <c r="E23" i="38" s="1"/>
  <c r="G23" i="38" s="1"/>
  <c r="G22" i="39"/>
  <c r="C24" i="39"/>
  <c r="D23" i="39"/>
  <c r="E23" i="39" s="1"/>
  <c r="G23" i="39" s="1"/>
  <c r="F23" i="39"/>
  <c r="B24" i="39"/>
  <c r="B24" i="38"/>
  <c r="C25" i="38" l="1"/>
  <c r="D24" i="38"/>
  <c r="E24" i="38" s="1"/>
  <c r="C25" i="39"/>
  <c r="D24" i="39"/>
  <c r="E24" i="39" s="1"/>
  <c r="F24" i="39"/>
  <c r="B25" i="39"/>
  <c r="B25" i="38"/>
  <c r="G24" i="38"/>
  <c r="C26" i="38" l="1"/>
  <c r="D25" i="38"/>
  <c r="E25" i="38" s="1"/>
  <c r="G25" i="38" s="1"/>
  <c r="G24" i="39"/>
  <c r="C26" i="39"/>
  <c r="D25" i="39"/>
  <c r="E25" i="39" s="1"/>
  <c r="B26" i="39"/>
  <c r="F25" i="39"/>
  <c r="B26" i="38"/>
  <c r="C27" i="38" l="1"/>
  <c r="D26" i="38"/>
  <c r="E26" i="38" s="1"/>
  <c r="G26" i="38" s="1"/>
  <c r="G25" i="39"/>
  <c r="D26" i="39"/>
  <c r="E26" i="39" s="1"/>
  <c r="C27" i="39"/>
  <c r="F26" i="39"/>
  <c r="B27" i="39"/>
  <c r="B27" i="38"/>
  <c r="G26" i="39" l="1"/>
  <c r="C28" i="38"/>
  <c r="D27" i="38"/>
  <c r="E27" i="38" s="1"/>
  <c r="G27" i="38" s="1"/>
  <c r="C28" i="39"/>
  <c r="D27" i="39"/>
  <c r="E27" i="39" s="1"/>
  <c r="F27" i="39"/>
  <c r="B28" i="39"/>
  <c r="B28" i="38"/>
  <c r="C29" i="38" l="1"/>
  <c r="D28" i="38"/>
  <c r="E28" i="38" s="1"/>
  <c r="G28" i="38" s="1"/>
  <c r="G27" i="39"/>
  <c r="D28" i="39"/>
  <c r="E28" i="39" s="1"/>
  <c r="C29" i="39"/>
  <c r="F28" i="39"/>
  <c r="B29" i="39"/>
  <c r="B29" i="38"/>
  <c r="G28" i="39" l="1"/>
  <c r="C30" i="38"/>
  <c r="D29" i="38"/>
  <c r="E29" i="38" s="1"/>
  <c r="C30" i="39"/>
  <c r="D29" i="39"/>
  <c r="E29" i="39" s="1"/>
  <c r="B30" i="39"/>
  <c r="F29" i="39"/>
  <c r="G29" i="38"/>
  <c r="B30" i="38"/>
  <c r="G29" i="39" l="1"/>
  <c r="C31" i="38"/>
  <c r="D30" i="38"/>
  <c r="E30" i="38" s="1"/>
  <c r="G30" i="38" s="1"/>
  <c r="D30" i="39"/>
  <c r="E30" i="39" s="1"/>
  <c r="C31" i="39"/>
  <c r="F30" i="39"/>
  <c r="B31" i="39"/>
  <c r="B31" i="38"/>
  <c r="C32" i="38" l="1"/>
  <c r="D31" i="38"/>
  <c r="E31" i="38" s="1"/>
  <c r="G31" i="38" s="1"/>
  <c r="G30" i="39"/>
  <c r="C32" i="39"/>
  <c r="D31" i="39"/>
  <c r="E31" i="39" s="1"/>
  <c r="F31" i="39"/>
  <c r="B32" i="39"/>
  <c r="B32" i="38"/>
  <c r="C33" i="38" l="1"/>
  <c r="D32" i="38"/>
  <c r="E32" i="38" s="1"/>
  <c r="G32" i="38" s="1"/>
  <c r="G31" i="39"/>
  <c r="C33" i="39"/>
  <c r="D32" i="39"/>
  <c r="E32" i="39" s="1"/>
  <c r="F32" i="39"/>
  <c r="B33" i="39"/>
  <c r="B33" i="38"/>
  <c r="C34" i="38" l="1"/>
  <c r="D33" i="38"/>
  <c r="E33" i="38" s="1"/>
  <c r="G33" i="38" s="1"/>
  <c r="G32" i="39"/>
  <c r="C34" i="39"/>
  <c r="D33" i="39"/>
  <c r="E33" i="39" s="1"/>
  <c r="B34" i="39"/>
  <c r="F33" i="39"/>
  <c r="B34" i="38"/>
  <c r="C35" i="38" l="1"/>
  <c r="D34" i="38"/>
  <c r="E34" i="38" s="1"/>
  <c r="G34" i="38" s="1"/>
  <c r="C35" i="39"/>
  <c r="D34" i="39"/>
  <c r="E34" i="39" s="1"/>
  <c r="G33" i="39"/>
  <c r="F34" i="39"/>
  <c r="B35" i="39"/>
  <c r="B35" i="38"/>
  <c r="G34" i="39" l="1"/>
  <c r="C36" i="38"/>
  <c r="D35" i="38"/>
  <c r="E35" i="38" s="1"/>
  <c r="D35" i="39"/>
  <c r="E35" i="39" s="1"/>
  <c r="C36" i="39"/>
  <c r="F35" i="39"/>
  <c r="B36" i="39"/>
  <c r="G35" i="38"/>
  <c r="B36" i="38"/>
  <c r="C37" i="38" l="1"/>
  <c r="D36" i="38"/>
  <c r="E36" i="38" s="1"/>
  <c r="G36" i="38" s="1"/>
  <c r="G35" i="39"/>
  <c r="C37" i="39"/>
  <c r="D36" i="39"/>
  <c r="E36" i="39" s="1"/>
  <c r="F36" i="39"/>
  <c r="B37" i="39"/>
  <c r="B37" i="38"/>
  <c r="C38" i="38" l="1"/>
  <c r="D37" i="38"/>
  <c r="E37" i="38" s="1"/>
  <c r="G37" i="38" s="1"/>
  <c r="G36" i="39"/>
  <c r="D37" i="39"/>
  <c r="E37" i="39" s="1"/>
  <c r="C38" i="39"/>
  <c r="B38" i="39"/>
  <c r="F37" i="39"/>
  <c r="B38" i="38"/>
  <c r="C39" i="38" l="1"/>
  <c r="D38" i="38"/>
  <c r="E38" i="38" s="1"/>
  <c r="G38" i="38" s="1"/>
  <c r="G37" i="39"/>
  <c r="D38" i="39"/>
  <c r="E38" i="39" s="1"/>
  <c r="C39" i="39"/>
  <c r="F38" i="39"/>
  <c r="B39" i="39"/>
  <c r="B39" i="38"/>
  <c r="G38" i="39" l="1"/>
  <c r="C40" i="38"/>
  <c r="D39" i="38"/>
  <c r="E39" i="38" s="1"/>
  <c r="G39" i="38" s="1"/>
  <c r="C40" i="39"/>
  <c r="D39" i="39"/>
  <c r="E39" i="39" s="1"/>
  <c r="F39" i="39"/>
  <c r="B40" i="39"/>
  <c r="B40" i="38"/>
  <c r="G39" i="39" l="1"/>
  <c r="C41" i="38"/>
  <c r="D40" i="38"/>
  <c r="E40" i="38" s="1"/>
  <c r="G40" i="38" s="1"/>
  <c r="D40" i="39"/>
  <c r="E40" i="39" s="1"/>
  <c r="C41" i="39"/>
  <c r="F40" i="39"/>
  <c r="B41" i="39"/>
  <c r="B41" i="38"/>
  <c r="C42" i="38" l="1"/>
  <c r="D41" i="38"/>
  <c r="E41" i="38" s="1"/>
  <c r="G41" i="38" s="1"/>
  <c r="G40" i="39"/>
  <c r="D41" i="39"/>
  <c r="E41" i="39" s="1"/>
  <c r="C42" i="39"/>
  <c r="B42" i="39"/>
  <c r="F41" i="39"/>
  <c r="B42" i="38"/>
  <c r="C43" i="38" l="1"/>
  <c r="D42" i="38"/>
  <c r="E42" i="38" s="1"/>
  <c r="G42" i="38" s="1"/>
  <c r="G41" i="39"/>
  <c r="C43" i="39"/>
  <c r="D42" i="39"/>
  <c r="E42" i="39" s="1"/>
  <c r="F42" i="39"/>
  <c r="B43" i="39"/>
  <c r="B43" i="38"/>
  <c r="G42" i="39" l="1"/>
  <c r="C44" i="38"/>
  <c r="D43" i="38"/>
  <c r="E43" i="38" s="1"/>
  <c r="G43" i="38" s="1"/>
  <c r="C44" i="39"/>
  <c r="D43" i="39"/>
  <c r="E43" i="39" s="1"/>
  <c r="F43" i="39"/>
  <c r="B44" i="39"/>
  <c r="B44" i="38"/>
  <c r="C45" i="38" l="1"/>
  <c r="D44" i="38"/>
  <c r="E44" i="38" s="1"/>
  <c r="G44" i="38" s="1"/>
  <c r="G43" i="39"/>
  <c r="C45" i="39"/>
  <c r="D44" i="39"/>
  <c r="E44" i="39" s="1"/>
  <c r="F44" i="39"/>
  <c r="B45" i="39"/>
  <c r="B45" i="38"/>
  <c r="G44" i="39" l="1"/>
  <c r="C46" i="38"/>
  <c r="D45" i="38"/>
  <c r="E45" i="38" s="1"/>
  <c r="G45" i="38" s="1"/>
  <c r="C46" i="39"/>
  <c r="D45" i="39"/>
  <c r="E45" i="39" s="1"/>
  <c r="B46" i="39"/>
  <c r="F45" i="39"/>
  <c r="B46" i="38"/>
  <c r="C47" i="38" l="1"/>
  <c r="D46" i="38"/>
  <c r="E46" i="38"/>
  <c r="G46" i="38" s="1"/>
  <c r="G45" i="39"/>
  <c r="D46" i="39"/>
  <c r="E46" i="39" s="1"/>
  <c r="C47" i="39"/>
  <c r="F46" i="39"/>
  <c r="B47" i="39"/>
  <c r="B47" i="38"/>
  <c r="C48" i="38" l="1"/>
  <c r="D47" i="38"/>
  <c r="E47" i="38" s="1"/>
  <c r="G47" i="38" s="1"/>
  <c r="G46" i="39"/>
  <c r="C48" i="39"/>
  <c r="D47" i="39"/>
  <c r="E47" i="39" s="1"/>
  <c r="F47" i="39"/>
  <c r="B48" i="39"/>
  <c r="B48" i="38"/>
  <c r="G47" i="39" l="1"/>
  <c r="C49" i="38"/>
  <c r="D48" i="38"/>
  <c r="E48" i="38" s="1"/>
  <c r="G48" i="38" s="1"/>
  <c r="D48" i="39"/>
  <c r="E48" i="39" s="1"/>
  <c r="C49" i="39"/>
  <c r="F48" i="39"/>
  <c r="B49" i="39"/>
  <c r="F49" i="39" s="1"/>
  <c r="B49" i="38"/>
  <c r="G48" i="39" l="1"/>
  <c r="C50" i="38"/>
  <c r="D49" i="38"/>
  <c r="E49" i="38" s="1"/>
  <c r="G49" i="38" s="1"/>
  <c r="D49" i="39"/>
  <c r="E49" i="39" s="1"/>
  <c r="G49" i="39" s="1"/>
  <c r="C50" i="39"/>
  <c r="C51" i="38" l="1"/>
  <c r="D50" i="38"/>
  <c r="E50" i="38" s="1"/>
  <c r="G50" i="38" s="1"/>
  <c r="C51" i="39"/>
  <c r="D50" i="39"/>
  <c r="E50" i="39" s="1"/>
  <c r="G50" i="39" s="1"/>
  <c r="B51" i="38"/>
  <c r="C52" i="38" l="1"/>
  <c r="D51" i="38"/>
  <c r="E51" i="38" s="1"/>
  <c r="G51" i="38" s="1"/>
  <c r="D51" i="39"/>
  <c r="E51" i="39" s="1"/>
  <c r="G51" i="39" s="1"/>
  <c r="C52" i="39"/>
  <c r="B52" i="38"/>
  <c r="C53" i="38" l="1"/>
  <c r="D52" i="38"/>
  <c r="E52" i="38" s="1"/>
  <c r="G52" i="38" s="1"/>
  <c r="C53" i="39"/>
  <c r="D52" i="39"/>
  <c r="E52" i="39" s="1"/>
  <c r="G52" i="39" s="1"/>
  <c r="B53" i="38"/>
  <c r="C54" i="38" l="1"/>
  <c r="D53" i="38"/>
  <c r="E53" i="38" s="1"/>
  <c r="G53" i="38" s="1"/>
  <c r="D53" i="39"/>
  <c r="E53" i="39" s="1"/>
  <c r="G53" i="39" s="1"/>
  <c r="C54" i="39"/>
  <c r="B54" i="38"/>
  <c r="C55" i="38" l="1"/>
  <c r="D54" i="38"/>
  <c r="E54" i="38" s="1"/>
  <c r="G54" i="38" s="1"/>
  <c r="C55" i="39"/>
  <c r="D54" i="39"/>
  <c r="E54" i="39" s="1"/>
  <c r="G54" i="39" s="1"/>
  <c r="B55" i="38"/>
  <c r="C56" i="38" l="1"/>
  <c r="D56" i="38" s="1"/>
  <c r="D55" i="38"/>
  <c r="E55" i="38" s="1"/>
  <c r="G55" i="38" s="1"/>
  <c r="C56" i="39"/>
  <c r="D56" i="39" s="1"/>
  <c r="E56" i="39" s="1"/>
  <c r="G56" i="39" s="1"/>
  <c r="D55" i="39"/>
  <c r="E55" i="39" s="1"/>
  <c r="G55" i="39" s="1"/>
  <c r="E56" i="38"/>
  <c r="G56" i="38" s="1"/>
  <c r="G57" i="39" l="1"/>
  <c r="G57" i="38"/>
  <c r="C2" i="34" l="1"/>
  <c r="G41" i="19"/>
  <c r="D40" i="19" l="1"/>
  <c r="F41" i="19"/>
  <c r="E41" i="19"/>
  <c r="E40" i="19"/>
  <c r="C31" i="19" l="1"/>
  <c r="H31" i="19"/>
  <c r="G10" i="36" l="1"/>
  <c r="A68" i="35" l="1"/>
  <c r="B24" i="13" l="1"/>
  <c r="C12" i="21"/>
  <c r="D5" i="15"/>
  <c r="D6" i="15"/>
  <c r="E17" i="15"/>
  <c r="D4" i="34" l="1"/>
  <c r="E27" i="13"/>
  <c r="F25" i="26"/>
  <c r="K11" i="13"/>
  <c r="K12" i="13"/>
  <c r="I11" i="13"/>
  <c r="J11" i="13"/>
  <c r="I12" i="13"/>
  <c r="J12" i="13"/>
  <c r="F5" i="15"/>
  <c r="G25" i="26" l="1"/>
  <c r="D27" i="13"/>
  <c r="H16" i="28"/>
  <c r="H15" i="28"/>
  <c r="H25" i="26" l="1"/>
  <c r="E27" i="35"/>
  <c r="E28" i="35" s="1"/>
  <c r="E29" i="35" s="1"/>
  <c r="C20" i="35"/>
  <c r="D26" i="35" s="1"/>
  <c r="D50" i="35"/>
  <c r="D51" i="35" s="1"/>
  <c r="D46" i="35"/>
  <c r="H50" i="35" s="1"/>
  <c r="D42" i="35"/>
  <c r="H46" i="35" s="1"/>
  <c r="D38" i="35"/>
  <c r="H42" i="35" s="1"/>
  <c r="D35" i="35"/>
  <c r="D36" i="35" s="1"/>
  <c r="D37" i="35" s="1"/>
  <c r="E20" i="35" s="1"/>
  <c r="G30" i="35"/>
  <c r="D30" i="35"/>
  <c r="D31" i="35" s="1"/>
  <c r="G29" i="35"/>
  <c r="D29" i="35"/>
  <c r="G28" i="35"/>
  <c r="G27" i="35"/>
  <c r="B27" i="35"/>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B49" i="35" s="1"/>
  <c r="B50" i="35" s="1"/>
  <c r="B51" i="35" s="1"/>
  <c r="B52" i="35" s="1"/>
  <c r="B53" i="35" s="1"/>
  <c r="B54" i="35" s="1"/>
  <c r="B55" i="35" s="1"/>
  <c r="B56" i="35" s="1"/>
  <c r="B57" i="35" s="1"/>
  <c r="G26" i="35"/>
  <c r="D19" i="35"/>
  <c r="I25" i="26" l="1"/>
  <c r="E19" i="35"/>
  <c r="F19" i="35" s="1"/>
  <c r="G19" i="35" s="1"/>
  <c r="H19" i="35" s="1"/>
  <c r="I19" i="35" s="1"/>
  <c r="I26" i="35"/>
  <c r="E30" i="35"/>
  <c r="D32" i="35"/>
  <c r="D33" i="35" s="1"/>
  <c r="D52" i="35"/>
  <c r="H55" i="35"/>
  <c r="D39" i="35"/>
  <c r="D43" i="35"/>
  <c r="H54" i="35"/>
  <c r="I38" i="35"/>
  <c r="C39" i="35" s="1"/>
  <c r="D47" i="35"/>
  <c r="J25" i="26" l="1"/>
  <c r="C27" i="35"/>
  <c r="I39" i="35"/>
  <c r="C40" i="35" s="1"/>
  <c r="H51" i="35"/>
  <c r="D48" i="35"/>
  <c r="D53" i="35"/>
  <c r="H57" i="35" s="1"/>
  <c r="H56" i="35"/>
  <c r="E31" i="35"/>
  <c r="H47" i="35"/>
  <c r="D44" i="35"/>
  <c r="D40" i="35"/>
  <c r="H43" i="35"/>
  <c r="I40" i="35" l="1"/>
  <c r="C41" i="35" s="1"/>
  <c r="E32" i="35"/>
  <c r="H44" i="35"/>
  <c r="D41" i="35"/>
  <c r="H52" i="35"/>
  <c r="D49" i="35"/>
  <c r="H53" i="35" s="1"/>
  <c r="H48" i="35"/>
  <c r="D45" i="35"/>
  <c r="H49" i="35" s="1"/>
  <c r="E33" i="35" l="1"/>
  <c r="H45" i="35"/>
  <c r="D24" i="35"/>
  <c r="I41" i="35"/>
  <c r="C42" i="35" s="1"/>
  <c r="I42" i="35" s="1"/>
  <c r="C43" i="35" s="1"/>
  <c r="I43" i="35" s="1"/>
  <c r="C44" i="35" s="1"/>
  <c r="I44" i="35" s="1"/>
  <c r="C45" i="35" s="1"/>
  <c r="I45" i="35" s="1"/>
  <c r="C46" i="35" s="1"/>
  <c r="I46" i="35" s="1"/>
  <c r="C47" i="35" s="1"/>
  <c r="I47" i="35" s="1"/>
  <c r="C48" i="35" s="1"/>
  <c r="I48" i="35" s="1"/>
  <c r="C49" i="35" s="1"/>
  <c r="I49" i="35" s="1"/>
  <c r="C50" i="35" s="1"/>
  <c r="I50" i="35" s="1"/>
  <c r="C51" i="35" s="1"/>
  <c r="I51" i="35" s="1"/>
  <c r="C52" i="35" s="1"/>
  <c r="I52" i="35" s="1"/>
  <c r="C53" i="35" s="1"/>
  <c r="I53" i="35" s="1"/>
  <c r="C54" i="35" s="1"/>
  <c r="I54" i="35" s="1"/>
  <c r="C55" i="35" s="1"/>
  <c r="I55" i="35" s="1"/>
  <c r="C56" i="35" s="1"/>
  <c r="I56" i="35" s="1"/>
  <c r="C57" i="35" s="1"/>
  <c r="I57" i="35" s="1"/>
  <c r="H34" i="35" l="1"/>
  <c r="H35" i="35" s="1"/>
  <c r="H36" i="35" s="1"/>
  <c r="H37" i="35" s="1"/>
  <c r="E34" i="35"/>
  <c r="E35" i="35" l="1"/>
  <c r="E36" i="35" l="1"/>
  <c r="E37" i="35" l="1"/>
  <c r="E38" i="35" l="1"/>
  <c r="F38" i="35" l="1"/>
  <c r="E39" i="35"/>
  <c r="E40" i="35" l="1"/>
  <c r="F39" i="35"/>
  <c r="E41" i="35" l="1"/>
  <c r="F40" i="35"/>
  <c r="F41" i="35" l="1"/>
  <c r="E21" i="35" s="1"/>
  <c r="E42" i="35"/>
  <c r="F42" i="35" l="1"/>
  <c r="E43" i="35"/>
  <c r="F43" i="35" l="1"/>
  <c r="E44" i="35"/>
  <c r="F44" i="35" l="1"/>
  <c r="E45" i="35"/>
  <c r="F45" i="35" l="1"/>
  <c r="F21" i="35" s="1"/>
  <c r="E46" i="35"/>
  <c r="F46" i="35" l="1"/>
  <c r="E47" i="35"/>
  <c r="E48" i="35" l="1"/>
  <c r="F47" i="35"/>
  <c r="E49" i="35" l="1"/>
  <c r="F48" i="35"/>
  <c r="F49" i="35" l="1"/>
  <c r="G21" i="35" s="1"/>
  <c r="E50" i="35"/>
  <c r="F50" i="35" l="1"/>
  <c r="E51" i="35"/>
  <c r="F51" i="35" l="1"/>
  <c r="E52" i="35"/>
  <c r="F52" i="35" l="1"/>
  <c r="E53" i="35"/>
  <c r="F53" i="35" l="1"/>
  <c r="H21" i="35" s="1"/>
  <c r="E54" i="35"/>
  <c r="F54" i="35" l="1"/>
  <c r="E55" i="35"/>
  <c r="F55" i="35" l="1"/>
  <c r="E56" i="35"/>
  <c r="F56" i="35" l="1"/>
  <c r="E57" i="35"/>
  <c r="F57" i="35" s="1"/>
  <c r="I21" i="35" l="1"/>
  <c r="M18" i="27" l="1"/>
  <c r="G27" i="26" l="1"/>
  <c r="H27" i="26" s="1"/>
  <c r="I27" i="26" s="1"/>
  <c r="J27" i="26" s="1"/>
  <c r="K27" i="26" s="1"/>
  <c r="L27" i="26" s="1"/>
  <c r="M27" i="26" s="1"/>
  <c r="N27" i="26" s="1"/>
  <c r="E7" i="27" l="1"/>
  <c r="D15" i="13" s="1"/>
  <c r="D17" i="13" s="1"/>
  <c r="C8" i="27"/>
  <c r="E8" i="27"/>
  <c r="G13" i="28"/>
  <c r="G15" i="28" s="1"/>
  <c r="F17" i="13" l="1"/>
  <c r="E17" i="13"/>
  <c r="E21" i="13" s="1"/>
  <c r="G21" i="13"/>
  <c r="F21" i="13"/>
  <c r="D37" i="27"/>
  <c r="C19" i="27"/>
  <c r="H26" i="26"/>
  <c r="G26" i="26"/>
  <c r="F26" i="26"/>
  <c r="D20" i="13" l="1"/>
  <c r="I21" i="13"/>
  <c r="M17" i="13"/>
  <c r="Q17" i="13"/>
  <c r="N21" i="13"/>
  <c r="R21" i="13"/>
  <c r="R31" i="13" s="1"/>
  <c r="R34" i="13" s="1"/>
  <c r="P17" i="13"/>
  <c r="N17" i="13"/>
  <c r="R17" i="13"/>
  <c r="O21" i="13"/>
  <c r="O17" i="13"/>
  <c r="L21" i="13"/>
  <c r="P21" i="13"/>
  <c r="L17" i="13"/>
  <c r="M21" i="13"/>
  <c r="Q21" i="13"/>
  <c r="D40" i="27"/>
  <c r="H17" i="13"/>
  <c r="K17" i="13"/>
  <c r="J21" i="13"/>
  <c r="J17" i="13"/>
  <c r="H21" i="13"/>
  <c r="I17" i="13"/>
  <c r="G17" i="13"/>
  <c r="K21" i="13"/>
  <c r="D4" i="27"/>
  <c r="C18" i="40" l="1"/>
  <c r="D18" i="40"/>
  <c r="H76" i="20"/>
  <c r="L23" i="40" l="1"/>
  <c r="D19" i="40"/>
  <c r="F23" i="40"/>
  <c r="K23" i="40"/>
  <c r="E23" i="40"/>
  <c r="J23" i="40"/>
  <c r="D23" i="40"/>
  <c r="I23" i="40"/>
  <c r="N23" i="40"/>
  <c r="H23" i="40"/>
  <c r="M23" i="40"/>
  <c r="G23" i="40"/>
  <c r="G16" i="28"/>
  <c r="F16" i="28"/>
  <c r="E16" i="28"/>
  <c r="D16" i="28"/>
  <c r="C16" i="28"/>
  <c r="E15" i="28"/>
  <c r="D15" i="28"/>
  <c r="C15" i="28"/>
  <c r="F13" i="28"/>
  <c r="F15" i="28" s="1"/>
  <c r="E13" i="28"/>
  <c r="D13" i="28"/>
  <c r="C13" i="28"/>
  <c r="L28" i="27"/>
  <c r="N27" i="27" s="1"/>
  <c r="L23" i="27"/>
  <c r="N22" i="27" s="1"/>
  <c r="O17" i="27"/>
  <c r="I25" i="40" l="1"/>
  <c r="I24" i="40" s="1"/>
  <c r="I27" i="40" s="1"/>
  <c r="L27" i="13" s="1"/>
  <c r="L29" i="13" s="1"/>
  <c r="L31" i="13" s="1"/>
  <c r="L34" i="13" s="1"/>
  <c r="I22" i="40"/>
  <c r="G25" i="40"/>
  <c r="G24" i="40" s="1"/>
  <c r="G27" i="40" s="1"/>
  <c r="J27" i="13" s="1"/>
  <c r="G22" i="40"/>
  <c r="G21" i="40" s="1"/>
  <c r="K25" i="40"/>
  <c r="K24" i="40" s="1"/>
  <c r="K27" i="40" s="1"/>
  <c r="N27" i="13" s="1"/>
  <c r="N29" i="13" s="1"/>
  <c r="N31" i="13" s="1"/>
  <c r="N34" i="13" s="1"/>
  <c r="K22" i="40"/>
  <c r="M25" i="40"/>
  <c r="M24" i="40" s="1"/>
  <c r="M27" i="40" s="1"/>
  <c r="P27" i="13" s="1"/>
  <c r="P29" i="13" s="1"/>
  <c r="P31" i="13" s="1"/>
  <c r="P34" i="13" s="1"/>
  <c r="M22" i="40"/>
  <c r="D22" i="40"/>
  <c r="D25" i="40"/>
  <c r="D24" i="40" s="1"/>
  <c r="F22" i="40"/>
  <c r="F25" i="40"/>
  <c r="F24" i="40" s="1"/>
  <c r="F27" i="40" s="1"/>
  <c r="I27" i="13" s="1"/>
  <c r="H25" i="40"/>
  <c r="H24" i="40" s="1"/>
  <c r="H27" i="40" s="1"/>
  <c r="K27" i="13" s="1"/>
  <c r="H22" i="40"/>
  <c r="J25" i="40"/>
  <c r="J24" i="40" s="1"/>
  <c r="J27" i="40" s="1"/>
  <c r="M27" i="13" s="1"/>
  <c r="M29" i="13" s="1"/>
  <c r="M31" i="13" s="1"/>
  <c r="M34" i="13" s="1"/>
  <c r="J22" i="40"/>
  <c r="D20" i="40"/>
  <c r="N25" i="40"/>
  <c r="N24" i="40" s="1"/>
  <c r="N27" i="40" s="1"/>
  <c r="Q27" i="13" s="1"/>
  <c r="Q29" i="13" s="1"/>
  <c r="Q31" i="13" s="1"/>
  <c r="Q34" i="13" s="1"/>
  <c r="N22" i="40"/>
  <c r="E22" i="40"/>
  <c r="E25" i="40"/>
  <c r="E24" i="40" s="1"/>
  <c r="E27" i="40" s="1"/>
  <c r="H27" i="13" s="1"/>
  <c r="L22" i="40"/>
  <c r="L25" i="40"/>
  <c r="L24" i="40" s="1"/>
  <c r="L27" i="40" s="1"/>
  <c r="O27" i="13" s="1"/>
  <c r="O29" i="13" s="1"/>
  <c r="O31" i="13" s="1"/>
  <c r="O34" i="13" s="1"/>
  <c r="I26" i="26"/>
  <c r="J26" i="26"/>
  <c r="K26" i="26"/>
  <c r="L26" i="26"/>
  <c r="M26" i="26"/>
  <c r="N26" i="26"/>
  <c r="N21" i="40" l="1"/>
  <c r="E21" i="40"/>
  <c r="J21" i="40"/>
  <c r="M21" i="40"/>
  <c r="L21" i="40"/>
  <c r="F21" i="40"/>
  <c r="H21" i="40"/>
  <c r="D27" i="40"/>
  <c r="G27" i="13" s="1"/>
  <c r="C24" i="40"/>
  <c r="K21" i="40"/>
  <c r="I21" i="40"/>
  <c r="C22" i="40"/>
  <c r="D21" i="40"/>
  <c r="D41" i="19"/>
  <c r="C21" i="40" l="1"/>
  <c r="D26" i="40"/>
  <c r="E19" i="40" s="1"/>
  <c r="C41" i="23"/>
  <c r="C35" i="23"/>
  <c r="C31" i="23"/>
  <c r="C30" i="23"/>
  <c r="A30" i="23"/>
  <c r="C29" i="23"/>
  <c r="C28" i="23"/>
  <c r="C27" i="23"/>
  <c r="C26" i="23"/>
  <c r="A26" i="23"/>
  <c r="A28" i="23" s="1"/>
  <c r="C25" i="23"/>
  <c r="C24" i="23"/>
  <c r="A24" i="23"/>
  <c r="C23" i="23"/>
  <c r="C22" i="23"/>
  <c r="C21" i="23"/>
  <c r="C20" i="23"/>
  <c r="C19" i="23"/>
  <c r="C18" i="23"/>
  <c r="C17" i="23"/>
  <c r="C16" i="23"/>
  <c r="C15" i="23"/>
  <c r="A13" i="23"/>
  <c r="A14" i="23" s="1"/>
  <c r="A15" i="23" s="1"/>
  <c r="A16" i="23" s="1"/>
  <c r="A17" i="23" s="1"/>
  <c r="A18" i="23" s="1"/>
  <c r="A19" i="23" s="1"/>
  <c r="A20" i="23" s="1"/>
  <c r="A21" i="23" s="1"/>
  <c r="A22" i="23" s="1"/>
  <c r="C12" i="23"/>
  <c r="C41" i="22"/>
  <c r="C35" i="22"/>
  <c r="C31" i="22"/>
  <c r="C30" i="22"/>
  <c r="A30" i="22"/>
  <c r="C29" i="22"/>
  <c r="C28" i="22"/>
  <c r="C27" i="22"/>
  <c r="C26" i="22"/>
  <c r="A26" i="22"/>
  <c r="A28" i="22" s="1"/>
  <c r="C25" i="22"/>
  <c r="C24" i="22"/>
  <c r="A24" i="22"/>
  <c r="C23" i="22"/>
  <c r="C22" i="22"/>
  <c r="C21" i="22"/>
  <c r="C20" i="22"/>
  <c r="C19" i="22"/>
  <c r="C18" i="22"/>
  <c r="C17" i="22"/>
  <c r="C16" i="22"/>
  <c r="C15" i="22"/>
  <c r="A13" i="22"/>
  <c r="A14" i="22" s="1"/>
  <c r="A15" i="22" s="1"/>
  <c r="A16" i="22" s="1"/>
  <c r="A17" i="22" s="1"/>
  <c r="A18" i="22" s="1"/>
  <c r="A19" i="22" s="1"/>
  <c r="A20" i="22" s="1"/>
  <c r="A21" i="22" s="1"/>
  <c r="A22" i="22" s="1"/>
  <c r="C12" i="22"/>
  <c r="C41" i="21"/>
  <c r="C35" i="21"/>
  <c r="C31" i="21"/>
  <c r="C30" i="21"/>
  <c r="A30" i="21"/>
  <c r="C29" i="21"/>
  <c r="C28" i="21"/>
  <c r="C27" i="21"/>
  <c r="C26" i="21"/>
  <c r="A26" i="21"/>
  <c r="A28" i="21" s="1"/>
  <c r="C25" i="21"/>
  <c r="C24" i="21"/>
  <c r="A24" i="21"/>
  <c r="C23" i="21"/>
  <c r="C22" i="21"/>
  <c r="C21" i="21"/>
  <c r="C20" i="21"/>
  <c r="C19" i="21"/>
  <c r="C18" i="21"/>
  <c r="C17" i="21"/>
  <c r="C16" i="21"/>
  <c r="C15" i="21"/>
  <c r="A13" i="21"/>
  <c r="A14" i="21" s="1"/>
  <c r="A15" i="21" s="1"/>
  <c r="A16" i="21" s="1"/>
  <c r="A17" i="21" s="1"/>
  <c r="A18" i="21" s="1"/>
  <c r="A19" i="21" s="1"/>
  <c r="A20" i="21" s="1"/>
  <c r="A21" i="21" s="1"/>
  <c r="A22" i="21" s="1"/>
  <c r="F74" i="20"/>
  <c r="F73" i="20"/>
  <c r="F72" i="20"/>
  <c r="K56" i="20"/>
  <c r="J56" i="20"/>
  <c r="I56" i="20"/>
  <c r="K55" i="20"/>
  <c r="J55" i="20"/>
  <c r="I55" i="20"/>
  <c r="K54" i="20"/>
  <c r="J54" i="20"/>
  <c r="I54" i="20"/>
  <c r="G53" i="20"/>
  <c r="F53" i="20"/>
  <c r="E53" i="20"/>
  <c r="D53" i="20"/>
  <c r="B53" i="20"/>
  <c r="B62" i="19" s="1"/>
  <c r="K52" i="20"/>
  <c r="J52" i="20"/>
  <c r="I52" i="20"/>
  <c r="K51" i="20"/>
  <c r="J51" i="20"/>
  <c r="I51" i="20"/>
  <c r="K50" i="20"/>
  <c r="J50" i="20"/>
  <c r="I50" i="20"/>
  <c r="G49" i="20"/>
  <c r="F49" i="20"/>
  <c r="E49" i="20"/>
  <c r="D49" i="20"/>
  <c r="B49" i="20"/>
  <c r="B61" i="19" s="1"/>
  <c r="B60" i="19"/>
  <c r="K48" i="20"/>
  <c r="J48" i="20"/>
  <c r="I48" i="20"/>
  <c r="K47" i="20"/>
  <c r="J47" i="20"/>
  <c r="I47" i="20"/>
  <c r="K46" i="20"/>
  <c r="J46" i="20"/>
  <c r="I46" i="20"/>
  <c r="G45" i="20"/>
  <c r="F45" i="20"/>
  <c r="E45" i="20"/>
  <c r="D45" i="20"/>
  <c r="B45" i="20"/>
  <c r="K44" i="20"/>
  <c r="J44" i="20"/>
  <c r="I44" i="20"/>
  <c r="K43" i="20"/>
  <c r="J43" i="20"/>
  <c r="I43" i="20"/>
  <c r="K42" i="20"/>
  <c r="J42" i="20"/>
  <c r="I42" i="20"/>
  <c r="G41" i="20"/>
  <c r="F41" i="20"/>
  <c r="E41" i="20"/>
  <c r="D41" i="20"/>
  <c r="B41" i="20"/>
  <c r="B58" i="19" s="1"/>
  <c r="K40" i="20"/>
  <c r="J40" i="20"/>
  <c r="I40" i="20"/>
  <c r="K39" i="20"/>
  <c r="J39" i="20"/>
  <c r="I39" i="20"/>
  <c r="K38" i="20"/>
  <c r="J38" i="20"/>
  <c r="I38" i="20"/>
  <c r="G37" i="20"/>
  <c r="F37" i="20"/>
  <c r="E37" i="20"/>
  <c r="B37" i="20"/>
  <c r="B57" i="19" s="1"/>
  <c r="K36" i="20"/>
  <c r="J36" i="20"/>
  <c r="I36" i="20"/>
  <c r="K35" i="20"/>
  <c r="J35" i="20"/>
  <c r="I35" i="20"/>
  <c r="K34" i="20"/>
  <c r="J34" i="20"/>
  <c r="I34" i="20"/>
  <c r="G33" i="20"/>
  <c r="F33" i="20"/>
  <c r="E33" i="20"/>
  <c r="D33" i="20"/>
  <c r="B33" i="20"/>
  <c r="B56" i="19" s="1"/>
  <c r="K32" i="20"/>
  <c r="J32" i="20"/>
  <c r="I32" i="20"/>
  <c r="K31" i="20"/>
  <c r="J31" i="20"/>
  <c r="I31" i="20"/>
  <c r="K30" i="20"/>
  <c r="J30" i="20"/>
  <c r="I30" i="20"/>
  <c r="G29" i="20"/>
  <c r="F29" i="20"/>
  <c r="E29" i="20"/>
  <c r="D29" i="20"/>
  <c r="B29" i="20"/>
  <c r="B55" i="19" s="1"/>
  <c r="K28" i="20"/>
  <c r="J28" i="20"/>
  <c r="I28" i="20"/>
  <c r="K27" i="20"/>
  <c r="J27" i="20"/>
  <c r="I27" i="20"/>
  <c r="K26" i="20"/>
  <c r="J26" i="20"/>
  <c r="I26" i="20"/>
  <c r="G25" i="20"/>
  <c r="F25" i="20"/>
  <c r="E25" i="20"/>
  <c r="D25" i="20"/>
  <c r="B25" i="20"/>
  <c r="B54" i="19" s="1"/>
  <c r="K24" i="20"/>
  <c r="J24" i="20"/>
  <c r="I24" i="20"/>
  <c r="K23" i="20"/>
  <c r="J23" i="20"/>
  <c r="I23" i="20"/>
  <c r="K22" i="20"/>
  <c r="J22" i="20"/>
  <c r="I22" i="20"/>
  <c r="G21" i="20"/>
  <c r="F21" i="20"/>
  <c r="E21" i="20"/>
  <c r="D21" i="20"/>
  <c r="B21" i="20"/>
  <c r="B53" i="19" s="1"/>
  <c r="K20" i="20"/>
  <c r="J20" i="20"/>
  <c r="I20" i="20"/>
  <c r="K19" i="20"/>
  <c r="J19" i="20"/>
  <c r="I19" i="20"/>
  <c r="K18" i="20"/>
  <c r="J18" i="20"/>
  <c r="I18" i="20"/>
  <c r="G17" i="20"/>
  <c r="F17" i="20"/>
  <c r="E17" i="20"/>
  <c r="D17" i="20"/>
  <c r="B17" i="20"/>
  <c r="B52" i="19" s="1"/>
  <c r="K16" i="20"/>
  <c r="J16" i="20"/>
  <c r="I16" i="20"/>
  <c r="K15" i="20"/>
  <c r="J15" i="20"/>
  <c r="I15" i="20"/>
  <c r="K14" i="20"/>
  <c r="J14" i="20"/>
  <c r="I14" i="20"/>
  <c r="G13" i="20"/>
  <c r="F13" i="20"/>
  <c r="E13" i="20"/>
  <c r="D13" i="20"/>
  <c r="B13" i="20"/>
  <c r="B51" i="19" s="1"/>
  <c r="K12" i="20"/>
  <c r="J12" i="20"/>
  <c r="I12" i="20"/>
  <c r="K11" i="20"/>
  <c r="J11" i="20"/>
  <c r="I11" i="20"/>
  <c r="K10" i="20"/>
  <c r="J10" i="20"/>
  <c r="I10" i="20"/>
  <c r="G9" i="20"/>
  <c r="F9" i="20"/>
  <c r="E9" i="20"/>
  <c r="D9" i="20"/>
  <c r="K8" i="20"/>
  <c r="J8" i="20"/>
  <c r="I8" i="20"/>
  <c r="K7" i="20"/>
  <c r="J7" i="20"/>
  <c r="I7" i="20"/>
  <c r="K6" i="20"/>
  <c r="J6" i="20"/>
  <c r="I6" i="20"/>
  <c r="G5" i="20"/>
  <c r="F5" i="20"/>
  <c r="E5" i="20"/>
  <c r="D5" i="20"/>
  <c r="B5" i="20"/>
  <c r="B49" i="19" s="1"/>
  <c r="G1" i="20"/>
  <c r="F1" i="20"/>
  <c r="E1" i="20"/>
  <c r="D1" i="20"/>
  <c r="D79" i="19"/>
  <c r="F62" i="19"/>
  <c r="E62" i="19"/>
  <c r="D62" i="19"/>
  <c r="F61" i="19"/>
  <c r="E61" i="19"/>
  <c r="D61" i="19"/>
  <c r="F60" i="19"/>
  <c r="E60" i="19"/>
  <c r="D60" i="19"/>
  <c r="F59" i="19"/>
  <c r="E59" i="19"/>
  <c r="D59" i="19"/>
  <c r="B59" i="19"/>
  <c r="F58" i="19"/>
  <c r="E58" i="19"/>
  <c r="D58" i="19"/>
  <c r="F57" i="19"/>
  <c r="E57" i="19"/>
  <c r="D57" i="19"/>
  <c r="F56" i="19"/>
  <c r="E56" i="19"/>
  <c r="D56" i="19"/>
  <c r="F55" i="19"/>
  <c r="E55" i="19"/>
  <c r="D55" i="19"/>
  <c r="F54" i="19"/>
  <c r="E54" i="19"/>
  <c r="D54" i="19"/>
  <c r="F53" i="19"/>
  <c r="E53" i="19"/>
  <c r="D53" i="19"/>
  <c r="F52" i="19"/>
  <c r="E52" i="19"/>
  <c r="D52" i="19"/>
  <c r="F51" i="19"/>
  <c r="E51" i="19"/>
  <c r="D51" i="19"/>
  <c r="F50" i="19"/>
  <c r="E50" i="19"/>
  <c r="D50" i="19"/>
  <c r="B50" i="19"/>
  <c r="F49" i="19"/>
  <c r="E49" i="19"/>
  <c r="D49" i="19"/>
  <c r="C13" i="22"/>
  <c r="C13" i="21"/>
  <c r="F39" i="19"/>
  <c r="F43" i="19" s="1"/>
  <c r="E39" i="19"/>
  <c r="E43" i="19" s="1"/>
  <c r="D39" i="19"/>
  <c r="D43" i="19" s="1"/>
  <c r="C33" i="19"/>
  <c r="D37" i="20" s="1"/>
  <c r="A32" i="19"/>
  <c r="A11" i="19"/>
  <c r="E20" i="40" l="1"/>
  <c r="E26" i="40" s="1"/>
  <c r="F19" i="40" s="1"/>
  <c r="K63" i="20"/>
  <c r="I65" i="20"/>
  <c r="E66" i="20" s="1"/>
  <c r="J65" i="20"/>
  <c r="F66" i="20" s="1"/>
  <c r="K65" i="20"/>
  <c r="G66" i="20" s="1"/>
  <c r="I64" i="20"/>
  <c r="E65" i="20" s="1"/>
  <c r="J64" i="20"/>
  <c r="F65" i="20" s="1"/>
  <c r="I63" i="20"/>
  <c r="K64" i="20"/>
  <c r="G65" i="20" s="1"/>
  <c r="J63" i="20"/>
  <c r="C13" i="23"/>
  <c r="C14" i="23"/>
  <c r="C14" i="21"/>
  <c r="F20" i="40" l="1"/>
  <c r="F26" i="40" s="1"/>
  <c r="G19" i="40" s="1"/>
  <c r="G20" i="40" s="1"/>
  <c r="G26" i="40" s="1"/>
  <c r="H19" i="40" s="1"/>
  <c r="H20" i="40" s="1"/>
  <c r="H26" i="40" s="1"/>
  <c r="I19" i="40" s="1"/>
  <c r="G63" i="20"/>
  <c r="F63" i="20"/>
  <c r="E63" i="20"/>
  <c r="F46" i="19"/>
  <c r="F47" i="19" s="1"/>
  <c r="G3" i="20" s="1"/>
  <c r="D46" i="19"/>
  <c r="E46" i="19"/>
  <c r="C14" i="22"/>
  <c r="I20" i="40" l="1"/>
  <c r="I26" i="40" s="1"/>
  <c r="J19" i="40" s="1"/>
  <c r="G2" i="20"/>
  <c r="D47" i="19"/>
  <c r="E3" i="20" s="1"/>
  <c r="E2" i="20"/>
  <c r="G7" i="20"/>
  <c r="G51" i="20"/>
  <c r="G47" i="20"/>
  <c r="G43" i="20"/>
  <c r="G35" i="20"/>
  <c r="G27" i="20"/>
  <c r="G19" i="20"/>
  <c r="G11" i="20"/>
  <c r="G12" i="20" s="1"/>
  <c r="G55" i="20"/>
  <c r="G39" i="20"/>
  <c r="G31" i="20"/>
  <c r="G23" i="20"/>
  <c r="G15" i="20"/>
  <c r="F2" i="20"/>
  <c r="E47" i="19"/>
  <c r="F3" i="20" s="1"/>
  <c r="J20" i="40" l="1"/>
  <c r="J26" i="40" s="1"/>
  <c r="K19" i="40" s="1"/>
  <c r="K20" i="40" s="1"/>
  <c r="K26" i="40" s="1"/>
  <c r="L19" i="40" s="1"/>
  <c r="L20" i="40" s="1"/>
  <c r="L26" i="40" s="1"/>
  <c r="M19" i="40" s="1"/>
  <c r="G61" i="20"/>
  <c r="G64" i="20"/>
  <c r="G57" i="20"/>
  <c r="E47" i="20"/>
  <c r="E31" i="20"/>
  <c r="E35" i="20"/>
  <c r="E23" i="20"/>
  <c r="E27" i="20"/>
  <c r="E39" i="20"/>
  <c r="E11" i="20"/>
  <c r="E12" i="20" s="1"/>
  <c r="E7" i="20"/>
  <c r="E43" i="20"/>
  <c r="E51" i="20"/>
  <c r="E55" i="20"/>
  <c r="E19" i="20"/>
  <c r="E15" i="20"/>
  <c r="F51" i="20"/>
  <c r="F47" i="20"/>
  <c r="F43" i="20"/>
  <c r="F35" i="20"/>
  <c r="F27" i="20"/>
  <c r="F19" i="20"/>
  <c r="F11" i="20"/>
  <c r="F12" i="20" s="1"/>
  <c r="F7" i="20"/>
  <c r="F55" i="20"/>
  <c r="F39" i="20"/>
  <c r="F31" i="20"/>
  <c r="F23" i="20"/>
  <c r="F15" i="20"/>
  <c r="G62" i="20"/>
  <c r="G8" i="20"/>
  <c r="G16" i="20"/>
  <c r="G20" i="20" s="1"/>
  <c r="G24" i="20" s="1"/>
  <c r="G28" i="20" s="1"/>
  <c r="G32" i="20" s="1"/>
  <c r="G36" i="20" s="1"/>
  <c r="G40" i="20" s="1"/>
  <c r="G44" i="20" s="1"/>
  <c r="M20" i="40" l="1"/>
  <c r="M26" i="40" s="1"/>
  <c r="N19" i="40" s="1"/>
  <c r="N20" i="40" s="1"/>
  <c r="N26" i="40" s="1"/>
  <c r="O19" i="40" s="1"/>
  <c r="F64" i="20"/>
  <c r="F61" i="20"/>
  <c r="E64" i="20"/>
  <c r="E61" i="20"/>
  <c r="G48" i="20"/>
  <c r="G52" i="20" s="1"/>
  <c r="G56" i="20" s="1"/>
  <c r="F57" i="20"/>
  <c r="E57" i="20"/>
  <c r="E72" i="20" s="1"/>
  <c r="G72" i="20" s="1"/>
  <c r="E16" i="20"/>
  <c r="E20" i="20" s="1"/>
  <c r="E24" i="20" s="1"/>
  <c r="E28" i="20" s="1"/>
  <c r="E32" i="20" s="1"/>
  <c r="E36" i="20" s="1"/>
  <c r="E40" i="20" s="1"/>
  <c r="E44" i="20" s="1"/>
  <c r="F16" i="20"/>
  <c r="F20" i="20" s="1"/>
  <c r="F24" i="20" s="1"/>
  <c r="F28" i="20" s="1"/>
  <c r="F32" i="20" s="1"/>
  <c r="F36" i="20" s="1"/>
  <c r="F40" i="20" s="1"/>
  <c r="F44" i="20" s="1"/>
  <c r="F48" i="20" s="1"/>
  <c r="F52" i="20" s="1"/>
  <c r="E62" i="20"/>
  <c r="E8" i="20"/>
  <c r="E74" i="20"/>
  <c r="G74" i="20" s="1"/>
  <c r="F62" i="20"/>
  <c r="F8" i="20"/>
  <c r="O20" i="40" l="1"/>
  <c r="C20" i="40" s="1"/>
  <c r="G67" i="20" a="1"/>
  <c r="G67" i="20" s="1"/>
  <c r="F56" i="20"/>
  <c r="E48" i="20"/>
  <c r="E52" i="20" s="1"/>
  <c r="E56" i="20" s="1"/>
  <c r="E67" i="20" a="1"/>
  <c r="E67" i="20" s="1"/>
  <c r="E68" i="20" a="1"/>
  <c r="E68" i="20" s="1"/>
  <c r="F68" i="20" a="1"/>
  <c r="F68" i="20" s="1"/>
  <c r="F67" i="20" a="1"/>
  <c r="F67" i="20" s="1"/>
  <c r="G68" i="20" a="1"/>
  <c r="G68" i="20" s="1"/>
  <c r="E73" i="20"/>
  <c r="G73" i="20" s="1"/>
  <c r="G75" i="20" s="1"/>
  <c r="G76" i="20" s="1"/>
  <c r="H58" i="20"/>
  <c r="E58" i="20"/>
  <c r="O26" i="40" l="1"/>
  <c r="E29" i="26"/>
  <c r="F29" i="26" s="1"/>
  <c r="H77" i="20"/>
  <c r="H57" i="20"/>
  <c r="E59" i="20"/>
  <c r="G59" i="20"/>
  <c r="F59" i="20"/>
  <c r="G29" i="26" l="1"/>
  <c r="H29" i="26" s="1"/>
  <c r="I29" i="26" l="1"/>
  <c r="J29" i="26" s="1"/>
  <c r="K29" i="26" l="1"/>
  <c r="L29" i="26" l="1"/>
  <c r="F28" i="26" l="1"/>
  <c r="F30" i="26" s="1"/>
  <c r="E28" i="26"/>
  <c r="E30" i="26" s="1"/>
  <c r="F26" i="13" s="1"/>
  <c r="G28" i="26"/>
  <c r="G30" i="26" s="1"/>
  <c r="N28" i="26"/>
  <c r="L28" i="26"/>
  <c r="L30" i="26" s="1"/>
  <c r="J28" i="26"/>
  <c r="J30" i="26" s="1"/>
  <c r="M28" i="26"/>
  <c r="K28" i="26"/>
  <c r="K30" i="26" s="1"/>
  <c r="K37" i="26" s="1"/>
  <c r="H28" i="26"/>
  <c r="H30" i="26" s="1"/>
  <c r="I28" i="26"/>
  <c r="I30" i="26" s="1"/>
  <c r="M29" i="26"/>
  <c r="H26" i="13" l="1"/>
  <c r="K26" i="13"/>
  <c r="J26" i="13"/>
  <c r="I26" i="13"/>
  <c r="G26" i="13"/>
  <c r="F34" i="26"/>
  <c r="E37" i="26"/>
  <c r="E35" i="26"/>
  <c r="E36" i="26"/>
  <c r="E34" i="26"/>
  <c r="J36" i="26"/>
  <c r="J35" i="26"/>
  <c r="J37" i="26"/>
  <c r="J34" i="26"/>
  <c r="K35" i="26"/>
  <c r="G37" i="26"/>
  <c r="G34" i="26"/>
  <c r="G36" i="26"/>
  <c r="G35" i="26"/>
  <c r="I37" i="26"/>
  <c r="I36" i="26"/>
  <c r="I34" i="26"/>
  <c r="I35" i="26"/>
  <c r="O28" i="26"/>
  <c r="K34" i="26"/>
  <c r="K36" i="26"/>
  <c r="H34" i="26"/>
  <c r="H37" i="26"/>
  <c r="H36" i="26"/>
  <c r="H35" i="26"/>
  <c r="C4" i="27"/>
  <c r="M30" i="26"/>
  <c r="N29" i="26"/>
  <c r="N30" i="26" s="1"/>
  <c r="L35" i="26"/>
  <c r="L37" i="26"/>
  <c r="L34" i="26"/>
  <c r="L36" i="26"/>
  <c r="E33" i="26" l="1"/>
  <c r="F36" i="26"/>
  <c r="K33" i="26"/>
  <c r="K39" i="26" s="1"/>
  <c r="J33" i="26"/>
  <c r="J39" i="26" s="1"/>
  <c r="I33" i="26"/>
  <c r="I39" i="26" s="1"/>
  <c r="H33" i="26"/>
  <c r="H39" i="26" s="1"/>
  <c r="F37" i="26"/>
  <c r="F35" i="26"/>
  <c r="G33" i="26"/>
  <c r="G39" i="26" s="1"/>
  <c r="C23" i="27"/>
  <c r="C24" i="27"/>
  <c r="H24" i="27" s="1"/>
  <c r="C22" i="27"/>
  <c r="C26" i="27"/>
  <c r="C9" i="27"/>
  <c r="E9" i="27" s="1"/>
  <c r="L33" i="26"/>
  <c r="L39" i="26" s="1"/>
  <c r="N35" i="26"/>
  <c r="N37" i="26"/>
  <c r="N34" i="26"/>
  <c r="N36" i="26"/>
  <c r="M34" i="26"/>
  <c r="M35" i="26"/>
  <c r="M37" i="26"/>
  <c r="M36" i="26"/>
  <c r="E10" i="27" l="1"/>
  <c r="C15" i="27"/>
  <c r="C17" i="27"/>
  <c r="H15" i="27"/>
  <c r="I15" i="27" s="1"/>
  <c r="C16" i="27"/>
  <c r="F33" i="26"/>
  <c r="F39" i="26" s="1"/>
  <c r="C18" i="27"/>
  <c r="C20" i="27"/>
  <c r="C28" i="27"/>
  <c r="C21" i="27"/>
  <c r="C25" i="27"/>
  <c r="H25" i="27" s="1"/>
  <c r="C27" i="27"/>
  <c r="H27" i="27" s="1"/>
  <c r="N33" i="26"/>
  <c r="N39" i="26" s="1"/>
  <c r="M33" i="26"/>
  <c r="M39" i="26" s="1"/>
  <c r="D25" i="13" l="1"/>
  <c r="H16" i="27"/>
  <c r="I16" i="27" s="1"/>
  <c r="G25" i="13" l="1"/>
  <c r="D68" i="35" s="1"/>
  <c r="F25" i="13"/>
  <c r="C68" i="35" s="1"/>
  <c r="E25" i="13"/>
  <c r="B68" i="35"/>
  <c r="J25" i="13"/>
  <c r="J29" i="13" s="1"/>
  <c r="J31" i="13" s="1"/>
  <c r="I25" i="13"/>
  <c r="I29" i="13" s="1"/>
  <c r="I31" i="13" s="1"/>
  <c r="H25" i="13"/>
  <c r="H29" i="13" s="1"/>
  <c r="H31" i="13" s="1"/>
  <c r="K25" i="13"/>
  <c r="K29" i="13" s="1"/>
  <c r="K31" i="13" s="1"/>
  <c r="H17" i="27"/>
  <c r="I17" i="27" s="1"/>
  <c r="H19" i="27" l="1"/>
  <c r="I19" i="27" s="1"/>
  <c r="H20" i="27" l="1"/>
  <c r="I20" i="27" s="1"/>
  <c r="H21" i="27" l="1"/>
  <c r="I21" i="27" s="1"/>
  <c r="H22" i="27" l="1"/>
  <c r="I22" i="27" s="1"/>
  <c r="H23" i="27" l="1"/>
  <c r="I23" i="27" s="1"/>
  <c r="I24" i="27" l="1"/>
  <c r="I25" i="27" l="1"/>
  <c r="H26" i="27" l="1"/>
  <c r="I26" i="27" s="1"/>
  <c r="H28" i="27" l="1"/>
  <c r="I28" i="27" s="1"/>
  <c r="I27" i="27"/>
  <c r="I29" i="27" l="1"/>
  <c r="D39" i="27"/>
  <c r="D24" i="13" l="1"/>
  <c r="D41" i="27"/>
  <c r="D5" i="7"/>
  <c r="E5" i="7" s="1"/>
  <c r="B1" i="35"/>
  <c r="D46" i="27" l="1"/>
  <c r="G6" i="40"/>
  <c r="G7" i="40" s="1"/>
  <c r="G24" i="13"/>
  <c r="E24" i="13"/>
  <c r="F24" i="13"/>
  <c r="B10" i="35"/>
  <c r="B3" i="35"/>
  <c r="B11" i="35" l="1"/>
  <c r="B13" i="35" s="1"/>
  <c r="E24" i="35" l="1"/>
  <c r="B20" i="35"/>
  <c r="D20" i="35" s="1"/>
  <c r="D27" i="35" s="1"/>
  <c r="I27" i="35" s="1"/>
  <c r="F27" i="35" s="1"/>
  <c r="H28" i="35"/>
  <c r="C28" i="35"/>
  <c r="I28" i="35" s="1"/>
  <c r="F58" i="35" l="1"/>
  <c r="F28" i="35"/>
  <c r="C29" i="35"/>
  <c r="I29" i="35" l="1"/>
  <c r="C30" i="35" s="1"/>
  <c r="F29" i="35"/>
  <c r="I30" i="35" l="1"/>
  <c r="C31" i="35" s="1"/>
  <c r="F30" i="35"/>
  <c r="I31" i="35" l="1"/>
  <c r="C32" i="35" s="1"/>
  <c r="F31" i="35"/>
  <c r="D11" i="7" l="1"/>
  <c r="I32" i="35"/>
  <c r="C33" i="35" s="1"/>
  <c r="F32" i="35"/>
  <c r="I33" i="35" l="1"/>
  <c r="C34" i="35" s="1"/>
  <c r="F33" i="35"/>
  <c r="I34" i="35" l="1"/>
  <c r="C35" i="35" s="1"/>
  <c r="F34" i="35"/>
  <c r="I35" i="35" l="1"/>
  <c r="C36" i="35" s="1"/>
  <c r="F35" i="35"/>
  <c r="I36" i="35" l="1"/>
  <c r="C37" i="35" s="1"/>
  <c r="F36" i="35"/>
  <c r="I37" i="35" l="1"/>
  <c r="F37" i="35"/>
  <c r="D4" i="15"/>
  <c r="B14" i="35" s="1"/>
  <c r="I22" i="35" l="1"/>
  <c r="D22" i="35"/>
  <c r="C22" i="35"/>
  <c r="E22" i="35"/>
  <c r="F22" i="35"/>
  <c r="G22" i="35"/>
  <c r="H22" i="35"/>
  <c r="E32" i="13"/>
  <c r="E40" i="26"/>
  <c r="H33" i="13" l="1"/>
  <c r="E33" i="13"/>
  <c r="I33" i="13"/>
  <c r="F33" i="13"/>
  <c r="J33" i="13"/>
  <c r="G33" i="13"/>
  <c r="K33" i="13"/>
  <c r="K34" i="13"/>
  <c r="I34" i="13"/>
  <c r="J34" i="13"/>
  <c r="H34" i="13"/>
  <c r="B22" i="35"/>
  <c r="F41" i="26"/>
  <c r="F42" i="26" s="1"/>
  <c r="H41" i="26"/>
  <c r="H42" i="26" s="1"/>
  <c r="I41" i="26"/>
  <c r="I42" i="26" s="1"/>
  <c r="E41" i="26"/>
  <c r="E42" i="26" s="1"/>
  <c r="G41" i="26"/>
  <c r="G42" i="26" s="1"/>
  <c r="J41" i="26"/>
  <c r="J42" i="26" s="1"/>
  <c r="D42" i="26" l="1"/>
  <c r="B63" i="35"/>
  <c r="C63" i="35"/>
  <c r="E63" i="35"/>
  <c r="F29" i="13"/>
  <c r="F31" i="13" s="1"/>
  <c r="F34" i="13" s="1"/>
  <c r="E29" i="13"/>
  <c r="E31" i="13" s="1"/>
  <c r="D63" i="35" l="1"/>
  <c r="G29" i="13"/>
  <c r="G31" i="13" s="1"/>
  <c r="E34" i="13"/>
  <c r="G34" i="13" l="1"/>
  <c r="D34" i="13" s="1"/>
  <c r="D31" i="13"/>
  <c r="C3" i="34"/>
  <c r="C6" i="34" s="1"/>
  <c r="C7" i="34" l="1"/>
  <c r="C8" i="34" s="1"/>
  <c r="C10" i="34" s="1"/>
  <c r="C11" i="34" s="1"/>
  <c r="D6" i="7" l="1"/>
  <c r="D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Admin</author>
  </authors>
  <commentList>
    <comment ref="E16" authorId="0" shapeId="0" xr:uid="{093774AF-65A7-44CF-93D5-9AE83BE97238}">
      <text>
        <r>
          <rPr>
            <b/>
            <sz val="9"/>
            <color indexed="81"/>
            <rFont val="Tahoma"/>
            <family val="2"/>
          </rPr>
          <t>Administrator:</t>
        </r>
        <r>
          <rPr>
            <sz val="9"/>
            <color indexed="81"/>
            <rFont val="Tahoma"/>
            <family val="2"/>
          </rPr>
          <t xml:space="preserve">
Giả định được khấu trừ hết</t>
        </r>
      </text>
    </comment>
    <comment ref="B27" authorId="1" shapeId="0" xr:uid="{95095A89-6653-4235-A59F-BA1AB764814A}">
      <text>
        <r>
          <rPr>
            <b/>
            <sz val="9"/>
            <color indexed="81"/>
            <rFont val="Tahoma"/>
            <family val="2"/>
          </rPr>
          <t>Admin:</t>
        </r>
        <r>
          <rPr>
            <sz val="9"/>
            <color indexed="81"/>
            <rFont val="Tahoma"/>
            <family val="2"/>
          </rPr>
          <t xml:space="preserve">
Tính theo biểu lãi vay FS của CĐT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<sst xmlns="http://schemas.openxmlformats.org/spreadsheetml/2006/main" count="903" uniqueCount="536">
  <si>
    <t>STT</t>
  </si>
  <si>
    <t>Tên dự án</t>
  </si>
  <si>
    <t>Chi phí dự phòng và các chi phí phát sinh khác</t>
  </si>
  <si>
    <t>TT</t>
  </si>
  <si>
    <t>Chi phí quản lý dự án</t>
  </si>
  <si>
    <t>Giá trị (đồng)</t>
  </si>
  <si>
    <t>Chi phí lập báo cáo nghiên cứu khả thi</t>
  </si>
  <si>
    <t>Chi phí lập báo cáo kinh tế kỹ thuật</t>
  </si>
  <si>
    <t>Chi phí thẩm tra báo cáo nghiên cứu tiền khả thi</t>
  </si>
  <si>
    <t>Chi phí thẩm tra báo cáo nghiên cứu khả thi</t>
  </si>
  <si>
    <t>Chi phí thẩm tra thiết kế xây dựng</t>
  </si>
  <si>
    <t>Chi phí thẩm tra dự toán xây dựng</t>
  </si>
  <si>
    <t>Chi phí giám sát thi công xây dựng</t>
  </si>
  <si>
    <t>Chi phí giám sát lắp đặt thiết bị</t>
  </si>
  <si>
    <t>Chi phí quy đổi vốn đầu tư xây dựng</t>
  </si>
  <si>
    <t>Chi phí lập báo cáo nghiên cứu tiền khả thi</t>
  </si>
  <si>
    <t>Ghi chú</t>
  </si>
  <si>
    <t>Diện tích</t>
  </si>
  <si>
    <t>I</t>
  </si>
  <si>
    <t>II</t>
  </si>
  <si>
    <t>Chi phí dự phòng và chi phí khác</t>
  </si>
  <si>
    <t>Chi phí thiết kế công trình hạ tầng kỹ thuật</t>
  </si>
  <si>
    <t>Nội dung</t>
  </si>
  <si>
    <t>Giá trị cận trên</t>
  </si>
  <si>
    <t>CPXD+CPTB (tỷ đồng)</t>
  </si>
  <si>
    <t>Tỷ lệ %</t>
  </si>
  <si>
    <t>Giá trị cận dưới</t>
  </si>
  <si>
    <t>-</t>
  </si>
  <si>
    <t>Chi phí quản lý dự án và chi phí tư vấn đầu tư xây dựng</t>
  </si>
  <si>
    <t>(1)</t>
  </si>
  <si>
    <t>(2)</t>
  </si>
  <si>
    <t>(3)</t>
  </si>
  <si>
    <t>(4)</t>
  </si>
  <si>
    <t>(5)</t>
  </si>
  <si>
    <t>(6)</t>
  </si>
  <si>
    <t>A</t>
  </si>
  <si>
    <t>B</t>
  </si>
  <si>
    <t>C</t>
  </si>
  <si>
    <t>Giá trị nội suy</t>
  </si>
  <si>
    <t>(8)=6-((6-4)*(2-5)/(3-5))</t>
  </si>
  <si>
    <t>(8)=(7)*(2)</t>
  </si>
  <si>
    <t>Tỷ lệ (%)</t>
  </si>
  <si>
    <t>Chi phí xây dựng</t>
  </si>
  <si>
    <t>Chi phí lập hồ sơ mời thầu, đánh giá hồ sơ dự thầu thi công xây dựng</t>
  </si>
  <si>
    <t>Tổng diện tích đất</t>
  </si>
  <si>
    <t>Tiến độ xây dựng</t>
  </si>
  <si>
    <t> Năm</t>
  </si>
  <si>
    <t>Tham chiếu</t>
  </si>
  <si>
    <t>Chi phí đầu tư hạ tầng kỹ thuật</t>
  </si>
  <si>
    <t>Giá trị (Đồng)</t>
  </si>
  <si>
    <t>TỔNG CỘNG</t>
  </si>
  <si>
    <t>Lợi nhuận nhà đầu tư</t>
  </si>
  <si>
    <t>Chỉ tiêu</t>
  </si>
  <si>
    <t>Năm 2024</t>
  </si>
  <si>
    <t>DTT về BH và CCDV</t>
  </si>
  <si>
    <t>Doanh thu thuần bán hàng</t>
  </si>
  <si>
    <t>Giá vốn hàng bán</t>
  </si>
  <si>
    <t>Chi phí bán hàng</t>
  </si>
  <si>
    <t>Chi phí quản lý doanh nghiệp</t>
  </si>
  <si>
    <t>Chi phí tài chính</t>
  </si>
  <si>
    <t>Trong đó: Chi phí lãi vay</t>
  </si>
  <si>
    <t>Chi phí khác</t>
  </si>
  <si>
    <t>Tổng chi phí (không bao gồm chi phí tài chính)</t>
  </si>
  <si>
    <t>Lợi nhuận trước thuế</t>
  </si>
  <si>
    <t>Tỷ lệ lợi nhuận nhà đầu tư/ Tổng chi phí (không bao gồm chi phí tài chính)</t>
  </si>
  <si>
    <t>Tỷ lệ CPBH và chi phí QLDN/Doanh thu</t>
  </si>
  <si>
    <t>https://cafef.vn/du-lieu/hnx/idc-bao-cao-tai-chinh.chn</t>
  </si>
  <si>
    <t>VGC</t>
  </si>
  <si>
    <t>chrome-extension://efaidnbmnnnibpcajpcglclefindmkaj/https://cafef1.mediacdn.vn//Images/Uploaded/DuLieuDownload/BCTC/VGC_Baocaotaichinh_2024_Kiemtoan_Hopnhat_12032025153407.pdf</t>
  </si>
  <si>
    <t>.</t>
  </si>
  <si>
    <t>chrome-extension://efaidnbmnnnibpcajpcglclefindmkaj/https://cafef1.mediacdn.vn//Images/Uploaded/DuLieuDownload/BCTC/0004609053497942387tng-cng-ty-u-t-v-pht-trin-cng-nghip-ctcp31032025-000000bo-co-ti-chnh-hp-nht-nm.pdf</t>
  </si>
  <si>
    <t>BCM</t>
  </si>
  <si>
    <t>chrome-extension://efaidnbmnnnibpcajpcglclefindmkaj/https://cafef1.mediacdn.vn//Images/Uploaded/DuLieuDownload/BCTC/CEO_24CN_BCTC_HNKT_28032025092127.pdf</t>
  </si>
  <si>
    <t>Năm</t>
  </si>
  <si>
    <t>Lạm phát</t>
  </si>
  <si>
    <t>Tiến dộ xây dựng</t>
  </si>
  <si>
    <t>Tiến độ thanh toán</t>
  </si>
  <si>
    <t>Chi phí xây dựng phát sinh từng năm</t>
  </si>
  <si>
    <t>Tiến độ thanh toán cho nhà thầu</t>
  </si>
  <si>
    <t>Thanh toán cho nhà thầu</t>
  </si>
  <si>
    <t>Cộng thanh toán cho nhà thầu</t>
  </si>
  <si>
    <t>Thanh toán cho nhà thầu phát sinh từng năm</t>
  </si>
  <si>
    <t>ĐVT</t>
  </si>
  <si>
    <t>VND</t>
  </si>
  <si>
    <t>% chi phí xây dựng</t>
  </si>
  <si>
    <t>Cộng chi phí khác</t>
  </si>
  <si>
    <t>TỔNG CHI PHÍ XÂY DỰNG</t>
  </si>
  <si>
    <t>Tổng hợp chi phí phát triển</t>
  </si>
  <si>
    <t>Doanh thu từ bán đất công nghiệp</t>
  </si>
  <si>
    <t>Tiến độ bán hàng</t>
  </si>
  <si>
    <t>2028</t>
  </si>
  <si>
    <t>2027</t>
  </si>
  <si>
    <t xml:space="preserve"> Tiến độ thanh toán</t>
  </si>
  <si>
    <t>Tỉ lệ %</t>
  </si>
  <si>
    <t>Đặt cọc</t>
  </si>
  <si>
    <t>Thanh toán sau khi ký hợp đồng</t>
  </si>
  <si>
    <t>Nhận bàn giao</t>
  </si>
  <si>
    <t>Nhận GCN QSDĐ</t>
  </si>
  <si>
    <t>Tổng hợp doanh thu</t>
  </si>
  <si>
    <t>Tỷ lệ bán ước tính</t>
  </si>
  <si>
    <t>Tổng doanh thu bán</t>
  </si>
  <si>
    <t>Đơn giá bán</t>
  </si>
  <si>
    <t>Dòng tiền</t>
  </si>
  <si>
    <t>Tổng doanh thu theo từng đợt thanh toán</t>
  </si>
  <si>
    <t>TỔNG DOANH THU PHÁT TRIỂN</t>
  </si>
  <si>
    <t>https://govalue.vn/mo-hinh-capm/</t>
  </si>
  <si>
    <t>Rm-Rf: Phần bù rủi ro</t>
  </si>
  <si>
    <t xml:space="preserve">Chỉ tiêu	</t>
  </si>
  <si>
    <t>Giá trị</t>
  </si>
  <si>
    <t>Rf - Lãi suất phi rủi ro</t>
  </si>
  <si>
    <t>β - Hệ số beta</t>
  </si>
  <si>
    <t>https://file.fpts.com.vn/FileStore2/File/2024/04/16/IndustryRealEstateElectricApr2024_c0e23677.pdf</t>
  </si>
  <si>
    <t>Rm - Tỷ suất sinh lời kỳ vọng của thị trường</t>
  </si>
  <si>
    <t>https://pages.stern.nyu.edu/~adamodar/New_Home_Page/datafile/ctryprem.html</t>
  </si>
  <si>
    <t>Tỷ suất chiết khấu</t>
  </si>
  <si>
    <t>= Rf + β * (Rm – Rf)</t>
  </si>
  <si>
    <t>https://finance.vietstock.vn/nganh/10-nang-luong-.htm</t>
  </si>
  <si>
    <t>Tên Công ty</t>
  </si>
  <si>
    <t>Mã CP</t>
  </si>
  <si>
    <t>Hệ số Beta</t>
  </si>
  <si>
    <t>Trung bình</t>
  </si>
  <si>
    <t>Tổng Công ty IDICO</t>
  </si>
  <si>
    <t>Tổng Công ty Phát triển Đô thị Kinh Bắc</t>
  </si>
  <si>
    <t>KBC</t>
  </si>
  <si>
    <t>CTCP COMA 18</t>
  </si>
  <si>
    <t>CIG</t>
  </si>
  <si>
    <t>IDC</t>
  </si>
  <si>
    <t>Tập đoàn Đầu tư và Phát triển Công nghiệp Becamex</t>
  </si>
  <si>
    <t>CTCP Sonadezi Châu Đức</t>
  </si>
  <si>
    <t>SZC</t>
  </si>
  <si>
    <t>CTCP Đầu tư Sài Gòn VRG</t>
  </si>
  <si>
    <t>SIP</t>
  </si>
  <si>
    <t>Hệ số chiết khấu</t>
  </si>
  <si>
    <t>Thời hạn thuê đất</t>
  </si>
  <si>
    <t xml:space="preserve">=&gt; Lợi nhuận NĐT ước tính 20% trên tổng chi phí đầu tư xây dựng </t>
  </si>
  <si>
    <t>Diện tích (m2)</t>
  </si>
  <si>
    <t>n</t>
  </si>
  <si>
    <t>Chi phí bán hàng (Marketing, Hoa hồng môi giới, ...)</t>
  </si>
  <si>
    <t>PHIẾU ĐIỀU TRA, KHẢO SÁT TÀI SẢN SO SÁNH</t>
  </si>
  <si>
    <t>ĐẶC ĐIỂM BĐS</t>
  </si>
  <si>
    <t>TSTĐ</t>
  </si>
  <si>
    <t>TSSS1</t>
  </si>
  <si>
    <t>TSSS2</t>
  </si>
  <si>
    <t>TSSS3</t>
  </si>
  <si>
    <t>Thông tin về tài sản</t>
  </si>
  <si>
    <t>Địa chỉ</t>
  </si>
  <si>
    <t>Nguồn tham khảo</t>
  </si>
  <si>
    <t>Thông tin liên lạc</t>
  </si>
  <si>
    <t>Tình trạng giao dịch</t>
  </si>
  <si>
    <t xml:space="preserve">Đang giao dịch </t>
  </si>
  <si>
    <t>Thời điểm thu thập thông tin</t>
  </si>
  <si>
    <t>Tính chất giao dịch</t>
  </si>
  <si>
    <t>Giao dịch bình thường trên thị trường</t>
  </si>
  <si>
    <t>Pháp lý</t>
  </si>
  <si>
    <t>Có Giấy chứng nhận Quyền sử dụng đất</t>
  </si>
  <si>
    <t>Mục đích sử dụng</t>
  </si>
  <si>
    <t>Đất cụm công nghiệp</t>
  </si>
  <si>
    <t>Thời hạn sử dụng đất</t>
  </si>
  <si>
    <t>Vị trí</t>
  </si>
  <si>
    <t>Giao thông</t>
  </si>
  <si>
    <t>./.</t>
  </si>
  <si>
    <t>15m</t>
  </si>
  <si>
    <t>Diện tích đất (m²)</t>
  </si>
  <si>
    <t>Mặt tiền (m)</t>
  </si>
  <si>
    <t>Chiều sâu (m)</t>
  </si>
  <si>
    <t>Số lượng mặt tiếp giáp</t>
  </si>
  <si>
    <t>01 mặt tiền</t>
  </si>
  <si>
    <t>Hình dáng thửa đất</t>
  </si>
  <si>
    <t>Lợi thế kinh doanh</t>
  </si>
  <si>
    <t>Yếu tố phong thủy</t>
  </si>
  <si>
    <t>Điều kiện cơ sở hạ tầng kỹ thuật</t>
  </si>
  <si>
    <t>Điều kiện môi trường an ninh</t>
  </si>
  <si>
    <t>Tài sản trên đất</t>
  </si>
  <si>
    <t>Số tầng</t>
  </si>
  <si>
    <t>Diện tích sàn sử dụng (m²)</t>
  </si>
  <si>
    <t>Giá rao (đồng)</t>
  </si>
  <si>
    <t>Chi tiết tính toán</t>
  </si>
  <si>
    <t>Giá trị tài sản trên đất (đồng)</t>
  </si>
  <si>
    <t>Đơn giá xây dựng theo Quyết định số 409/QĐ-BXD ngày 11/4/2025 của Bộ Xây Dựng (đồng/m²)</t>
  </si>
  <si>
    <t>Tỷ lệ % CLCL</t>
  </si>
  <si>
    <t>Giá trị đất (đồng)</t>
  </si>
  <si>
    <t>Đơn giá QSDĐ (đồng/m²)</t>
  </si>
  <si>
    <t>NHẬN XÉT</t>
  </si>
  <si>
    <t>Yếu tố so sánh</t>
  </si>
  <si>
    <t>Đơn vị tính</t>
  </si>
  <si>
    <t>Giá trị QSDĐ thị trường (Ước tính sau thương lượng)</t>
  </si>
  <si>
    <t>Đồng</t>
  </si>
  <si>
    <t>Đơn giá đất ước tính</t>
  </si>
  <si>
    <t>Đồng/m²</t>
  </si>
  <si>
    <t>Điều chỉnh các yếu tố so sánh</t>
  </si>
  <si>
    <t>C1</t>
  </si>
  <si>
    <t>Tỷ lệ điều chỉnh</t>
  </si>
  <si>
    <t>%</t>
  </si>
  <si>
    <t>Mức điều chỉnh</t>
  </si>
  <si>
    <t>Giá sau điều chỉnh</t>
  </si>
  <si>
    <t>C3</t>
  </si>
  <si>
    <t>C2</t>
  </si>
  <si>
    <t>C4</t>
  </si>
  <si>
    <t>điều hết ảnh hưởng vào vị trí</t>
  </si>
  <si>
    <t>m2</t>
  </si>
  <si>
    <t>C5</t>
  </si>
  <si>
    <t>m</t>
  </si>
  <si>
    <t>C9</t>
  </si>
  <si>
    <t>C15</t>
  </si>
  <si>
    <t>D</t>
  </si>
  <si>
    <t xml:space="preserve">Mức giá chỉ dẫn </t>
  </si>
  <si>
    <t>D1</t>
  </si>
  <si>
    <t xml:space="preserve">Giá trị trung bình </t>
  </si>
  <si>
    <t xml:space="preserve">Đồng </t>
  </si>
  <si>
    <t>D2</t>
  </si>
  <si>
    <t>Mức độ chênh lệch</t>
  </si>
  <si>
    <t>E</t>
  </si>
  <si>
    <t>Tổng hợp các số liệu điều chỉnh tại mục C</t>
  </si>
  <si>
    <t>E1</t>
  </si>
  <si>
    <t>Tổng giá trị điều chỉnh gộp</t>
  </si>
  <si>
    <t>E2</t>
  </si>
  <si>
    <t>Tổng số lần điều chỉnh</t>
  </si>
  <si>
    <t>Lần</t>
  </si>
  <si>
    <t>E3</t>
  </si>
  <si>
    <t>Biên độ điều chỉnh</t>
  </si>
  <si>
    <t>E4</t>
  </si>
  <si>
    <t xml:space="preserve">Tổng giá trị điều chỉnh thuần </t>
  </si>
  <si>
    <t>min</t>
  </si>
  <si>
    <t>max</t>
  </si>
  <si>
    <t>Tài sản</t>
  </si>
  <si>
    <t>Mức giá chỉ dẫn của các TSSS</t>
  </si>
  <si>
    <t>Trọng số của các TSSS sau điều chỉnh</t>
  </si>
  <si>
    <t>Giá trị trung bình của mức giá chỉ dẫn sau điều chỉnh</t>
  </si>
  <si>
    <t>Tài sản so sánh 1</t>
  </si>
  <si>
    <t>Tài sản so sánh 2</t>
  </si>
  <si>
    <t>Tài sản so sánh 3</t>
  </si>
  <si>
    <t>Giá trị bình quân theo trọng số:</t>
  </si>
  <si>
    <t>Làm tròn:</t>
  </si>
  <si>
    <t>PHIẾU ĐIỀU TRA, KHẢO SÁT TÀI SẢN SO SÁNH-TSSS1</t>
  </si>
  <si>
    <t>Giá thương lượng (đồng)</t>
  </si>
  <si>
    <t>Yếu tố khác (Yếu tố phong thủy/Yếu tố tâm linh)</t>
  </si>
  <si>
    <t>Bằng chứng thu thập</t>
  </si>
  <si>
    <t>Người thực hiện khảo sát</t>
  </si>
  <si>
    <t>PHIẾU ĐIỀU TRA, KHẢO SÁT TÀI SẢN SO SÁNH-TSSS2</t>
  </si>
  <si>
    <t>PHIẾU ĐIỀU TRA, KHẢO SÁT TÀI SẢN SO SÁNH-TSSS3</t>
  </si>
  <si>
    <t>Chi phí thiết bị</t>
  </si>
  <si>
    <t>X</t>
  </si>
  <si>
    <t>Y</t>
  </si>
  <si>
    <t>Chi phí lập hồ sơ mời thầu, đánh giá hồ sơ dự thầu mua sắm vật tư, thiết bị</t>
  </si>
  <si>
    <t>2030</t>
  </si>
  <si>
    <t>2029</t>
  </si>
  <si>
    <t>CEO (TSTĐ)</t>
  </si>
  <si>
    <t>https://thuvienphapluat.vn/van-ban/Bat-dong-san/Quyet-dinh-51-2024-QD-UBND-ty-le-phan-tram-tinh-don-gia-thue-dat-tra-tien-hang-nam-Hai-Phong-636516.aspx</t>
  </si>
  <si>
    <t>https://thuvienphapluat.vn/van-ban/Bat-dong-san/Quyet-dinh-22-2022-QD-UBND-dieu-chinh-cuc-bo-bang-gia-dat-05-nam-Hai-Phong-512437.aspx</t>
  </si>
  <si>
    <t>Đất khu công nghiệp</t>
  </si>
  <si>
    <t>Tiếp giáp đường nội bộ trong Khu công nghiệp</t>
  </si>
  <si>
    <t>Tình trạng bàn giao</t>
  </si>
  <si>
    <t>Đất trống</t>
  </si>
  <si>
    <t>https://cafeland.vn/du-an/khu-cong-nghiep-san-bay-tien-lang-khu-b-hai-phong-4755.html</t>
  </si>
  <si>
    <t>2031</t>
  </si>
  <si>
    <t>2032</t>
  </si>
  <si>
    <t>2033</t>
  </si>
  <si>
    <t>2034</t>
  </si>
  <si>
    <t>2035</t>
  </si>
  <si>
    <t>https://qlda.gxd.vn/dinh-muc/phu-luc-8-thong-tu-12-2021-TT-BXD.html#phan-i-thuyet-minh-ap-dung-dinh-muc-chi-phi-quan-ly-du-an-va-tu-van-dau-tu-xay-dung</t>
  </si>
  <si>
    <t>Chi phí bồi thường giải phóng mặt bằng</t>
  </si>
  <si>
    <t>chrome-extension://efaidnbmnnnibpcajpcglclefindmkaj/https://cafef1.mediacdn.vn//Images/Uploaded/DuLieuDownload/BCTC/CEO_23CN_BCTC_HNKT_03042024102737.pdf</t>
  </si>
  <si>
    <t>Năm 2023</t>
  </si>
  <si>
    <t>Năm 2022</t>
  </si>
  <si>
    <t>Hạ tầng kỹ thuật khu công nghiệp</t>
  </si>
  <si>
    <t>Đơn giá (Đồng/m2)</t>
  </si>
  <si>
    <t>Chi phí giải phóng mặt bằng</t>
  </si>
  <si>
    <t>Giả định mức tăng giá bán 3,2%</t>
  </si>
  <si>
    <t>Lạm phát cơ bản:</t>
  </si>
  <si>
    <t>GPMB thì giả định khấu trừ  = 0</t>
  </si>
  <si>
    <t>Dự toán</t>
  </si>
  <si>
    <t>Đã thực hiện. Nghiệm thu</t>
  </si>
  <si>
    <t>Tổng hợp chi phí phát sinh theo hạng mục đến tháng 1/2026</t>
  </si>
  <si>
    <t>Diện tích đất</t>
  </si>
  <si>
    <t>Chỉ tiêu chung</t>
  </si>
  <si>
    <t xml:space="preserve">TỔNG CHI PHÍ PHÁT TRIỂN </t>
  </si>
  <si>
    <t>đồng</t>
  </si>
  <si>
    <t>Chi phí xây lắp hạ tầng kỹ thuật cả khu</t>
  </si>
  <si>
    <t>Chi phí hạ tầng kỹ thuật Năm thứ 1</t>
  </si>
  <si>
    <t>Chi phí hạ tầng kỹ thuật Năm thứ 2</t>
  </si>
  <si>
    <t>Tổng chi phí Hạ tầng kỹ thuật đã phân kỳ phân bổ cho phần đất kinh doanh</t>
  </si>
  <si>
    <t>Chi phí Lãi vay</t>
  </si>
  <si>
    <t>Chi phí kiểm định chất lượng</t>
  </si>
  <si>
    <t>Chi phí dự phòng</t>
  </si>
  <si>
    <t>Chạy thêm lãi vay</t>
  </si>
  <si>
    <t>Kiểm tra hồ sơ giả phóng mặt bằng 254 tỷ</t>
  </si>
  <si>
    <t>Đã thực chi 92 tỷ</t>
  </si>
  <si>
    <t>tách NN và doanh nghiệp</t>
  </si>
  <si>
    <t>Tổng đầu tư theo suất vốn, còn lại tách tính theo 12</t>
  </si>
  <si>
    <t>ước tính bằng 10%</t>
  </si>
  <si>
    <t>Giá trị đất</t>
  </si>
  <si>
    <t>Lãi Vay</t>
  </si>
  <si>
    <t>Tổng mức đầu tư</t>
  </si>
  <si>
    <t>Tỷ lệ vay</t>
  </si>
  <si>
    <t>Tiền vay</t>
  </si>
  <si>
    <t>Giả sử thời hạn vay</t>
  </si>
  <si>
    <t>3 năm</t>
  </si>
  <si>
    <t>Lãi vay</t>
  </si>
  <si>
    <t>NHU CẦU VỐN ĐẦU TƯ</t>
  </si>
  <si>
    <t>Khoản mục</t>
  </si>
  <si>
    <t>Tổng số</t>
  </si>
  <si>
    <t>Tổng nhu cầu vốn</t>
  </si>
  <si>
    <t>Vốn chủ đầu tư</t>
  </si>
  <si>
    <t>Vốn huy động</t>
  </si>
  <si>
    <t>Vốn vay</t>
  </si>
  <si>
    <t>NGHĨA VỤ TRẢ NỢ HÀNG QUÝ</t>
  </si>
  <si>
    <t>Thời gian đầu tư</t>
  </si>
  <si>
    <t xml:space="preserve"> Khoản mục</t>
  </si>
  <si>
    <t>Tổng</t>
  </si>
  <si>
    <t>Vốn vay theo giả định</t>
  </si>
  <si>
    <t>Lãi vay vào cuối năm</t>
  </si>
  <si>
    <t>Lãi vay quy về hiện tại</t>
  </si>
  <si>
    <t>Ân hạn</t>
  </si>
  <si>
    <t>Thời gian</t>
  </si>
  <si>
    <t>Nợ đầu kỳ</t>
  </si>
  <si>
    <t>Giải ngân</t>
  </si>
  <si>
    <t>Lãi suất/ kỳ</t>
  </si>
  <si>
    <t>Tiền lãi</t>
  </si>
  <si>
    <t>Lãi ân hạn</t>
  </si>
  <si>
    <t>Nợ gốc phải trả</t>
  </si>
  <si>
    <t>Dư nợ gốc cuối kỳ</t>
  </si>
  <si>
    <t>Phải trả</t>
  </si>
  <si>
    <t>Giả định tỷ trọng vốn vay chiếm 80%</t>
  </si>
  <si>
    <t>01</t>
  </si>
  <si>
    <t>02</t>
  </si>
  <si>
    <t>LÀM TRÒN</t>
  </si>
  <si>
    <t>Suất vốn đầu tư</t>
  </si>
  <si>
    <t>Tổng CPXD+CPTB/CPXD/CPTB TSTĐ (đồng)</t>
  </si>
  <si>
    <t>Giá trị Công trình Hạ tầng kỹ thuật hình thành trong tương lai (Không bao gồm chi phí Giải phóng mặt bằng)</t>
  </si>
  <si>
    <t>=Total equity risk premium + Default spread + Rf</t>
  </si>
  <si>
    <t>https://finance.vietstock.vn/nganh/6020-bat-dong-san-.htm</t>
  </si>
  <si>
    <t>CHI PHÍ PHÁT TRIỂN CHƯA BAO GỒM LỢI NHUẬN NHÀ ĐẦU TƯ QUY VỀ HIỆN TẠI</t>
  </si>
  <si>
    <t>DOANH THU PHÁT TRIỂN QUY VỀ HIỆN TẠI</t>
  </si>
  <si>
    <t>https://vst.mof.gov.vn/webcenter/portal/kbnn/r/o/tpcp/kqph/kqph_chitiet?dDocName=KBNN224630&amp;_afrLoop=99097536161597755#!%40%40%3F_afrLoop%3D99097536161597755%26dDocName%3DKBNN224630%26_adf.ctrl-state%3D19859bsrsc_67</t>
  </si>
  <si>
    <t>CTCP Long Hậu</t>
  </si>
  <si>
    <t>LHG</t>
  </si>
  <si>
    <r>
      <t>Đơn giá đất (Đồng/m</t>
    </r>
    <r>
      <rPr>
        <b/>
        <vertAlign val="superscript"/>
        <sz val="12"/>
        <color theme="1"/>
        <rFont val="Times New Roman"/>
        <family val="1"/>
      </rPr>
      <t>2</t>
    </r>
    <r>
      <rPr>
        <b/>
        <sz val="12"/>
        <color theme="1"/>
        <rFont val="Times New Roman"/>
        <family val="1"/>
      </rPr>
      <t>)</t>
    </r>
  </si>
  <si>
    <r>
      <t>Diện tích đất (m</t>
    </r>
    <r>
      <rPr>
        <b/>
        <vertAlign val="superscript"/>
        <sz val="12"/>
        <color theme="1"/>
        <rFont val="Times New Roman"/>
        <family val="1"/>
      </rPr>
      <t>2</t>
    </r>
    <r>
      <rPr>
        <b/>
        <sz val="12"/>
        <color theme="1"/>
        <rFont val="Times New Roman"/>
        <family val="1"/>
      </rPr>
      <t>)</t>
    </r>
  </si>
  <si>
    <t>Tỷ lệ Lợi nhuận nhà đầu tư</t>
  </si>
  <si>
    <t>Giá trị thẩm định (đồng)</t>
  </si>
  <si>
    <t>Chi phí đã phát sinh thực tế theo Hồ sơ Khách hàng cung cấp</t>
  </si>
  <si>
    <t>Năm 2025</t>
  </si>
  <si>
    <t>Năm 2026</t>
  </si>
  <si>
    <t>Năm 2027</t>
  </si>
  <si>
    <t>Chi phí còn lại * Tiến độ hoàn thiện dự án (80%)</t>
  </si>
  <si>
    <t>Chi phí còn lại * Tiến độ hoàn thiện dự án (20%)</t>
  </si>
  <si>
    <t>Chi phí tại Mục (*) trang 14 Chứng thư, Báo cáo này</t>
  </si>
  <si>
    <t>Chi phí tại Mục (**) trang 14 Chứng thư, Báo cáo này</t>
  </si>
  <si>
    <t>Chi phí * Tiến độ hoàn thiện dự án (80%)</t>
  </si>
  <si>
    <t>Doanh thu phát triển quy về thời điểm hiện tại</t>
  </si>
  <si>
    <t>Chi phí phát triển chưa bao gồm Lợi nhuận nhà đầu tư quy về thời điểm hiện tại</t>
  </si>
  <si>
    <t>Chi phí lập báo cáo kinh tế - kỹ thuật</t>
  </si>
  <si>
    <t>(Bằng chữ: Năm trăm chín mươi mốt tỷ, bốn trăm sáu mươi ba triệu đồng./.)</t>
  </si>
  <si>
    <t>Chi phí * Tiến độ hoàn thiện dự án (20%)</t>
  </si>
  <si>
    <t>Tên khách sạn</t>
  </si>
  <si>
    <t>Giá phòng trung bình (đồng/đêm)</t>
  </si>
  <si>
    <t>https://vn.trip.com/hotels/list?city=6237&amp;cityName=Th%C3%A0nh%20ph%E1%BB%91%20Vinh&amp;country=111&amp;provinceId=11250&amp;searchWord=Th%C3%A0nh%20ph%E1%BB%91%20Vinh&amp;checkin=2026%2F05%2F27&amp;checkout=2026%2F05%2F28&amp;crn=1&amp;adult=2&amp;children=0&amp;ages=&amp;spm=10320665784.hohSearchBox-1</t>
  </si>
  <si>
    <t>Khách sạn Lam Giang</t>
  </si>
  <si>
    <t>Tiêu chuẩn 3 sao</t>
  </si>
  <si>
    <t>Giá phòng đơn (đồng/đêm)</t>
  </si>
  <si>
    <t>Giá phòng đôi (đồng/đêm)</t>
  </si>
  <si>
    <t>Thượng Hải Vinh - Hotel</t>
  </si>
  <si>
    <t>26 Lê Lợi, Phường, Thành Vinh, Hưng Bình, Thành phố Vinh, Nghệ An</t>
  </si>
  <si>
    <t>43 Quang Trung, Quang Trung, Thành phố Vinh, Nghệ An</t>
  </si>
  <si>
    <t>Khách sạn Vinh Plaza</t>
  </si>
  <si>
    <t>3 Mai Hắc Đế, Vinh Hưng, Hà Huy Tập, Thành phố Vinh, Nghệ An</t>
  </si>
  <si>
    <t>Mường Thanh Vinh</t>
  </si>
  <si>
    <t>1 Phan Bội Châu, Lê Lợi, Thành phố Vinh, Nghệ, Lê Lợi, Thành phố Vinh,</t>
  </si>
  <si>
    <t>Khách sạn Bắc Kinh Vinh by Bay Luxury</t>
  </si>
  <si>
    <t>110 Mai Hắc Đế, Hà Huy Tập, Thành phố Vinh, Nghệ An</t>
  </si>
  <si>
    <t>74 Đ. Lê Hồng Phong, Hưng Bình, Thành phố Vinh, Nghệ, Hưng Bình, Thành phố Vinh, Nghệ An</t>
  </si>
  <si>
    <t>Khách Sạn Mường Thanh Thanh Niên Vinh</t>
  </si>
  <si>
    <t xml:space="preserve">07 Yên Dũng Thượng, phường Hưng Dũng, TP. Vinh, Tỉnh Nghệ An </t>
  </si>
  <si>
    <t>Khách sạn Hoàng Ngân 1</t>
  </si>
  <si>
    <t>28 Nguyễn Sỹ Sách, Thành Phố Vinh, Nghệ An</t>
  </si>
  <si>
    <t>167 Nguyễn Phong Sắc, Hưng Dũng, Thành phố Vinh, Nghệ, Hưng Dũng, Thành phố Vinh</t>
  </si>
  <si>
    <t xml:space="preserve">Toà nhà văn phòng KBK giáp đường Lê Văn Miến </t>
  </si>
  <si>
    <t>Tiếp giáp đường Lê Văn Miến</t>
  </si>
  <si>
    <t>HTKT hoàn thiện</t>
  </si>
  <si>
    <t>https://batdongsan.com.vn/cho-thue-van-phong-duong-nguyen-trai-phuong-quan-bau-457/cho-eco-city-trung-tam-vinh-nghe-an-pr45523041</t>
  </si>
  <si>
    <t>Trung Tâm Thương Mại Eco City</t>
  </si>
  <si>
    <t>Tháng 5/2026</t>
  </si>
  <si>
    <t>https://batdongsan.com.vn/cho-thue-van-phong-duong-le-nin-phuong-ha-huy-tap-1-457/cho-mb-600m2-thong-san-toa-nha-mat-tien-ai-lo-vinh-nghe-an-pr45596499</t>
  </si>
  <si>
    <t>Toà văn phòng tiếp giáp Đại Lộ Lê Ninh</t>
  </si>
  <si>
    <t>Tiếp giáp đường Lê Nin</t>
  </si>
  <si>
    <t>Giá rao (đồng/m2/tháng)</t>
  </si>
  <si>
    <t>Giá thương lượng/thuê (đồng/m2/tháng)</t>
  </si>
  <si>
    <t>SĐT: 0984888760</t>
  </si>
  <si>
    <t>Tiếp giáp đường Nguyễn Trãi</t>
  </si>
  <si>
    <t>Thiết kế</t>
  </si>
  <si>
    <t>Đơn vị</t>
  </si>
  <si>
    <t>Thông số 
chung</t>
  </si>
  <si>
    <t xml:space="preserve">Diện tích lô đất </t>
  </si>
  <si>
    <t>Diện tích xây dựng tầng 1 (khối đế)</t>
  </si>
  <si>
    <t xml:space="preserve">Mật độ xây dựng </t>
  </si>
  <si>
    <t>Diện tích xây dựng tầng hầm</t>
  </si>
  <si>
    <t>Diện tích xây dựng tầng 1</t>
  </si>
  <si>
    <t>Diện tích xây dựng tầng 2 đến tầng 15 (khối tháp)</t>
  </si>
  <si>
    <t>Diện tích xây dựng tầng tum</t>
  </si>
  <si>
    <t xml:space="preserve">Số tầng </t>
  </si>
  <si>
    <t>tầng</t>
  </si>
  <si>
    <t>Số tầng hầm</t>
  </si>
  <si>
    <t>Tổng diện tích sàn thương phẩm (thông thủy)</t>
  </si>
  <si>
    <t>Tổng số căn</t>
  </si>
  <si>
    <t xml:space="preserve">căn </t>
  </si>
  <si>
    <t>Tổng số người</t>
  </si>
  <si>
    <t>người</t>
  </si>
  <si>
    <t>Tổng diện tích sàn XD (không bao gồm hầm)</t>
  </si>
  <si>
    <t>Tổng diện tích sàn XD (bao gồm 2 hầm)</t>
  </si>
  <si>
    <t>Khối tháp</t>
  </si>
  <si>
    <t>Tầng 
3-9</t>
  </si>
  <si>
    <t xml:space="preserve">Căn studio </t>
  </si>
  <si>
    <t>căn</t>
  </si>
  <si>
    <t>Tổng diện tích sàn thương phẩm</t>
  </si>
  <si>
    <t>Tổng diện tích giao thông / kĩ thuật</t>
  </si>
  <si>
    <t>Tầng 
10 -14</t>
  </si>
  <si>
    <t>Căn 1PN + 1 (1WC)</t>
  </si>
  <si>
    <t>Căn 2PN (2WC)</t>
  </si>
  <si>
    <t>Tầng 15</t>
  </si>
  <si>
    <t>Penhouse</t>
  </si>
  <si>
    <t>Tổng DT sàn thương phẩm (thông thủy)</t>
  </si>
  <si>
    <t>Tổng sàn XD khối tháp</t>
  </si>
  <si>
    <t xml:space="preserve">Khối đế </t>
  </si>
  <si>
    <t>Tầng 1</t>
  </si>
  <si>
    <t>Sảnh</t>
  </si>
  <si>
    <t>Coffee</t>
  </si>
  <si>
    <t>Mark</t>
  </si>
  <si>
    <t>Khu vực kỹ thuật</t>
  </si>
  <si>
    <t>Gym</t>
  </si>
  <si>
    <t>Phụ trợ, lõi và giao thông</t>
  </si>
  <si>
    <t>Diện tích sàn thương phẩm</t>
  </si>
  <si>
    <t>Diện tích giao thông / kĩ thuật</t>
  </si>
  <si>
    <t>Tầng 2</t>
  </si>
  <si>
    <t xml:space="preserve">Nhà hàng + Bếp </t>
  </si>
  <si>
    <t>Hội trường</t>
  </si>
  <si>
    <t>Tổng DT sàn XD khối đế</t>
  </si>
  <si>
    <t>Phần hầm (hầm 1 + hầm 2)</t>
  </si>
  <si>
    <t>Diện tích khu kỹ thuật + lõi thang</t>
  </si>
  <si>
    <t>Diện tích đỗ xe</t>
  </si>
  <si>
    <t>Trong đó, DT đỗ xe máy (tầng hầm 1 và hầm 2)</t>
  </si>
  <si>
    <t>Tổng DT sàn XD tầng hầm</t>
  </si>
  <si>
    <t>Tổn số căn hộ thường</t>
  </si>
  <si>
    <t>Công trình nhà đa năng</t>
  </si>
  <si>
    <t>Theo Quyết định số 425/QĐ-BXD, suất vốn đầu tư xây dựng công trình nhà đa năng như sau:</t>
  </si>
  <si>
    <t>11260.04: Công trình nhà đa năng 10 &lt; số tầng ≤ 15 có 2 tầng hầm</t>
  </si>
  <si>
    <t>Đầu tư xây dựng</t>
  </si>
  <si>
    <t>Diện tích kinh doanh TMDV-VP</t>
  </si>
  <si>
    <t>Số phòng kinh doanh căn hộ</t>
  </si>
  <si>
    <t>Tỷ lệ lấp đầy ước tính trung bình 1 năm</t>
  </si>
  <si>
    <t xml:space="preserve">PHỤ LỤC 4: DOANH THU CHO THUÊ DỊCH VỤ THƯƠNG MẠI - Ký hiệu: Gtm
TÍNH THEO PHƯƠNG PHÁP DÒNG TIỀN CHIẾT KHẤU (DCF)
</t>
  </si>
  <si>
    <t>STT Năm</t>
  </si>
  <si>
    <t>Doanh thu dự kiến hàng năm</t>
  </si>
  <si>
    <t xml:space="preserve">Chi phí vận hành cho thuê hàng năm </t>
  </si>
  <si>
    <t>Thu nhập ròng hàng năm</t>
  </si>
  <si>
    <t>Quy về thời điểm hiện tại</t>
  </si>
  <si>
    <t>(3) = 10% x (2)</t>
  </si>
  <si>
    <t>(4) = (2)-(3)</t>
  </si>
  <si>
    <t xml:space="preserve">Giá trị </t>
  </si>
  <si>
    <t>Doanh thu cho thuê hàng năm</t>
  </si>
  <si>
    <t>đồng/năm</t>
  </si>
  <si>
    <t>(I) = (1x2x3)</t>
  </si>
  <si>
    <t xml:space="preserve">Diện tích cho thuê </t>
  </si>
  <si>
    <t>Phụ lục 2</t>
  </si>
  <si>
    <t>Đơn giá cho thuê</t>
  </si>
  <si>
    <r>
      <t>đồng/m</t>
    </r>
    <r>
      <rPr>
        <vertAlign val="superscript"/>
        <sz val="10.5"/>
        <color indexed="8"/>
        <rFont val="Times New Roman"/>
        <family val="1"/>
      </rPr>
      <t>2</t>
    </r>
    <r>
      <rPr>
        <sz val="10.5"/>
        <color indexed="8"/>
        <rFont val="Times New Roman"/>
        <family val="1"/>
      </rPr>
      <t>/tháng</t>
    </r>
  </si>
  <si>
    <t>Số tháng kinh doanh</t>
  </si>
  <si>
    <t>tháng</t>
  </si>
  <si>
    <t>Tỷ lệ lấp đầy</t>
  </si>
  <si>
    <t xml:space="preserve">Diện tích kinh doanh </t>
  </si>
  <si>
    <t>đồng/m2/tháng</t>
  </si>
  <si>
    <t>Số phòng kinh doanh</t>
  </si>
  <si>
    <t>Đơn giá kinh doanh phòng</t>
  </si>
  <si>
    <t>đồng/ngày</t>
  </si>
  <si>
    <t>Số ngày kinh doanh</t>
  </si>
  <si>
    <t>Tỷ lệ lấp đầy bình quân</t>
  </si>
  <si>
    <t>ngày</t>
  </si>
  <si>
    <t>Tỷ lệ tăng giá cho thuê (mỗi năm tăng 1 lần)</t>
  </si>
  <si>
    <t>BẢNG 19: KẾ HOẠCH TRẢ NỢ</t>
  </si>
  <si>
    <t>Lãi suất vay ngân hàng trung hạn (tính trong tgian XD)</t>
  </si>
  <si>
    <t>Tổng dư nợ gốc phải trả 
(Bao gồm lãi nhập gốc trong thời gian xây dựng)</t>
  </si>
  <si>
    <t>Thời gian cho vay dự kiến</t>
  </si>
  <si>
    <t>Từ Quý II-2026 đến hết Quý I-2038 (12 năm)</t>
  </si>
  <si>
    <t>Thời gian ân hạn dự kiến</t>
  </si>
  <si>
    <t>Từ Quý II-2025 đến hết Quý I-2028 (2 năm)</t>
  </si>
  <si>
    <t>Thời gian trả nợ</t>
  </si>
  <si>
    <t>Từ Quý II-2028 đến hết Quý I-2038 (10 năm)</t>
  </si>
  <si>
    <t>Thời gian trả nợ gốc</t>
  </si>
  <si>
    <t>03 tháng/lần</t>
  </si>
  <si>
    <t>Thời gian trả nợ lãi</t>
  </si>
  <si>
    <t xml:space="preserve">Lãi suất </t>
  </si>
  <si>
    <t>Tỷ lệ trả nợ</t>
  </si>
  <si>
    <t>NỘI DUNG</t>
  </si>
  <si>
    <t>CHI PHÍ</t>
  </si>
  <si>
    <t>NĂM DỰ ÁN</t>
  </si>
  <si>
    <t>Năm 1.2028</t>
  </si>
  <si>
    <t>Năm 2.2029</t>
  </si>
  <si>
    <t>Năm 3.2030</t>
  </si>
  <si>
    <t>Năm 4.2031</t>
  </si>
  <si>
    <t>Năm 5.2032</t>
  </si>
  <si>
    <t>Năm 6.2033</t>
  </si>
  <si>
    <t>Năm 7.2034</t>
  </si>
  <si>
    <t>Năm 8.2035</t>
  </si>
  <si>
    <t>Năm 9.2036</t>
  </si>
  <si>
    <t>Năm 10.2037</t>
  </si>
  <si>
    <t>Năm 11.2038</t>
  </si>
  <si>
    <t>Năm 12.2039</t>
  </si>
  <si>
    <t>Kỳ vay</t>
  </si>
  <si>
    <t>Vay nợ trong kỳ</t>
  </si>
  <si>
    <t>Lãi vay trong kỳ</t>
  </si>
  <si>
    <t>Tổng số trả nợ trong năm</t>
  </si>
  <si>
    <t>4.1</t>
  </si>
  <si>
    <t>Trả nợ gốc + lãi vay được vốn hóa</t>
  </si>
  <si>
    <t>4.2</t>
  </si>
  <si>
    <t>Trả lãi</t>
  </si>
  <si>
    <t>4.3</t>
  </si>
  <si>
    <t>Nợ cuối kỳ</t>
  </si>
  <si>
    <t>2036</t>
  </si>
  <si>
    <t>2037</t>
  </si>
  <si>
    <t>2038</t>
  </si>
  <si>
    <t>Chi phí đầu tư xây dựng</t>
  </si>
  <si>
    <t>BẢNG THÔNG SỐ XÂY DỰNG</t>
  </si>
  <si>
    <t>Ước tính khoảng 10% chi phí đấu tư hạ tầng kĩ thuật</t>
  </si>
  <si>
    <t>(3) = 35% x (2)</t>
  </si>
  <si>
    <t>https://inncare.vn/cam-nang-khach-san/chi-phi-van-hanh-khach-san-hang-thang-la-bao-nhieu/</t>
  </si>
  <si>
    <t>Vốn chủ</t>
  </si>
  <si>
    <t>Giá trị đất chứng thư T4/2025</t>
  </si>
  <si>
    <t>Chi phí đầu tư xây dựng công trình</t>
  </si>
  <si>
    <t>Chi phí hoan thiện nội thất</t>
  </si>
  <si>
    <t>Lấy theo Dự toán của KH</t>
  </si>
  <si>
    <t>Lợi thế quyền thuê đất trả tiền một lần</t>
  </si>
  <si>
    <t xml:space="preserve">GIÁ TRỊ SƠ BỘ </t>
  </si>
  <si>
    <r>
      <t>Giá trị quyền sử dụng đất thương mại dịch vụ</t>
    </r>
    <r>
      <rPr>
        <i/>
        <sz val="11"/>
        <rFont val="Times New Roman"/>
        <family val="1"/>
      </rPr>
      <t>(Không bao gồm chi phí Giải phóng mặt bằng)</t>
    </r>
  </si>
  <si>
    <t>Giá trị quyền sử dụng đất thương mại dịch vụ và Công trình trụ sở làm việc và kinh doanh dịch vụ hình thành trong tương lai tại đường Lê Văn Miến, khối Yên Sơn, phường Vinh Phú, Tỉnh Nghệ An.</t>
  </si>
  <si>
    <t>Công trình xây dựng hình thành trong tương lai</t>
  </si>
  <si>
    <r>
      <t>Đơn giá đất làm tròng (Đồng/m</t>
    </r>
    <r>
      <rPr>
        <b/>
        <vertAlign val="superscript"/>
        <sz val="12"/>
        <color theme="1"/>
        <rFont val="Times New Roman"/>
        <family val="1"/>
      </rPr>
      <t>2</t>
    </r>
    <r>
      <rPr>
        <b/>
        <sz val="12"/>
        <color theme="1"/>
        <rFont val="Times New Roman"/>
        <family val="1"/>
      </rPr>
      <t>)</t>
    </r>
  </si>
  <si>
    <t>Giá cho thuê phòng bình quân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</si>
</sst>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 _₫_-;\-* #,##0.00\ _₫_-;_-* &quot;-&quot;??\ _₫_-;_-@_-"/>
    <numFmt numFmtId="164" formatCode="_(* #,##0.00_);_(* \(#,##0.00\);_(* &quot;-&quot;??_);_(@_)"/>
    <numFmt numFmtId="165" formatCode="_-* #,##0.00_-;\-* #,##0.00_-;_-* &quot;-&quot;??_-;_-@_-"/>
    <numFmt numFmtId="166" formatCode="_-* #,##0_-;\-* #,##0_-;_-* &quot;-&quot;??_-;_-@_-"/>
    <numFmt numFmtId="167" formatCode="#,##0.000"/>
    <numFmt numFmtId="168" formatCode="#,##0.0000"/>
    <numFmt numFmtId="169" formatCode="_(* #,##0_);_(* \(#,##0\);_(* &quot;-&quot;??_);_(@_)"/>
    <numFmt numFmtId="170" formatCode="_-* #,##0.0_-;\-* #,##0.0_-;_-* &quot;-&quot;??_-;_-@_-"/>
    <numFmt numFmtId="171" formatCode="0.0%"/>
    <numFmt numFmtId="172" formatCode="#,##0;[Red]#,##0"/>
    <numFmt numFmtId="173" formatCode="#,##0.00;[Red]#,##0.00"/>
    <numFmt numFmtId="174" formatCode="0.0"/>
    <numFmt numFmtId="175" formatCode="_-* #,##0\ _₫_-;\-* #,##0\ _₫_-;_-* &quot;-&quot;??\ _₫_-;_-@_-"/>
    <numFmt numFmtId="176" formatCode="#,##0_ ;\-#,##0\ "/>
    <numFmt numFmtId="177" formatCode="#,##0.0;[Red]#,##0.0"/>
    <numFmt numFmtId="178" formatCode="0.0000"/>
    <numFmt numFmtId="179" formatCode="0.00000000"/>
    <numFmt numFmtId="180" formatCode="_(* #,##0_);_(* \(#,##0\);_(* &quot;-&quot;?_);_(@_)"/>
    <numFmt numFmtId="181" formatCode="#,##0\ ;&quot; (&quot;#,##0\);&quot; -&quot;#\ ;@\ "/>
    <numFmt numFmtId="182" formatCode="#,##0.00\ ;&quot; (&quot;#,##0.00\);&quot; -&quot;#\ ;@\ "/>
    <numFmt numFmtId="183" formatCode="0.000%"/>
    <numFmt numFmtId="184" formatCode="#,##0.00000\ ;&quot; (&quot;#,##0.00000\);&quot; -&quot;#.00000\ ;@\ "/>
    <numFmt numFmtId="185" formatCode="#,##0.0000\ ;&quot; (&quot;#,##0.0000\);&quot; -&quot;#.0000\ ;@\ "/>
    <numFmt numFmtId="186" formatCode="0.000"/>
    <numFmt numFmtId="187" formatCode="#,##0.0"/>
    <numFmt numFmtId="188" formatCode="_(* #,##0.0_);_(* \(#,##0.0\);_(* &quot;-&quot;??_);_(@_)"/>
    <numFmt numFmtId="190" formatCode="_(* #,##0.000_);_(* \(#,##0.000\);_(* &quot;-&quot;??_);_(@_)"/>
    <numFmt numFmtId="191" formatCode="_(* #,##0.0000_);_(* \(#,##0.0000\);_(* &quot;-&quot;??_);_(@_)"/>
  </numFmts>
  <fonts count="66">
    <font>
      <sz val="11"/>
      <color theme="1"/>
      <name val="Aptos Narrow"/>
      <family val="2"/>
      <charset val="163"/>
      <scheme val="minor"/>
    </font>
    <font>
      <sz val="11"/>
      <color theme="1"/>
      <name val="Aptos Narrow"/>
      <family val="2"/>
      <scheme val="minor"/>
    </font>
    <font>
      <sz val="11"/>
      <color theme="1"/>
      <name val="Aptos Narrow"/>
      <family val="2"/>
      <scheme val="minor"/>
    </font>
    <font>
      <sz val="11"/>
      <color theme="1"/>
      <name val="Aptos Narrow"/>
      <family val="2"/>
      <charset val="163"/>
      <scheme val="minor"/>
    </font>
    <font>
      <sz val="11"/>
      <color theme="1"/>
      <name val="Times New Roman"/>
      <family val="1"/>
    </font>
    <font>
      <b/>
      <sz val="11"/>
      <color theme="1"/>
      <name val="Times New Roman"/>
      <family val="1"/>
    </font>
    <font>
      <sz val="11"/>
      <color indexed="8"/>
      <name val="Arial"/>
      <family val="2"/>
      <charset val="163"/>
    </font>
    <font>
      <sz val="11"/>
      <name val=".VnTime"/>
      <family val="2"/>
    </font>
    <font>
      <sz val="11"/>
      <name val="Times New Roman"/>
      <family val="1"/>
    </font>
    <font>
      <sz val="12"/>
      <name val="Times New Roman"/>
      <family val="1"/>
    </font>
    <font>
      <b/>
      <sz val="11"/>
      <name val="Times New Roman"/>
      <family val="1"/>
    </font>
    <font>
      <sz val="12"/>
      <name val=".VnTime"/>
      <family val="2"/>
    </font>
    <font>
      <sz val="11"/>
      <color theme="1"/>
      <name val="Aptos Narrow"/>
      <family val="2"/>
      <scheme val="minor"/>
    </font>
    <font>
      <u/>
      <sz val="11"/>
      <color theme="10"/>
      <name val="Aptos Narrow"/>
      <family val="2"/>
      <charset val="163"/>
      <scheme val="minor"/>
    </font>
    <font>
      <sz val="12"/>
      <color theme="1"/>
      <name val="Times New Roman"/>
      <family val="2"/>
    </font>
    <font>
      <sz val="12"/>
      <color theme="1"/>
      <name val="Times New Roman"/>
      <family val="1"/>
    </font>
    <font>
      <i/>
      <sz val="11"/>
      <color theme="1"/>
      <name val="Times New Roman"/>
      <family val="1"/>
    </font>
    <font>
      <b/>
      <sz val="12"/>
      <name val="Times New Roman"/>
      <family val="1"/>
    </font>
    <font>
      <b/>
      <sz val="12"/>
      <color theme="1"/>
      <name val="Times New Roman"/>
      <family val="1"/>
    </font>
    <font>
      <i/>
      <sz val="12"/>
      <color theme="1"/>
      <name val="Times New Roman"/>
      <family val="1"/>
    </font>
    <font>
      <sz val="12"/>
      <color rgb="FF000000"/>
      <name val="Times New Roman"/>
      <family val="1"/>
    </font>
    <font>
      <b/>
      <sz val="12"/>
      <color rgb="FF000000"/>
      <name val="Times New Roman"/>
      <family val="1"/>
    </font>
    <font>
      <b/>
      <i/>
      <sz val="12"/>
      <color theme="1"/>
      <name val="Times New Roman"/>
      <family val="1"/>
    </font>
    <font>
      <b/>
      <sz val="12"/>
      <color rgb="FFFF0000"/>
      <name val="Times New Roman"/>
      <family val="1"/>
    </font>
    <font>
      <sz val="12"/>
      <color rgb="FFFF0000"/>
      <name val="Times New Roman"/>
      <family val="1"/>
    </font>
    <font>
      <i/>
      <sz val="12"/>
      <name val="Times New Roman"/>
      <family val="1"/>
    </font>
    <font>
      <b/>
      <i/>
      <sz val="12"/>
      <name val="Times New Roman"/>
      <family val="1"/>
    </font>
    <font>
      <sz val="11"/>
      <color rgb="FF000000"/>
      <name val="Times New Roman"/>
      <family val="1"/>
    </font>
    <font>
      <u/>
      <sz val="12"/>
      <color theme="10"/>
      <name val="Times New Roman"/>
      <family val="2"/>
      <charset val="163"/>
    </font>
    <font>
      <sz val="12"/>
      <color theme="1"/>
      <name val="Times New Roman"/>
      <family val="2"/>
      <charset val="163"/>
    </font>
    <font>
      <u/>
      <sz val="11"/>
      <color indexed="12"/>
      <name val="Arial"/>
      <family val="2"/>
    </font>
    <font>
      <u/>
      <sz val="12"/>
      <name val="Times New Roman"/>
      <family val="1"/>
    </font>
    <font>
      <b/>
      <sz val="11.5"/>
      <color rgb="FF000000"/>
      <name val="Times New Roman"/>
      <family val="1"/>
    </font>
    <font>
      <sz val="11.5"/>
      <color rgb="FF000000"/>
      <name val="Times New Roman"/>
      <family val="1"/>
    </font>
    <font>
      <sz val="11"/>
      <color rgb="FFFF0000"/>
      <name val="Times New Roman"/>
      <family val="1"/>
    </font>
    <font>
      <i/>
      <sz val="11"/>
      <color rgb="FF000000"/>
      <name val="Times New Roman"/>
      <family val="1"/>
    </font>
    <font>
      <b/>
      <sz val="11"/>
      <color rgb="FFFF0000"/>
      <name val="Times New Roman"/>
      <family val="1"/>
    </font>
    <font>
      <sz val="8"/>
      <name val="Aptos Narrow"/>
      <family val="2"/>
      <charset val="163"/>
      <scheme val="minor"/>
    </font>
    <font>
      <sz val="9"/>
      <color indexed="81"/>
      <name val="Tahoma"/>
      <family val="2"/>
    </font>
    <font>
      <b/>
      <sz val="9"/>
      <color indexed="81"/>
      <name val="Tahoma"/>
      <family val="2"/>
    </font>
    <font>
      <sz val="16"/>
      <color rgb="FFFF0000"/>
      <name val="Times New Roman"/>
      <family val="1"/>
    </font>
    <font>
      <u/>
      <sz val="12"/>
      <color theme="10"/>
      <name val="Times New Roman"/>
      <family val="1"/>
    </font>
    <font>
      <b/>
      <i/>
      <sz val="11"/>
      <color theme="1"/>
      <name val="Times New Roman"/>
      <family val="1"/>
    </font>
    <font>
      <sz val="10"/>
      <name val="Arial"/>
      <family val="2"/>
    </font>
    <font>
      <sz val="10"/>
      <name val="Times New Roman"/>
      <family val="1"/>
    </font>
    <font>
      <b/>
      <sz val="11"/>
      <color theme="0"/>
      <name val="Aptos Narrow"/>
      <family val="2"/>
      <scheme val="minor"/>
    </font>
    <font>
      <b/>
      <sz val="11"/>
      <color theme="0"/>
      <name val="Times New Roman"/>
      <family val="1"/>
    </font>
    <font>
      <b/>
      <i/>
      <sz val="11"/>
      <name val="Times New Roman"/>
      <family val="1"/>
    </font>
    <font>
      <i/>
      <sz val="11"/>
      <name val="Times New Roman"/>
      <family val="1"/>
    </font>
    <font>
      <b/>
      <vertAlign val="superscript"/>
      <sz val="12"/>
      <color theme="1"/>
      <name val="Times New Roman"/>
      <family val="1"/>
    </font>
    <font>
      <b/>
      <sz val="11"/>
      <color rgb="FF000000"/>
      <name val="Times New Roman"/>
      <family val="1"/>
    </font>
    <font>
      <sz val="11"/>
      <color indexed="8"/>
      <name val="Calibri"/>
      <family val="2"/>
    </font>
    <font>
      <sz val="12"/>
      <color rgb="FFFFFFFF"/>
      <name val="Times New Roman"/>
      <family val="1"/>
    </font>
    <font>
      <sz val="10"/>
      <name val="VNI-Times"/>
    </font>
    <font>
      <b/>
      <sz val="10.5"/>
      <name val="Times New Roman"/>
      <family val="1"/>
    </font>
    <font>
      <sz val="10.5"/>
      <name val="Times New Roman"/>
      <family val="1"/>
    </font>
    <font>
      <i/>
      <sz val="10.5"/>
      <name val="Times New Roman"/>
      <family val="1"/>
    </font>
    <font>
      <sz val="10.5"/>
      <color indexed="8"/>
      <name val="Times New Roman"/>
      <family val="1"/>
    </font>
    <font>
      <sz val="10.5"/>
      <color rgb="FFFF0000"/>
      <name val="Times New Roman"/>
      <family val="1"/>
    </font>
    <font>
      <vertAlign val="superscript"/>
      <sz val="10.5"/>
      <color indexed="8"/>
      <name val="Times New Roman"/>
      <family val="1"/>
    </font>
    <font>
      <sz val="10.5"/>
      <color indexed="10"/>
      <name val="Times New Roman"/>
      <family val="1"/>
    </font>
    <font>
      <b/>
      <sz val="14"/>
      <name val="Times New Roman"/>
      <family val="1"/>
    </font>
    <font>
      <sz val="12"/>
      <name val="Arial"/>
      <family val="2"/>
    </font>
    <font>
      <b/>
      <sz val="12"/>
      <color rgb="FFC00000"/>
      <name val="Times New Roman"/>
      <family val="1"/>
    </font>
    <font>
      <sz val="12"/>
      <color theme="0"/>
      <name val="Times New Roman"/>
      <family val="1"/>
    </font>
    <font>
      <i/>
      <sz val="11"/>
      <color theme="0"/>
      <name val="Times New Roman"/>
      <family val="1"/>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FFFF"/>
        <bgColor indexed="64"/>
      </patternFill>
    </fill>
    <fill>
      <patternFill patternType="solid">
        <fgColor rgb="FFFF0000"/>
        <bgColor indexed="64"/>
      </patternFill>
    </fill>
    <fill>
      <patternFill patternType="solid">
        <fgColor rgb="FF002060"/>
        <bgColor indexed="64"/>
      </patternFill>
    </fill>
    <fill>
      <patternFill patternType="solid">
        <fgColor indexed="9"/>
        <bgColor indexed="64"/>
      </patternFill>
    </fill>
    <fill>
      <patternFill patternType="solid">
        <fgColor theme="6" tint="0.59999389629810485"/>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top style="thin">
        <color auto="1"/>
      </top>
      <bottom/>
      <diagonal/>
    </border>
    <border>
      <left style="medium">
        <color indexed="64"/>
      </left>
      <right/>
      <top/>
      <bottom/>
      <diagonal/>
    </border>
    <border>
      <left style="thin">
        <color auto="1"/>
      </left>
      <right style="medium">
        <color indexed="64"/>
      </right>
      <top style="thin">
        <color auto="1"/>
      </top>
      <bottom/>
      <diagonal/>
    </border>
    <border>
      <left style="thin">
        <color auto="1"/>
      </left>
      <right style="medium">
        <color indexed="64"/>
      </right>
      <top/>
      <bottom/>
      <diagonal/>
    </border>
    <border>
      <left style="thin">
        <color auto="1"/>
      </left>
      <right style="medium">
        <color indexed="64"/>
      </right>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s>
  <cellStyleXfs count="35">
    <xf numFmtId="0" fontId="0" fillId="0" borderId="0"/>
    <xf numFmtId="165" fontId="3" fillId="0" borderId="0" applyFont="0" applyFill="0" applyBorder="0" applyAlignment="0" applyProtection="0"/>
    <xf numFmtId="165" fontId="3" fillId="0" borderId="0" applyFont="0" applyFill="0" applyBorder="0" applyAlignment="0" applyProtection="0"/>
    <xf numFmtId="9" fontId="6" fillId="0" borderId="0" applyFont="0" applyFill="0" applyBorder="0" applyAlignment="0" applyProtection="0"/>
    <xf numFmtId="0" fontId="7" fillId="0" borderId="0"/>
    <xf numFmtId="9" fontId="11" fillId="0" borderId="0" applyFont="0" applyFill="0" applyBorder="0" applyAlignment="0" applyProtection="0"/>
    <xf numFmtId="165" fontId="12" fillId="0" borderId="0" applyFont="0" applyFill="0" applyBorder="0" applyAlignment="0" applyProtection="0"/>
    <xf numFmtId="0" fontId="12" fillId="0" borderId="0"/>
    <xf numFmtId="0" fontId="11" fillId="0" borderId="0"/>
    <xf numFmtId="0" fontId="13" fillId="0" borderId="0" applyNumberFormat="0" applyFill="0" applyBorder="0" applyAlignment="0" applyProtection="0"/>
    <xf numFmtId="0" fontId="9" fillId="0" borderId="0"/>
    <xf numFmtId="165" fontId="6" fillId="0" borderId="0" applyFont="0" applyFill="0" applyBorder="0" applyAlignment="0" applyProtection="0"/>
    <xf numFmtId="0" fontId="14" fillId="0" borderId="0"/>
    <xf numFmtId="9" fontId="3" fillId="0" borderId="0" applyFont="0" applyFill="0" applyBorder="0" applyAlignment="0" applyProtection="0"/>
    <xf numFmtId="0" fontId="14" fillId="0" borderId="0"/>
    <xf numFmtId="0" fontId="28"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164" fontId="14" fillId="0" borderId="0" applyFont="0" applyFill="0" applyBorder="0" applyAlignment="0" applyProtection="0"/>
    <xf numFmtId="9" fontId="14" fillId="0" borderId="0" applyFont="0" applyFill="0" applyBorder="0" applyAlignment="0" applyProtection="0"/>
    <xf numFmtId="0" fontId="30" fillId="0" borderId="0" applyNumberFormat="0" applyFill="0" applyBorder="0" applyAlignment="0" applyProtection="0">
      <alignment vertical="top"/>
      <protection locked="0"/>
    </xf>
    <xf numFmtId="0" fontId="2" fillId="0" borderId="0"/>
    <xf numFmtId="0" fontId="2" fillId="0" borderId="0"/>
    <xf numFmtId="0" fontId="3" fillId="0" borderId="0"/>
    <xf numFmtId="0" fontId="13" fillId="0" borderId="0" applyNumberForma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4" fontId="43" fillId="0" borderId="0" applyFont="0" applyFill="0" applyBorder="0" applyAlignment="0" applyProtection="0"/>
    <xf numFmtId="182" fontId="7" fillId="0" borderId="0" applyFill="0" applyBorder="0" applyAlignment="0" applyProtection="0"/>
    <xf numFmtId="9" fontId="43" fillId="0" borderId="0" applyFill="0" applyBorder="0" applyAlignment="0" applyProtection="0"/>
    <xf numFmtId="0" fontId="43" fillId="0" borderId="0"/>
    <xf numFmtId="0" fontId="43" fillId="0" borderId="0"/>
    <xf numFmtId="9" fontId="51" fillId="0" borderId="0" applyFont="0" applyFill="0" applyBorder="0" applyAlignment="0" applyProtection="0"/>
    <xf numFmtId="0" fontId="53" fillId="0" borderId="0"/>
    <xf numFmtId="164" fontId="62" fillId="0" borderId="0" applyFont="0" applyFill="0" applyBorder="0" applyAlignment="0" applyProtection="0"/>
  </cellStyleXfs>
  <cellXfs count="734">
    <xf numFmtId="0" fontId="0" fillId="0" borderId="0" xfId="0"/>
    <xf numFmtId="0" fontId="5"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166" fontId="4" fillId="0" borderId="0" xfId="0" applyNumberFormat="1" applyFont="1" applyAlignment="1">
      <alignment vertical="center"/>
    </xf>
    <xf numFmtId="0" fontId="4" fillId="0" borderId="0" xfId="0" applyFont="1"/>
    <xf numFmtId="0" fontId="15" fillId="0" borderId="0" xfId="0" applyFont="1" applyAlignment="1">
      <alignment vertical="center"/>
    </xf>
    <xf numFmtId="0" fontId="4" fillId="0" borderId="1" xfId="0" applyFont="1" applyBorder="1"/>
    <xf numFmtId="0" fontId="10" fillId="0" borderId="1" xfId="0" applyFont="1" applyBorder="1" applyAlignment="1">
      <alignment horizontal="center" vertical="center"/>
    </xf>
    <xf numFmtId="3" fontId="10" fillId="0" borderId="1" xfId="0" applyNumberFormat="1" applyFont="1" applyBorder="1" applyAlignment="1">
      <alignment horizontal="center" vertical="center"/>
    </xf>
    <xf numFmtId="3" fontId="8" fillId="0" borderId="1" xfId="0" quotePrefix="1" applyNumberFormat="1" applyFont="1" applyBorder="1" applyAlignment="1">
      <alignment horizontal="center" vertical="center"/>
    </xf>
    <xf numFmtId="0" fontId="15" fillId="0" borderId="1" xfId="0" applyFont="1" applyBorder="1" applyAlignment="1">
      <alignment horizontal="center" vertical="center"/>
    </xf>
    <xf numFmtId="0" fontId="15" fillId="0" borderId="0" xfId="0" applyFont="1"/>
    <xf numFmtId="0" fontId="15" fillId="2" borderId="0" xfId="0" applyFont="1" applyFill="1"/>
    <xf numFmtId="0" fontId="15" fillId="0" borderId="0" xfId="0" applyFont="1" applyAlignment="1">
      <alignment horizontal="center"/>
    </xf>
    <xf numFmtId="0" fontId="18" fillId="0" borderId="0" xfId="0" applyFont="1"/>
    <xf numFmtId="0" fontId="23" fillId="2" borderId="0" xfId="0" applyFont="1" applyFill="1"/>
    <xf numFmtId="0" fontId="17" fillId="3" borderId="3" xfId="10" applyFont="1" applyFill="1" applyBorder="1" applyAlignment="1">
      <alignment horizontal="center" vertical="center" wrapText="1"/>
    </xf>
    <xf numFmtId="49" fontId="17" fillId="0" borderId="1" xfId="10" applyNumberFormat="1" applyFont="1" applyBorder="1" applyAlignment="1">
      <alignment horizontal="center" vertical="center" wrapText="1"/>
    </xf>
    <xf numFmtId="10" fontId="26" fillId="0" borderId="1" xfId="10" applyNumberFormat="1" applyFont="1" applyBorder="1" applyAlignment="1">
      <alignment horizontal="center" vertical="center" wrapText="1"/>
    </xf>
    <xf numFmtId="9" fontId="15" fillId="0" borderId="0" xfId="0" applyNumberFormat="1" applyFont="1"/>
    <xf numFmtId="10" fontId="15" fillId="0" borderId="0" xfId="0" applyNumberFormat="1" applyFont="1" applyAlignment="1">
      <alignment horizontal="center"/>
    </xf>
    <xf numFmtId="9" fontId="15" fillId="0" borderId="0" xfId="0" applyNumberFormat="1" applyFont="1" applyAlignment="1">
      <alignment horizontal="center"/>
    </xf>
    <xf numFmtId="172" fontId="15" fillId="0" borderId="0" xfId="0" applyNumberFormat="1" applyFont="1" applyAlignment="1">
      <alignment horizontal="center"/>
    </xf>
    <xf numFmtId="0" fontId="18" fillId="0" borderId="0" xfId="0" applyFont="1" applyAlignment="1">
      <alignment horizontal="center"/>
    </xf>
    <xf numFmtId="0" fontId="15" fillId="0" borderId="8" xfId="0" applyFont="1" applyBorder="1"/>
    <xf numFmtId="0" fontId="18" fillId="0" borderId="8" xfId="0" applyFont="1" applyBorder="1" applyAlignment="1">
      <alignment horizontal="center"/>
    </xf>
    <xf numFmtId="0" fontId="15" fillId="0" borderId="8" xfId="0" applyFont="1" applyBorder="1" applyAlignment="1">
      <alignment horizontal="center"/>
    </xf>
    <xf numFmtId="0" fontId="18" fillId="0" borderId="8" xfId="0" applyFont="1" applyBorder="1"/>
    <xf numFmtId="0" fontId="24" fillId="2" borderId="0" xfId="0" applyFont="1" applyFill="1"/>
    <xf numFmtId="9" fontId="15" fillId="0" borderId="1" xfId="0" applyNumberFormat="1" applyFont="1" applyBorder="1" applyAlignment="1">
      <alignment horizontal="center" vertical="center" wrapText="1"/>
    </xf>
    <xf numFmtId="172" fontId="23" fillId="2" borderId="0" xfId="0" applyNumberFormat="1" applyFont="1" applyFill="1"/>
    <xf numFmtId="0" fontId="18" fillId="0" borderId="8" xfId="0" quotePrefix="1" applyFont="1" applyBorder="1" applyAlignment="1">
      <alignment horizontal="center"/>
    </xf>
    <xf numFmtId="172" fontId="18" fillId="0" borderId="0" xfId="0" applyNumberFormat="1" applyFont="1"/>
    <xf numFmtId="0" fontId="14" fillId="0" borderId="0" xfId="14"/>
    <xf numFmtId="0" fontId="28" fillId="0" borderId="0" xfId="15"/>
    <xf numFmtId="0" fontId="18" fillId="0" borderId="1" xfId="14" applyFont="1" applyBorder="1" applyAlignment="1">
      <alignment horizontal="center" wrapText="1"/>
    </xf>
    <xf numFmtId="0" fontId="9" fillId="0" borderId="0" xfId="14" applyFont="1"/>
    <xf numFmtId="0" fontId="15" fillId="0" borderId="1" xfId="16" applyFont="1" applyBorder="1" applyAlignment="1">
      <alignment vertical="center" wrapText="1"/>
    </xf>
    <xf numFmtId="10" fontId="15" fillId="0" borderId="1" xfId="14" applyNumberFormat="1" applyFont="1" applyBorder="1" applyAlignment="1">
      <alignment horizontal="center" vertical="center" wrapText="1"/>
    </xf>
    <xf numFmtId="0" fontId="14" fillId="0" borderId="1" xfId="14" applyBorder="1" applyAlignment="1">
      <alignment wrapText="1"/>
    </xf>
    <xf numFmtId="10" fontId="14" fillId="0" borderId="0" xfId="14" applyNumberFormat="1"/>
    <xf numFmtId="0" fontId="30" fillId="0" borderId="0" xfId="17" applyAlignment="1" applyProtection="1"/>
    <xf numFmtId="173" fontId="15" fillId="0" borderId="1" xfId="18" applyNumberFormat="1" applyFont="1" applyBorder="1" applyAlignment="1">
      <alignment horizontal="center" vertical="center" wrapText="1"/>
    </xf>
    <xf numFmtId="164" fontId="0" fillId="0" borderId="0" xfId="18" applyFont="1"/>
    <xf numFmtId="10" fontId="15" fillId="0" borderId="1" xfId="19" applyNumberFormat="1" applyFont="1" applyBorder="1" applyAlignment="1">
      <alignment horizontal="center" vertical="center" wrapText="1"/>
    </xf>
    <xf numFmtId="0" fontId="18" fillId="0" borderId="1" xfId="16" applyFont="1" applyBorder="1" applyAlignment="1">
      <alignment vertical="center" wrapText="1"/>
    </xf>
    <xf numFmtId="0" fontId="18" fillId="0" borderId="1" xfId="14" quotePrefix="1" applyFont="1" applyBorder="1" applyAlignment="1">
      <alignment vertical="center" wrapText="1"/>
    </xf>
    <xf numFmtId="0" fontId="18" fillId="0" borderId="0" xfId="16" applyFont="1" applyAlignment="1">
      <alignment vertical="center" wrapText="1"/>
    </xf>
    <xf numFmtId="10" fontId="18" fillId="0" borderId="0" xfId="14" applyNumberFormat="1" applyFont="1" applyAlignment="1">
      <alignment horizontal="center" vertical="center" wrapText="1"/>
    </xf>
    <xf numFmtId="0" fontId="18" fillId="0" borderId="0" xfId="14" quotePrefix="1" applyFont="1" applyAlignment="1">
      <alignment vertical="center" wrapText="1"/>
    </xf>
    <xf numFmtId="3" fontId="14" fillId="0" borderId="0" xfId="14" applyNumberFormat="1"/>
    <xf numFmtId="0" fontId="32" fillId="0" borderId="0" xfId="16" applyFont="1" applyAlignment="1">
      <alignment horizontal="center" vertical="center" wrapText="1"/>
    </xf>
    <xf numFmtId="0" fontId="18" fillId="2" borderId="1" xfId="14" applyFont="1" applyFill="1" applyBorder="1" applyAlignment="1">
      <alignment horizontal="center" vertical="center"/>
    </xf>
    <xf numFmtId="0" fontId="33" fillId="0" borderId="0" xfId="16" applyFont="1" applyAlignment="1">
      <alignment horizontal="center" vertical="center" wrapText="1"/>
    </xf>
    <xf numFmtId="0" fontId="14" fillId="2" borderId="1" xfId="14" applyFill="1" applyBorder="1" applyAlignment="1">
      <alignment horizontal="center" vertical="center"/>
    </xf>
    <xf numFmtId="0" fontId="15" fillId="2" borderId="1" xfId="12" applyFont="1" applyFill="1" applyBorder="1" applyAlignment="1">
      <alignment vertical="center" wrapText="1"/>
    </xf>
    <xf numFmtId="0" fontId="15" fillId="2" borderId="1" xfId="12" applyFont="1" applyFill="1" applyBorder="1" applyAlignment="1">
      <alignment horizontal="center" vertical="center" wrapText="1"/>
    </xf>
    <xf numFmtId="0" fontId="15" fillId="2" borderId="1" xfId="12" quotePrefix="1" applyFont="1" applyFill="1" applyBorder="1" applyAlignment="1">
      <alignment horizontal="center" vertical="center"/>
    </xf>
    <xf numFmtId="0" fontId="15" fillId="2" borderId="1" xfId="12" applyFont="1" applyFill="1" applyBorder="1" applyAlignment="1">
      <alignment horizontal="center" vertical="center"/>
    </xf>
    <xf numFmtId="0" fontId="15" fillId="2" borderId="1" xfId="12" applyFont="1" applyFill="1" applyBorder="1" applyAlignment="1">
      <alignment horizontal="center"/>
    </xf>
    <xf numFmtId="173" fontId="17" fillId="2" borderId="1" xfId="18" applyNumberFormat="1" applyFont="1" applyFill="1" applyBorder="1" applyAlignment="1">
      <alignment horizontal="center" vertical="center" wrapText="1"/>
    </xf>
    <xf numFmtId="0" fontId="18" fillId="0" borderId="10" xfId="0" applyFont="1" applyBorder="1"/>
    <xf numFmtId="0" fontId="15" fillId="0" borderId="10" xfId="0" applyFont="1" applyBorder="1"/>
    <xf numFmtId="0" fontId="15" fillId="0" borderId="1" xfId="0" applyFont="1" applyBorder="1" applyAlignment="1">
      <alignment horizontal="center"/>
    </xf>
    <xf numFmtId="0" fontId="24" fillId="0" borderId="0" xfId="0" applyFont="1"/>
    <xf numFmtId="172" fontId="18" fillId="0" borderId="10" xfId="0" applyNumberFormat="1" applyFont="1" applyBorder="1"/>
    <xf numFmtId="0" fontId="18" fillId="2" borderId="1" xfId="12" applyFont="1" applyFill="1" applyBorder="1" applyAlignment="1">
      <alignment horizontal="center" vertical="center" wrapText="1"/>
    </xf>
    <xf numFmtId="0" fontId="14" fillId="0" borderId="0" xfId="12"/>
    <xf numFmtId="0" fontId="14" fillId="0" borderId="0" xfId="12" applyAlignment="1">
      <alignment vertical="center"/>
    </xf>
    <xf numFmtId="0" fontId="18" fillId="0" borderId="0" xfId="12" applyFont="1" applyAlignment="1">
      <alignment horizontal="center" vertical="center"/>
    </xf>
    <xf numFmtId="0" fontId="4" fillId="0" borderId="0" xfId="12" applyFont="1"/>
    <xf numFmtId="0" fontId="4" fillId="0" borderId="0" xfId="12" applyFont="1" applyAlignment="1">
      <alignment wrapText="1"/>
    </xf>
    <xf numFmtId="0" fontId="4" fillId="0" borderId="0" xfId="12" applyFont="1" applyAlignment="1">
      <alignment horizontal="center"/>
    </xf>
    <xf numFmtId="0" fontId="4" fillId="0" borderId="0" xfId="12" applyFont="1" applyAlignment="1">
      <alignment horizontal="center" vertical="center"/>
    </xf>
    <xf numFmtId="0" fontId="5" fillId="0" borderId="1" xfId="12" applyFont="1" applyBorder="1" applyAlignment="1">
      <alignment horizontal="center" vertical="top" wrapText="1"/>
    </xf>
    <xf numFmtId="0" fontId="5" fillId="0" borderId="1" xfId="12" applyFont="1" applyBorder="1" applyAlignment="1">
      <alignment horizontal="left" vertical="top" wrapText="1"/>
    </xf>
    <xf numFmtId="0" fontId="4" fillId="0" borderId="1" xfId="12" applyFont="1" applyBorder="1" applyAlignment="1">
      <alignment horizontal="center" vertical="top" wrapText="1"/>
    </xf>
    <xf numFmtId="0" fontId="4" fillId="0" borderId="1" xfId="12" applyFont="1" applyBorder="1" applyAlignment="1">
      <alignment horizontal="center" vertical="center"/>
    </xf>
    <xf numFmtId="0" fontId="4" fillId="0" borderId="1" xfId="12" applyFont="1" applyBorder="1" applyAlignment="1">
      <alignment horizontal="left" vertical="center" wrapText="1"/>
    </xf>
    <xf numFmtId="0" fontId="8" fillId="0" borderId="1" xfId="12" applyFont="1" applyBorder="1" applyAlignment="1">
      <alignment horizontal="center" vertical="center" wrapText="1"/>
    </xf>
    <xf numFmtId="0" fontId="8" fillId="0" borderId="0" xfId="12" applyFont="1" applyAlignment="1">
      <alignment horizontal="center" vertical="center" wrapText="1"/>
    </xf>
    <xf numFmtId="0" fontId="30" fillId="0" borderId="0" xfId="17" applyBorder="1" applyAlignment="1" applyProtection="1"/>
    <xf numFmtId="0" fontId="4" fillId="0" borderId="1" xfId="12" quotePrefix="1" applyFont="1" applyBorder="1" applyAlignment="1">
      <alignment horizontal="center" vertical="center"/>
    </xf>
    <xf numFmtId="0" fontId="8" fillId="0" borderId="1" xfId="17" applyFont="1" applyFill="1" applyBorder="1" applyAlignment="1" applyProtection="1">
      <alignment horizontal="center" vertical="center" wrapText="1"/>
    </xf>
    <xf numFmtId="0" fontId="8" fillId="0" borderId="0" xfId="17" applyFont="1" applyFill="1" applyBorder="1" applyAlignment="1" applyProtection="1">
      <alignment horizontal="center" vertical="center" wrapText="1"/>
    </xf>
    <xf numFmtId="0" fontId="4" fillId="0" borderId="1" xfId="12" applyFont="1" applyBorder="1" applyAlignment="1">
      <alignment horizontal="center" vertical="center" wrapText="1"/>
    </xf>
    <xf numFmtId="43" fontId="8" fillId="0" borderId="1" xfId="18" applyNumberFormat="1" applyFont="1" applyFill="1" applyBorder="1" applyAlignment="1">
      <alignment horizontal="center" vertical="center" wrapText="1"/>
    </xf>
    <xf numFmtId="166" fontId="8" fillId="0" borderId="1" xfId="18" applyNumberFormat="1" applyFont="1" applyFill="1" applyBorder="1" applyAlignment="1">
      <alignment horizontal="center" vertical="center" wrapText="1"/>
    </xf>
    <xf numFmtId="166" fontId="4" fillId="0" borderId="1" xfId="18" applyNumberFormat="1" applyFont="1" applyBorder="1" applyAlignment="1">
      <alignment horizontal="center" vertical="center" wrapText="1"/>
    </xf>
    <xf numFmtId="0" fontId="4" fillId="0" borderId="1" xfId="22" applyFont="1" applyBorder="1" applyAlignment="1">
      <alignment horizontal="center" vertical="center" wrapText="1"/>
    </xf>
    <xf numFmtId="0" fontId="27" fillId="0" borderId="1" xfId="12" applyFont="1" applyBorder="1" applyAlignment="1">
      <alignment horizontal="center" vertical="center" wrapText="1"/>
    </xf>
    <xf numFmtId="0" fontId="34" fillId="0" borderId="1" xfId="12" applyFont="1" applyBorder="1" applyAlignment="1">
      <alignment horizontal="center" vertical="center"/>
    </xf>
    <xf numFmtId="0" fontId="34" fillId="0" borderId="1" xfId="12" applyFont="1" applyBorder="1" applyAlignment="1">
      <alignment horizontal="left" vertical="center" wrapText="1"/>
    </xf>
    <xf numFmtId="0" fontId="34" fillId="0" borderId="1" xfId="12" applyFont="1" applyBorder="1" applyAlignment="1">
      <alignment horizontal="center" vertical="center" wrapText="1"/>
    </xf>
    <xf numFmtId="172" fontId="4" fillId="0" borderId="1" xfId="12" applyNumberFormat="1" applyFont="1" applyBorder="1" applyAlignment="1">
      <alignment horizontal="center" vertical="center"/>
    </xf>
    <xf numFmtId="172" fontId="4" fillId="0" borderId="1" xfId="18" applyNumberFormat="1" applyFont="1" applyBorder="1" applyAlignment="1">
      <alignment horizontal="center" vertical="center"/>
    </xf>
    <xf numFmtId="2" fontId="34" fillId="0" borderId="1" xfId="12" applyNumberFormat="1" applyFont="1" applyBorder="1" applyAlignment="1">
      <alignment horizontal="center" vertical="center" wrapText="1"/>
    </xf>
    <xf numFmtId="174" fontId="34" fillId="0" borderId="1" xfId="12" applyNumberFormat="1" applyFont="1" applyBorder="1" applyAlignment="1">
      <alignment horizontal="center" vertical="center" wrapText="1"/>
    </xf>
    <xf numFmtId="0" fontId="34" fillId="0" borderId="0" xfId="12" applyFont="1"/>
    <xf numFmtId="0" fontId="34" fillId="0" borderId="1" xfId="12" quotePrefix="1" applyFont="1" applyBorder="1" applyAlignment="1">
      <alignment horizontal="center" vertical="center"/>
    </xf>
    <xf numFmtId="2" fontId="4" fillId="0" borderId="0" xfId="12" applyNumberFormat="1" applyFont="1"/>
    <xf numFmtId="0" fontId="34" fillId="0" borderId="0" xfId="12" applyFont="1" applyAlignment="1">
      <alignment horizontal="center" vertical="center" wrapText="1"/>
    </xf>
    <xf numFmtId="170" fontId="4" fillId="0" borderId="1" xfId="18" quotePrefix="1" applyNumberFormat="1" applyFont="1" applyBorder="1" applyAlignment="1">
      <alignment horizontal="center" vertical="center" wrapText="1"/>
    </xf>
    <xf numFmtId="0" fontId="16" fillId="0" borderId="1" xfId="12" quotePrefix="1" applyFont="1" applyBorder="1" applyAlignment="1">
      <alignment horizontal="center" vertical="center"/>
    </xf>
    <xf numFmtId="0" fontId="16" fillId="0" borderId="1" xfId="12" applyFont="1" applyBorder="1" applyAlignment="1">
      <alignment horizontal="left" vertical="center" wrapText="1"/>
    </xf>
    <xf numFmtId="170" fontId="16" fillId="0" borderId="1" xfId="18" quotePrefix="1" applyNumberFormat="1" applyFont="1" applyBorder="1" applyAlignment="1">
      <alignment horizontal="center" vertical="center" wrapText="1"/>
    </xf>
    <xf numFmtId="0" fontId="35" fillId="0" borderId="1" xfId="12" applyFont="1" applyBorder="1" applyAlignment="1">
      <alignment horizontal="center" vertical="center" wrapText="1"/>
    </xf>
    <xf numFmtId="172" fontId="35" fillId="0" borderId="1" xfId="12" applyNumberFormat="1" applyFont="1" applyBorder="1" applyAlignment="1">
      <alignment horizontal="center" vertical="center" wrapText="1"/>
    </xf>
    <xf numFmtId="3" fontId="27" fillId="0" borderId="0" xfId="12" applyNumberFormat="1" applyFont="1" applyAlignment="1">
      <alignment horizontal="center" vertical="center" wrapText="1"/>
    </xf>
    <xf numFmtId="0" fontId="5" fillId="0" borderId="1" xfId="12" applyFont="1" applyBorder="1" applyAlignment="1">
      <alignment horizontal="center" vertical="center"/>
    </xf>
    <xf numFmtId="0" fontId="5" fillId="0" borderId="1" xfId="12" applyFont="1" applyBorder="1" applyAlignment="1">
      <alignment horizontal="left" vertical="center" wrapText="1"/>
    </xf>
    <xf numFmtId="172" fontId="4" fillId="0" borderId="1" xfId="18" applyNumberFormat="1" applyFont="1" applyBorder="1" applyAlignment="1">
      <alignment horizontal="center" vertical="center" wrapText="1"/>
    </xf>
    <xf numFmtId="3" fontId="4" fillId="0" borderId="1" xfId="12" applyNumberFormat="1" applyFont="1" applyBorder="1" applyAlignment="1">
      <alignment horizontal="center" vertical="center" wrapText="1"/>
    </xf>
    <xf numFmtId="166" fontId="16" fillId="0" borderId="1" xfId="18" applyNumberFormat="1" applyFont="1" applyBorder="1" applyAlignment="1">
      <alignment horizontal="center" vertical="center" wrapText="1"/>
    </xf>
    <xf numFmtId="3" fontId="35" fillId="0" borderId="1" xfId="12" applyNumberFormat="1" applyFont="1" applyBorder="1" applyAlignment="1">
      <alignment horizontal="center" vertical="center" wrapText="1"/>
    </xf>
    <xf numFmtId="166" fontId="16" fillId="0" borderId="1" xfId="18" applyNumberFormat="1" applyFont="1" applyBorder="1" applyAlignment="1">
      <alignment horizontal="left" vertical="center" wrapText="1"/>
    </xf>
    <xf numFmtId="164" fontId="16" fillId="0" borderId="1" xfId="18" applyFont="1" applyBorder="1" applyAlignment="1">
      <alignment horizontal="center" vertical="center" wrapText="1"/>
    </xf>
    <xf numFmtId="9" fontId="35" fillId="0" borderId="1" xfId="12" applyNumberFormat="1" applyFont="1" applyBorder="1" applyAlignment="1">
      <alignment horizontal="center" vertical="center" wrapText="1"/>
    </xf>
    <xf numFmtId="172" fontId="4" fillId="0" borderId="1" xfId="18" quotePrefix="1" applyNumberFormat="1" applyFont="1" applyBorder="1" applyAlignment="1">
      <alignment horizontal="center" vertical="center" wrapText="1"/>
    </xf>
    <xf numFmtId="0" fontId="4" fillId="0" borderId="1" xfId="12" applyFont="1" applyBorder="1" applyAlignment="1">
      <alignment vertical="center" wrapText="1"/>
    </xf>
    <xf numFmtId="0" fontId="34" fillId="0" borderId="1" xfId="12" applyFont="1" applyBorder="1" applyAlignment="1">
      <alignment vertical="center" wrapText="1"/>
    </xf>
    <xf numFmtId="0" fontId="4" fillId="0" borderId="0" xfId="23" applyFont="1" applyAlignment="1">
      <alignment horizontal="center" vertical="center" wrapText="1"/>
    </xf>
    <xf numFmtId="0" fontId="4" fillId="0" borderId="0" xfId="23" applyFont="1" applyAlignment="1">
      <alignment vertical="center" wrapText="1"/>
    </xf>
    <xf numFmtId="0" fontId="4" fillId="0" borderId="0" xfId="23" applyFont="1" applyAlignment="1">
      <alignment horizontal="center"/>
    </xf>
    <xf numFmtId="0" fontId="4" fillId="0" borderId="0" xfId="23" applyFont="1" applyAlignment="1">
      <alignment horizontal="center" vertical="center"/>
    </xf>
    <xf numFmtId="0" fontId="4" fillId="0" borderId="0" xfId="23" applyFont="1"/>
    <xf numFmtId="175" fontId="4" fillId="0" borderId="0" xfId="18" applyNumberFormat="1" applyFont="1" applyAlignment="1">
      <alignment horizontal="center" vertical="center"/>
    </xf>
    <xf numFmtId="0" fontId="5" fillId="3" borderId="1" xfId="12" applyFont="1" applyFill="1" applyBorder="1" applyAlignment="1">
      <alignment horizontal="center" vertical="center" wrapText="1"/>
    </xf>
    <xf numFmtId="0" fontId="4" fillId="3" borderId="0" xfId="12" applyFont="1" applyFill="1" applyAlignment="1">
      <alignment horizontal="center" vertical="center"/>
    </xf>
    <xf numFmtId="0" fontId="5" fillId="3" borderId="1" xfId="12" applyFont="1" applyFill="1" applyBorder="1" applyAlignment="1">
      <alignment horizontal="left" vertical="center" wrapText="1"/>
    </xf>
    <xf numFmtId="166" fontId="4" fillId="3" borderId="1" xfId="18" applyNumberFormat="1" applyFont="1" applyFill="1" applyBorder="1" applyAlignment="1">
      <alignment horizontal="center" vertical="center" wrapText="1"/>
    </xf>
    <xf numFmtId="172" fontId="4" fillId="3" borderId="1" xfId="18" applyNumberFormat="1" applyFont="1" applyFill="1" applyBorder="1" applyAlignment="1">
      <alignment horizontal="center" vertical="center" wrapText="1"/>
    </xf>
    <xf numFmtId="0" fontId="5" fillId="3" borderId="1" xfId="12" applyFont="1" applyFill="1" applyBorder="1" applyAlignment="1">
      <alignment horizontal="center" vertical="center"/>
    </xf>
    <xf numFmtId="0" fontId="4" fillId="3" borderId="1" xfId="12" applyFont="1" applyFill="1" applyBorder="1" applyAlignment="1">
      <alignment horizontal="center" vertical="center" wrapText="1"/>
    </xf>
    <xf numFmtId="176" fontId="5" fillId="3" borderId="1" xfId="18" applyNumberFormat="1" applyFont="1" applyFill="1" applyBorder="1" applyAlignment="1">
      <alignment horizontal="center" vertical="center"/>
    </xf>
    <xf numFmtId="0" fontId="4" fillId="3" borderId="1" xfId="12" applyFont="1" applyFill="1" applyBorder="1" applyAlignment="1">
      <alignment horizontal="left" vertical="center" wrapText="1"/>
    </xf>
    <xf numFmtId="9" fontId="4" fillId="3" borderId="1" xfId="12" applyNumberFormat="1" applyFont="1" applyFill="1" applyBorder="1" applyAlignment="1">
      <alignment horizontal="center" vertical="center" wrapText="1"/>
    </xf>
    <xf numFmtId="0" fontId="4" fillId="3" borderId="1" xfId="12" applyFont="1" applyFill="1" applyBorder="1" applyAlignment="1">
      <alignment horizontal="center" vertical="center"/>
    </xf>
    <xf numFmtId="176" fontId="4" fillId="3" borderId="1" xfId="12" applyNumberFormat="1" applyFont="1" applyFill="1" applyBorder="1" applyAlignment="1">
      <alignment horizontal="center" vertical="center"/>
    </xf>
    <xf numFmtId="10" fontId="4" fillId="3" borderId="1" xfId="12" applyNumberFormat="1" applyFont="1" applyFill="1" applyBorder="1" applyAlignment="1">
      <alignment horizontal="center" vertical="center" wrapText="1"/>
    </xf>
    <xf numFmtId="10" fontId="4" fillId="3" borderId="0" xfId="19" applyNumberFormat="1" applyFont="1" applyFill="1" applyBorder="1" applyAlignment="1">
      <alignment horizontal="center" vertical="center"/>
    </xf>
    <xf numFmtId="0" fontId="36" fillId="3" borderId="1" xfId="12" applyFont="1" applyFill="1" applyBorder="1" applyAlignment="1">
      <alignment horizontal="left" vertical="center" wrapText="1"/>
    </xf>
    <xf numFmtId="0" fontId="36" fillId="3" borderId="1" xfId="12" applyFont="1" applyFill="1" applyBorder="1" applyAlignment="1">
      <alignment horizontal="center" vertical="center" wrapText="1"/>
    </xf>
    <xf numFmtId="0" fontId="34" fillId="3" borderId="0" xfId="12" applyFont="1" applyFill="1" applyAlignment="1">
      <alignment horizontal="left" vertical="center"/>
    </xf>
    <xf numFmtId="0" fontId="34" fillId="3" borderId="1" xfId="12" applyFont="1" applyFill="1" applyBorder="1" applyAlignment="1">
      <alignment horizontal="left" vertical="center" wrapText="1"/>
    </xf>
    <xf numFmtId="0" fontId="34" fillId="3" borderId="1" xfId="12" applyFont="1" applyFill="1" applyBorder="1" applyAlignment="1">
      <alignment horizontal="center" vertical="center" wrapText="1"/>
    </xf>
    <xf numFmtId="10" fontId="34" fillId="3" borderId="1" xfId="12" applyNumberFormat="1" applyFont="1" applyFill="1" applyBorder="1" applyAlignment="1">
      <alignment horizontal="center" vertical="center" wrapText="1"/>
    </xf>
    <xf numFmtId="0" fontId="34" fillId="3" borderId="1" xfId="12" applyFont="1" applyFill="1" applyBorder="1" applyAlignment="1">
      <alignment horizontal="center" vertical="center"/>
    </xf>
    <xf numFmtId="176" fontId="34" fillId="3" borderId="1" xfId="12" applyNumberFormat="1" applyFont="1" applyFill="1" applyBorder="1" applyAlignment="1">
      <alignment horizontal="center" vertical="center"/>
    </xf>
    <xf numFmtId="172" fontId="5" fillId="3" borderId="1" xfId="12" applyNumberFormat="1" applyFont="1" applyFill="1" applyBorder="1" applyAlignment="1">
      <alignment horizontal="center" vertical="center" wrapText="1"/>
    </xf>
    <xf numFmtId="0" fontId="36" fillId="3" borderId="1" xfId="12" applyFont="1" applyFill="1" applyBorder="1" applyAlignment="1">
      <alignment horizontal="left" vertical="center"/>
    </xf>
    <xf numFmtId="0" fontId="36" fillId="3" borderId="1" xfId="12" applyFont="1" applyFill="1" applyBorder="1" applyAlignment="1">
      <alignment horizontal="center" vertical="center"/>
    </xf>
    <xf numFmtId="0" fontId="36" fillId="3" borderId="1" xfId="12" applyFont="1" applyFill="1" applyBorder="1" applyAlignment="1">
      <alignment vertical="center"/>
    </xf>
    <xf numFmtId="0" fontId="34" fillId="3" borderId="0" xfId="12" applyFont="1" applyFill="1" applyAlignment="1">
      <alignment horizontal="center" vertical="center"/>
    </xf>
    <xf numFmtId="10" fontId="34" fillId="3" borderId="0" xfId="19" applyNumberFormat="1" applyFont="1" applyFill="1" applyBorder="1" applyAlignment="1">
      <alignment horizontal="center" vertical="center"/>
    </xf>
    <xf numFmtId="0" fontId="5" fillId="3" borderId="1" xfId="12" applyFont="1" applyFill="1" applyBorder="1" applyAlignment="1">
      <alignment horizontal="left" vertical="center"/>
    </xf>
    <xf numFmtId="176" fontId="5" fillId="3" borderId="1" xfId="12" applyNumberFormat="1" applyFont="1" applyFill="1" applyBorder="1" applyAlignment="1">
      <alignment horizontal="center" vertical="center" wrapText="1"/>
    </xf>
    <xf numFmtId="176" fontId="5" fillId="3" borderId="0" xfId="12" applyNumberFormat="1" applyFont="1" applyFill="1" applyAlignment="1">
      <alignment horizontal="center" vertical="center"/>
    </xf>
    <xf numFmtId="0" fontId="5" fillId="3" borderId="0" xfId="12" applyFont="1" applyFill="1" applyAlignment="1">
      <alignment horizontal="center" vertical="center"/>
    </xf>
    <xf numFmtId="176" fontId="4" fillId="3" borderId="0" xfId="12" applyNumberFormat="1" applyFont="1" applyFill="1" applyAlignment="1">
      <alignment horizontal="center" vertical="center"/>
    </xf>
    <xf numFmtId="171" fontId="8" fillId="3" borderId="1" xfId="19" applyNumberFormat="1" applyFont="1" applyFill="1" applyBorder="1" applyAlignment="1">
      <alignment horizontal="center" vertical="center" wrapText="1"/>
    </xf>
    <xf numFmtId="0" fontId="5" fillId="3" borderId="1" xfId="12" applyFont="1" applyFill="1" applyBorder="1" applyAlignment="1">
      <alignment vertical="center" wrapText="1"/>
    </xf>
    <xf numFmtId="0" fontId="5" fillId="3" borderId="1" xfId="12" applyFont="1" applyFill="1" applyBorder="1" applyAlignment="1">
      <alignment vertical="center"/>
    </xf>
    <xf numFmtId="176" fontId="10" fillId="3" borderId="1" xfId="12" applyNumberFormat="1" applyFont="1" applyFill="1" applyBorder="1" applyAlignment="1">
      <alignment horizontal="center" vertical="center" wrapText="1"/>
    </xf>
    <xf numFmtId="1" fontId="8" fillId="3" borderId="1" xfId="18" applyNumberFormat="1" applyFont="1" applyFill="1" applyBorder="1" applyAlignment="1">
      <alignment horizontal="center" vertical="center"/>
    </xf>
    <xf numFmtId="10" fontId="8" fillId="3" borderId="1" xfId="19" applyNumberFormat="1" applyFont="1" applyFill="1" applyBorder="1" applyAlignment="1">
      <alignment horizontal="center" vertical="center"/>
    </xf>
    <xf numFmtId="10" fontId="4" fillId="3" borderId="0" xfId="12" applyNumberFormat="1" applyFont="1" applyFill="1" applyAlignment="1">
      <alignment horizontal="center" vertical="center"/>
    </xf>
    <xf numFmtId="37" fontId="8" fillId="3" borderId="1" xfId="12" applyNumberFormat="1" applyFont="1" applyFill="1" applyBorder="1" applyAlignment="1">
      <alignment horizontal="center" vertical="center"/>
    </xf>
    <xf numFmtId="169" fontId="4" fillId="3" borderId="0" xfId="18" applyNumberFormat="1" applyFont="1" applyFill="1" applyAlignment="1">
      <alignment horizontal="center" vertical="center"/>
    </xf>
    <xf numFmtId="14" fontId="4" fillId="3" borderId="0" xfId="12" applyNumberFormat="1" applyFont="1" applyFill="1" applyAlignment="1">
      <alignment horizontal="center" vertical="center"/>
    </xf>
    <xf numFmtId="0" fontId="15" fillId="2" borderId="1" xfId="12" applyFont="1" applyFill="1" applyBorder="1" applyAlignment="1">
      <alignment horizontal="justify" vertical="center" wrapText="1"/>
    </xf>
    <xf numFmtId="3" fontId="15" fillId="2" borderId="1" xfId="12" applyNumberFormat="1" applyFont="1" applyFill="1" applyBorder="1" applyAlignment="1">
      <alignment horizontal="center" vertical="center" wrapText="1"/>
    </xf>
    <xf numFmtId="10" fontId="15" fillId="2" borderId="1" xfId="12" applyNumberFormat="1" applyFont="1" applyFill="1" applyBorder="1" applyAlignment="1">
      <alignment horizontal="center" vertical="center" wrapText="1"/>
    </xf>
    <xf numFmtId="3" fontId="18" fillId="2" borderId="1" xfId="12" applyNumberFormat="1" applyFont="1" applyFill="1" applyBorder="1" applyAlignment="1">
      <alignment horizontal="center" vertical="center" wrapText="1"/>
    </xf>
    <xf numFmtId="14" fontId="4" fillId="0" borderId="1" xfId="12" applyNumberFormat="1" applyFont="1" applyBorder="1" applyAlignment="1">
      <alignment horizontal="center" vertical="center" wrapText="1"/>
    </xf>
    <xf numFmtId="0" fontId="8" fillId="0" borderId="1" xfId="12" applyFont="1" applyBorder="1" applyAlignment="1">
      <alignment horizontal="left" vertical="center" wrapText="1"/>
    </xf>
    <xf numFmtId="177" fontId="4" fillId="0" borderId="1" xfId="12" applyNumberFormat="1" applyFont="1" applyBorder="1" applyAlignment="1">
      <alignment horizontal="center" vertical="center" wrapText="1"/>
    </xf>
    <xf numFmtId="164" fontId="34" fillId="0" borderId="1" xfId="18" applyFont="1" applyBorder="1" applyAlignment="1">
      <alignment horizontal="center" vertical="center" wrapText="1"/>
    </xf>
    <xf numFmtId="0" fontId="4" fillId="0" borderId="0" xfId="12" applyFont="1" applyAlignment="1">
      <alignment vertical="center" wrapText="1"/>
    </xf>
    <xf numFmtId="0" fontId="4" fillId="0" borderId="0" xfId="21" applyFont="1" applyAlignment="1">
      <alignment horizontal="center" vertical="center" wrapText="1"/>
    </xf>
    <xf numFmtId="0" fontId="19" fillId="0" borderId="0" xfId="12" applyFont="1" applyAlignment="1">
      <alignment horizontal="center" vertical="center"/>
    </xf>
    <xf numFmtId="0" fontId="4" fillId="0" borderId="0" xfId="0" applyFont="1" applyAlignment="1">
      <alignment horizontal="center"/>
    </xf>
    <xf numFmtId="172" fontId="18" fillId="0" borderId="9" xfId="0" applyNumberFormat="1" applyFont="1" applyBorder="1"/>
    <xf numFmtId="0" fontId="18" fillId="0" borderId="1" xfId="0" applyFont="1" applyBorder="1" applyAlignment="1">
      <alignment horizontal="center" vertical="center" wrapText="1"/>
    </xf>
    <xf numFmtId="0" fontId="15" fillId="0" borderId="1" xfId="14" applyFont="1" applyBorder="1" applyAlignment="1">
      <alignment wrapText="1"/>
    </xf>
    <xf numFmtId="171" fontId="15" fillId="0" borderId="1" xfId="19" quotePrefix="1" applyNumberFormat="1" applyFont="1" applyBorder="1" applyAlignment="1">
      <alignment wrapText="1"/>
    </xf>
    <xf numFmtId="0" fontId="10" fillId="0" borderId="3" xfId="0" applyFont="1" applyBorder="1" applyAlignment="1">
      <alignment horizontal="center" vertical="center" wrapText="1"/>
    </xf>
    <xf numFmtId="166" fontId="10" fillId="3" borderId="3" xfId="1" applyNumberFormat="1" applyFont="1" applyFill="1" applyBorder="1" applyAlignment="1">
      <alignment horizontal="center" vertical="center" wrapText="1"/>
    </xf>
    <xf numFmtId="166" fontId="10" fillId="3" borderId="3" xfId="0" applyNumberFormat="1" applyFont="1" applyFill="1" applyBorder="1" applyAlignment="1">
      <alignment vertical="center"/>
    </xf>
    <xf numFmtId="0" fontId="27" fillId="0" borderId="1" xfId="0" applyFont="1" applyBorder="1" applyAlignment="1">
      <alignment horizontal="center" vertical="center" wrapText="1"/>
    </xf>
    <xf numFmtId="0" fontId="4" fillId="2" borderId="1" xfId="12" applyFont="1" applyFill="1" applyBorder="1" applyAlignment="1">
      <alignment horizontal="center" vertical="center"/>
    </xf>
    <xf numFmtId="0" fontId="4" fillId="2" borderId="1" xfId="12" applyFont="1" applyFill="1" applyBorder="1" applyAlignment="1">
      <alignment horizontal="left" vertical="center" wrapText="1"/>
    </xf>
    <xf numFmtId="0" fontId="4" fillId="2" borderId="1" xfId="12" quotePrefix="1" applyFont="1" applyFill="1" applyBorder="1" applyAlignment="1">
      <alignment horizontal="center" vertical="center" wrapText="1"/>
    </xf>
    <xf numFmtId="0" fontId="13" fillId="0" borderId="0" xfId="9" applyFill="1"/>
    <xf numFmtId="0" fontId="4" fillId="2" borderId="0" xfId="12" applyFont="1" applyFill="1" applyAlignment="1">
      <alignment horizontal="center" vertical="center"/>
    </xf>
    <xf numFmtId="9" fontId="4" fillId="2" borderId="0" xfId="12" applyNumberFormat="1" applyFont="1" applyFill="1" applyAlignment="1">
      <alignment horizontal="center" vertical="center"/>
    </xf>
    <xf numFmtId="9" fontId="8" fillId="2" borderId="0" xfId="12" applyNumberFormat="1" applyFont="1" applyFill="1" applyAlignment="1">
      <alignment horizontal="center" vertical="center"/>
    </xf>
    <xf numFmtId="0" fontId="8" fillId="2" borderId="0" xfId="12" applyFont="1" applyFill="1" applyAlignment="1">
      <alignment horizontal="center" vertical="center"/>
    </xf>
    <xf numFmtId="1" fontId="8" fillId="2" borderId="0" xfId="19" applyNumberFormat="1" applyFont="1" applyFill="1" applyBorder="1" applyAlignment="1">
      <alignment horizontal="center" vertical="center"/>
    </xf>
    <xf numFmtId="9" fontId="8" fillId="2" borderId="0" xfId="19" applyFont="1" applyFill="1" applyAlignment="1">
      <alignment horizontal="center" vertical="center"/>
    </xf>
    <xf numFmtId="0" fontId="34" fillId="2" borderId="0" xfId="12" applyFont="1" applyFill="1" applyAlignment="1">
      <alignment horizontal="center" vertical="center"/>
    </xf>
    <xf numFmtId="1" fontId="34" fillId="2" borderId="0" xfId="19" applyNumberFormat="1" applyFont="1" applyFill="1" applyBorder="1" applyAlignment="1">
      <alignment horizontal="center" vertical="center"/>
    </xf>
    <xf numFmtId="9" fontId="34" fillId="2" borderId="0" xfId="19" applyFont="1" applyFill="1" applyAlignment="1">
      <alignment horizontal="center" vertical="center"/>
    </xf>
    <xf numFmtId="1" fontId="4" fillId="2" borderId="0" xfId="19" applyNumberFormat="1" applyFont="1" applyFill="1" applyBorder="1" applyAlignment="1">
      <alignment horizontal="center" vertical="center"/>
    </xf>
    <xf numFmtId="9" fontId="4" fillId="2" borderId="0" xfId="19" applyFont="1" applyFill="1" applyAlignment="1">
      <alignment horizontal="center" vertical="center"/>
    </xf>
    <xf numFmtId="0" fontId="10" fillId="2" borderId="0" xfId="12" applyFont="1" applyFill="1" applyAlignment="1">
      <alignment horizontal="center" vertical="center"/>
    </xf>
    <xf numFmtId="1" fontId="8" fillId="2" borderId="0" xfId="12" applyNumberFormat="1" applyFont="1" applyFill="1" applyAlignment="1">
      <alignment horizontal="center" vertical="center"/>
    </xf>
    <xf numFmtId="0" fontId="15" fillId="2" borderId="0" xfId="0" applyFont="1" applyFill="1" applyAlignment="1">
      <alignment horizontal="left"/>
    </xf>
    <xf numFmtId="172" fontId="23" fillId="2" borderId="0" xfId="0" applyNumberFormat="1" applyFont="1" applyFill="1" applyAlignment="1">
      <alignment horizontal="center"/>
    </xf>
    <xf numFmtId="0" fontId="8" fillId="0" borderId="0" xfId="9" applyFont="1" applyAlignment="1">
      <alignment vertical="center"/>
    </xf>
    <xf numFmtId="0" fontId="40" fillId="2" borderId="0" xfId="0" applyFont="1" applyFill="1"/>
    <xf numFmtId="0" fontId="24" fillId="2" borderId="0" xfId="0" applyFont="1" applyFill="1" applyAlignment="1">
      <alignment horizontal="center"/>
    </xf>
    <xf numFmtId="0" fontId="41" fillId="2" borderId="0" xfId="9" applyFont="1" applyFill="1"/>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16" fillId="3" borderId="1" xfId="0" applyFont="1" applyFill="1" applyBorder="1" applyAlignment="1">
      <alignment horizontal="center" vertical="center"/>
    </xf>
    <xf numFmtId="49" fontId="16" fillId="3" borderId="1" xfId="0" applyNumberFormat="1" applyFont="1" applyFill="1" applyBorder="1" applyAlignment="1">
      <alignment horizontal="center" vertical="center"/>
    </xf>
    <xf numFmtId="0" fontId="16" fillId="0" borderId="0" xfId="0" applyFont="1" applyAlignment="1">
      <alignment horizontal="center" vertical="center"/>
    </xf>
    <xf numFmtId="169" fontId="8" fillId="3" borderId="1" xfId="1" applyNumberFormat="1" applyFont="1" applyFill="1" applyBorder="1" applyAlignment="1">
      <alignment horizontal="center" vertical="center" wrapText="1"/>
    </xf>
    <xf numFmtId="0" fontId="4" fillId="3" borderId="1" xfId="0" applyFont="1" applyFill="1" applyBorder="1" applyAlignment="1">
      <alignment horizontal="center" vertical="center"/>
    </xf>
    <xf numFmtId="3" fontId="8" fillId="3" borderId="1" xfId="4" applyNumberFormat="1" applyFont="1" applyFill="1" applyBorder="1" applyAlignment="1">
      <alignment wrapText="1"/>
    </xf>
    <xf numFmtId="0" fontId="18" fillId="0" borderId="1" xfId="0" applyFont="1" applyBorder="1" applyAlignment="1">
      <alignment horizontal="center" vertical="center"/>
    </xf>
    <xf numFmtId="0" fontId="36" fillId="3" borderId="1" xfId="0" applyFont="1" applyFill="1" applyBorder="1" applyAlignment="1">
      <alignment horizontal="center" vertical="center"/>
    </xf>
    <xf numFmtId="178" fontId="23" fillId="0" borderId="1" xfId="0" applyNumberFormat="1" applyFont="1" applyBorder="1" applyAlignment="1">
      <alignment horizontal="center" vertical="center"/>
    </xf>
    <xf numFmtId="0" fontId="15" fillId="0" borderId="1" xfId="0" applyFont="1" applyBorder="1"/>
    <xf numFmtId="179" fontId="15" fillId="0" borderId="1" xfId="0" applyNumberFormat="1" applyFont="1" applyBorder="1" applyAlignment="1">
      <alignment horizontal="center" vertical="center"/>
    </xf>
    <xf numFmtId="0" fontId="15" fillId="3" borderId="0" xfId="0" applyFont="1" applyFill="1" applyAlignment="1">
      <alignment vertical="center"/>
    </xf>
    <xf numFmtId="0" fontId="15" fillId="3" borderId="0" xfId="0" applyFont="1" applyFill="1"/>
    <xf numFmtId="0" fontId="23" fillId="0" borderId="1" xfId="0" applyFont="1" applyBorder="1" applyAlignment="1">
      <alignment horizontal="center" vertical="center"/>
    </xf>
    <xf numFmtId="0" fontId="36" fillId="2" borderId="0" xfId="0" applyFont="1" applyFill="1"/>
    <xf numFmtId="0" fontId="34" fillId="2" borderId="0" xfId="0" applyFont="1" applyFill="1"/>
    <xf numFmtId="0" fontId="34" fillId="2" borderId="0" xfId="0" applyFont="1" applyFill="1" applyAlignment="1">
      <alignment horizontal="center"/>
    </xf>
    <xf numFmtId="3" fontId="10" fillId="3" borderId="1" xfId="0" applyNumberFormat="1" applyFont="1" applyFill="1" applyBorder="1" applyAlignment="1">
      <alignment horizontal="center" vertical="center"/>
    </xf>
    <xf numFmtId="0" fontId="10" fillId="3" borderId="1" xfId="0" applyFont="1" applyFill="1" applyBorder="1" applyAlignment="1">
      <alignment horizontal="center" vertical="center" wrapText="1"/>
    </xf>
    <xf numFmtId="0" fontId="4" fillId="3" borderId="0" xfId="0" applyFont="1" applyFill="1"/>
    <xf numFmtId="166" fontId="10" fillId="3" borderId="1" xfId="0" applyNumberFormat="1" applyFont="1" applyFill="1" applyBorder="1" applyAlignment="1">
      <alignment vertical="center"/>
    </xf>
    <xf numFmtId="3" fontId="8" fillId="3" borderId="1" xfId="0" quotePrefix="1" applyNumberFormat="1" applyFont="1" applyFill="1" applyBorder="1" applyAlignment="1">
      <alignment horizontal="center" vertical="center"/>
    </xf>
    <xf numFmtId="166" fontId="8" fillId="3" borderId="1" xfId="1" applyNumberFormat="1" applyFont="1" applyFill="1" applyBorder="1" applyAlignment="1">
      <alignment vertical="center"/>
    </xf>
    <xf numFmtId="0" fontId="4" fillId="3" borderId="0" xfId="0" applyFont="1" applyFill="1" applyAlignment="1">
      <alignment horizontal="center"/>
    </xf>
    <xf numFmtId="0" fontId="3" fillId="0" borderId="0" xfId="23"/>
    <xf numFmtId="169" fontId="9" fillId="0" borderId="1" xfId="26" applyNumberFormat="1" applyFont="1" applyBorder="1" applyAlignment="1">
      <alignment horizontal="center" vertical="center" shrinkToFit="1"/>
    </xf>
    <xf numFmtId="37" fontId="9" fillId="0" borderId="1" xfId="25" applyNumberFormat="1" applyFont="1" applyFill="1" applyBorder="1" applyAlignment="1">
      <alignment vertical="center" shrinkToFit="1"/>
    </xf>
    <xf numFmtId="37" fontId="9" fillId="3" borderId="1" xfId="25" applyNumberFormat="1" applyFont="1" applyFill="1" applyBorder="1" applyAlignment="1">
      <alignment vertical="center" shrinkToFit="1"/>
    </xf>
    <xf numFmtId="37" fontId="9" fillId="3" borderId="1" xfId="25" applyNumberFormat="1" applyFont="1" applyFill="1" applyBorder="1" applyAlignment="1">
      <alignment horizontal="right" vertical="center" shrinkToFit="1"/>
    </xf>
    <xf numFmtId="37" fontId="25" fillId="3" borderId="1" xfId="25" applyNumberFormat="1" applyFont="1" applyFill="1" applyBorder="1" applyAlignment="1">
      <alignment vertical="center" shrinkToFit="1"/>
    </xf>
    <xf numFmtId="37" fontId="9" fillId="0" borderId="1" xfId="25" applyNumberFormat="1" applyFont="1" applyBorder="1" applyAlignment="1">
      <alignment vertical="center" shrinkToFit="1"/>
    </xf>
    <xf numFmtId="0" fontId="9" fillId="0" borderId="1" xfId="23" applyFont="1" applyBorder="1" applyAlignment="1">
      <alignment horizontal="center" vertical="center"/>
    </xf>
    <xf numFmtId="0" fontId="15" fillId="0" borderId="1" xfId="0" applyFont="1" applyBorder="1" applyAlignment="1">
      <alignment horizontal="justify" vertical="center" wrapText="1"/>
    </xf>
    <xf numFmtId="3" fontId="5" fillId="3" borderId="0" xfId="12" applyNumberFormat="1" applyFont="1" applyFill="1" applyAlignment="1">
      <alignment horizontal="center" vertical="center"/>
    </xf>
    <xf numFmtId="0" fontId="15" fillId="0" borderId="0" xfId="14" applyFont="1"/>
    <xf numFmtId="3" fontId="15" fillId="0" borderId="0" xfId="14" applyNumberFormat="1" applyFont="1"/>
    <xf numFmtId="0" fontId="8" fillId="0" borderId="0" xfId="12" applyFont="1" applyAlignment="1">
      <alignment wrapText="1"/>
    </xf>
    <xf numFmtId="0" fontId="10" fillId="0" borderId="1" xfId="12" applyFont="1" applyBorder="1" applyAlignment="1">
      <alignment horizontal="center" vertical="top" wrapText="1"/>
    </xf>
    <xf numFmtId="0" fontId="10" fillId="0" borderId="1" xfId="12" applyFont="1" applyBorder="1" applyAlignment="1">
      <alignment horizontal="center" vertical="center" wrapText="1"/>
    </xf>
    <xf numFmtId="0" fontId="10" fillId="0" borderId="1" xfId="12" applyFont="1" applyBorder="1" applyAlignment="1">
      <alignment horizontal="left" vertical="top" wrapText="1"/>
    </xf>
    <xf numFmtId="0" fontId="8" fillId="0" borderId="1" xfId="12" applyFont="1" applyBorder="1" applyAlignment="1">
      <alignment horizontal="center" vertical="top" wrapText="1"/>
    </xf>
    <xf numFmtId="0" fontId="8" fillId="0" borderId="0" xfId="9" applyFont="1" applyAlignment="1">
      <alignment horizontal="center" wrapText="1"/>
    </xf>
    <xf numFmtId="0" fontId="8" fillId="0" borderId="0" xfId="9" applyFont="1" applyAlignment="1">
      <alignment horizontal="center" vertical="top" wrapText="1"/>
    </xf>
    <xf numFmtId="39" fontId="15" fillId="0" borderId="0" xfId="1" applyNumberFormat="1" applyFont="1" applyBorder="1" applyAlignment="1">
      <alignment horizontal="center" vertical="center" shrinkToFit="1"/>
    </xf>
    <xf numFmtId="3" fontId="23" fillId="3" borderId="0" xfId="0" applyNumberFormat="1" applyFont="1" applyFill="1"/>
    <xf numFmtId="0" fontId="24" fillId="3" borderId="0" xfId="0" applyFont="1" applyFill="1"/>
    <xf numFmtId="3" fontId="8" fillId="3" borderId="1" xfId="4" applyNumberFormat="1" applyFont="1" applyFill="1" applyBorder="1" applyAlignment="1">
      <alignment vertical="center" wrapText="1"/>
    </xf>
    <xf numFmtId="3" fontId="10" fillId="3" borderId="1" xfId="0" applyNumberFormat="1" applyFont="1" applyFill="1" applyBorder="1" applyAlignment="1">
      <alignment horizontal="center" vertical="center" wrapText="1"/>
    </xf>
    <xf numFmtId="0" fontId="42" fillId="0" borderId="1" xfId="0" applyFont="1" applyBorder="1"/>
    <xf numFmtId="0" fontId="8" fillId="0" borderId="0" xfId="0" applyFont="1"/>
    <xf numFmtId="0" fontId="8" fillId="3" borderId="0" xfId="0" applyFont="1" applyFill="1"/>
    <xf numFmtId="0" fontId="8" fillId="3" borderId="1" xfId="0" applyFont="1" applyFill="1" applyBorder="1" applyAlignment="1">
      <alignment horizontal="center" vertical="center"/>
    </xf>
    <xf numFmtId="0" fontId="13" fillId="0" borderId="0" xfId="9" applyAlignment="1">
      <alignment horizontal="center" wrapText="1"/>
    </xf>
    <xf numFmtId="171" fontId="18" fillId="0" borderId="1" xfId="14" applyNumberFormat="1" applyFont="1" applyBorder="1" applyAlignment="1">
      <alignment horizontal="center" vertical="center" wrapText="1"/>
    </xf>
    <xf numFmtId="0" fontId="18" fillId="0" borderId="1" xfId="0" applyFont="1" applyBorder="1" applyAlignment="1">
      <alignment vertical="center" wrapText="1"/>
    </xf>
    <xf numFmtId="0" fontId="15" fillId="0" borderId="1" xfId="0" applyFont="1" applyBorder="1" applyAlignment="1">
      <alignment horizontal="center" vertical="center" wrapText="1"/>
    </xf>
    <xf numFmtId="3" fontId="18" fillId="0" borderId="1" xfId="0" applyNumberFormat="1" applyFont="1" applyBorder="1" applyAlignment="1">
      <alignment horizontal="center" vertical="center" wrapText="1"/>
    </xf>
    <xf numFmtId="0" fontId="15" fillId="0" borderId="1" xfId="0" applyFont="1" applyBorder="1" applyAlignment="1">
      <alignment vertical="center" wrapText="1"/>
    </xf>
    <xf numFmtId="3" fontId="15"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vertical="center" wrapText="1"/>
    </xf>
    <xf numFmtId="3" fontId="19"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Border="1" applyAlignment="1">
      <alignment vertical="center" wrapText="1"/>
    </xf>
    <xf numFmtId="3" fontId="22" fillId="2" borderId="1" xfId="0" applyNumberFormat="1" applyFont="1" applyFill="1" applyBorder="1" applyAlignment="1">
      <alignment horizontal="center" vertical="center" wrapText="1"/>
    </xf>
    <xf numFmtId="3" fontId="15" fillId="2" borderId="1" xfId="0" applyNumberFormat="1" applyFont="1" applyFill="1" applyBorder="1" applyAlignment="1">
      <alignment horizontal="center" vertical="center" wrapText="1"/>
    </xf>
    <xf numFmtId="166" fontId="0" fillId="0" borderId="0" xfId="1" applyNumberFormat="1" applyFont="1"/>
    <xf numFmtId="0" fontId="15" fillId="2" borderId="1" xfId="0" applyFont="1" applyFill="1" applyBorder="1" applyAlignment="1">
      <alignment vertical="center" wrapText="1"/>
    </xf>
    <xf numFmtId="0" fontId="15" fillId="2" borderId="1" xfId="0" applyFont="1" applyFill="1" applyBorder="1" applyAlignment="1">
      <alignment horizontal="center" vertical="center" wrapText="1"/>
    </xf>
    <xf numFmtId="0" fontId="0" fillId="0" borderId="0" xfId="0" applyAlignment="1">
      <alignment horizontal="center"/>
    </xf>
    <xf numFmtId="37" fontId="18" fillId="0" borderId="8" xfId="0" applyNumberFormat="1" applyFont="1" applyBorder="1" applyAlignment="1">
      <alignment horizontal="center" vertical="center" shrinkToFit="1"/>
    </xf>
    <xf numFmtId="172" fontId="18" fillId="0" borderId="0" xfId="0" applyNumberFormat="1" applyFont="1" applyAlignment="1">
      <alignment horizontal="center"/>
    </xf>
    <xf numFmtId="37" fontId="18" fillId="0" borderId="8" xfId="0" applyNumberFormat="1" applyFont="1" applyBorder="1"/>
    <xf numFmtId="172" fontId="18" fillId="0" borderId="8" xfId="0" applyNumberFormat="1" applyFont="1" applyBorder="1" applyAlignment="1">
      <alignment vertical="center" shrinkToFit="1"/>
    </xf>
    <xf numFmtId="166" fontId="15" fillId="0" borderId="0" xfId="0" applyNumberFormat="1" applyFont="1"/>
    <xf numFmtId="0" fontId="15" fillId="0" borderId="0" xfId="0" applyFont="1" applyAlignment="1">
      <alignment horizontal="center" vertical="center"/>
    </xf>
    <xf numFmtId="10" fontId="15" fillId="0" borderId="0" xfId="0" applyNumberFormat="1" applyFont="1" applyAlignment="1">
      <alignment horizontal="center" vertical="center"/>
    </xf>
    <xf numFmtId="172" fontId="15" fillId="0" borderId="0" xfId="0" applyNumberFormat="1" applyFont="1" applyAlignment="1">
      <alignment horizontal="center" vertical="center"/>
    </xf>
    <xf numFmtId="172" fontId="18" fillId="0" borderId="10" xfId="0" applyNumberFormat="1" applyFont="1" applyBorder="1" applyAlignment="1">
      <alignment horizontal="center" shrinkToFit="1"/>
    </xf>
    <xf numFmtId="9" fontId="23" fillId="2" borderId="0" xfId="0" applyNumberFormat="1" applyFont="1" applyFill="1" applyAlignment="1">
      <alignment horizontal="center" vertical="center"/>
    </xf>
    <xf numFmtId="0" fontId="10" fillId="0" borderId="0" xfId="12" applyFont="1" applyAlignment="1">
      <alignment vertical="center"/>
    </xf>
    <xf numFmtId="0" fontId="10" fillId="0" borderId="1" xfId="12" applyFont="1" applyBorder="1" applyAlignment="1">
      <alignment horizontal="center" vertical="center"/>
    </xf>
    <xf numFmtId="3" fontId="10" fillId="0" borderId="1" xfId="27" applyNumberFormat="1" applyFont="1" applyBorder="1" applyAlignment="1">
      <alignment horizontal="center" vertical="center"/>
    </xf>
    <xf numFmtId="0" fontId="10" fillId="0" borderId="1" xfId="12" applyFont="1" applyBorder="1" applyAlignment="1">
      <alignment vertical="center"/>
    </xf>
    <xf numFmtId="181" fontId="10" fillId="0" borderId="1" xfId="12" applyNumberFormat="1" applyFont="1" applyBorder="1" applyAlignment="1">
      <alignment vertical="center"/>
    </xf>
    <xf numFmtId="181" fontId="10" fillId="0" borderId="1" xfId="28" applyNumberFormat="1" applyFont="1" applyBorder="1" applyAlignment="1">
      <alignment vertical="center"/>
    </xf>
    <xf numFmtId="0" fontId="8" fillId="0" borderId="1" xfId="12" applyFont="1" applyBorder="1" applyAlignment="1">
      <alignment vertical="center"/>
    </xf>
    <xf numFmtId="181" fontId="8" fillId="0" borderId="1" xfId="12" applyNumberFormat="1" applyFont="1" applyBorder="1" applyAlignment="1">
      <alignment vertical="center"/>
    </xf>
    <xf numFmtId="181" fontId="8" fillId="2" borderId="1" xfId="12" applyNumberFormat="1" applyFont="1" applyFill="1" applyBorder="1" applyAlignment="1">
      <alignment vertical="center"/>
    </xf>
    <xf numFmtId="0" fontId="10" fillId="4" borderId="0" xfId="12" applyFont="1" applyFill="1" applyAlignment="1">
      <alignment vertical="center"/>
    </xf>
    <xf numFmtId="10" fontId="10" fillId="4" borderId="0" xfId="29" applyNumberFormat="1" applyFont="1" applyFill="1" applyAlignment="1">
      <alignment vertical="center"/>
    </xf>
    <xf numFmtId="183" fontId="44" fillId="0" borderId="0" xfId="12" applyNumberFormat="1" applyFont="1" applyAlignment="1">
      <alignment vertical="center"/>
    </xf>
    <xf numFmtId="181" fontId="8" fillId="0" borderId="0" xfId="28" applyNumberFormat="1" applyFont="1" applyFill="1" applyAlignment="1">
      <alignment vertical="center"/>
    </xf>
    <xf numFmtId="184" fontId="8" fillId="0" borderId="0" xfId="28" applyNumberFormat="1" applyFont="1" applyFill="1" applyAlignment="1">
      <alignment vertical="center"/>
    </xf>
    <xf numFmtId="185" fontId="8" fillId="0" borderId="0" xfId="28" applyNumberFormat="1" applyFont="1" applyFill="1" applyAlignment="1">
      <alignment vertical="center"/>
    </xf>
    <xf numFmtId="0" fontId="8" fillId="0" borderId="0" xfId="12" applyFont="1" applyAlignment="1">
      <alignment vertical="center"/>
    </xf>
    <xf numFmtId="181" fontId="10" fillId="0" borderId="1" xfId="27" applyNumberFormat="1" applyFont="1" applyBorder="1" applyAlignment="1">
      <alignment horizontal="center" vertical="center"/>
    </xf>
    <xf numFmtId="4" fontId="10" fillId="0" borderId="1" xfId="27" applyNumberFormat="1" applyFont="1" applyBorder="1" applyAlignment="1">
      <alignment horizontal="center" vertical="center"/>
    </xf>
    <xf numFmtId="181" fontId="8" fillId="0" borderId="1" xfId="28" applyNumberFormat="1" applyFont="1" applyBorder="1" applyAlignment="1">
      <alignment vertical="center"/>
    </xf>
    <xf numFmtId="181" fontId="8" fillId="0" borderId="1" xfId="28" applyNumberFormat="1" applyFont="1" applyBorder="1" applyAlignment="1">
      <alignment horizontal="right" vertical="center"/>
    </xf>
    <xf numFmtId="0" fontId="8" fillId="0" borderId="1" xfId="12" applyFont="1" applyBorder="1" applyAlignment="1">
      <alignment vertical="center" wrapText="1"/>
    </xf>
    <xf numFmtId="181" fontId="8" fillId="0" borderId="1" xfId="12" applyNumberFormat="1" applyFont="1" applyBorder="1" applyAlignment="1">
      <alignment horizontal="right" vertical="center"/>
    </xf>
    <xf numFmtId="0" fontId="8" fillId="0" borderId="1" xfId="30" applyFont="1" applyBorder="1" applyAlignment="1">
      <alignment vertical="center"/>
    </xf>
    <xf numFmtId="169" fontId="4" fillId="0" borderId="1" xfId="1" applyNumberFormat="1" applyFont="1" applyBorder="1" applyAlignment="1">
      <alignment vertical="center"/>
    </xf>
    <xf numFmtId="37" fontId="0" fillId="0" borderId="0" xfId="1" applyNumberFormat="1" applyFont="1" applyAlignment="1">
      <alignment vertical="center"/>
    </xf>
    <xf numFmtId="169" fontId="0" fillId="0" borderId="0" xfId="1" applyNumberFormat="1" applyFont="1" applyAlignment="1">
      <alignment vertical="center"/>
    </xf>
    <xf numFmtId="37" fontId="45" fillId="7" borderId="0" xfId="1" applyNumberFormat="1" applyFont="1" applyFill="1" applyAlignment="1">
      <alignment horizontal="center" vertical="center"/>
    </xf>
    <xf numFmtId="169" fontId="45" fillId="7" borderId="0" xfId="1" applyNumberFormat="1" applyFont="1" applyFill="1" applyAlignment="1">
      <alignment horizontal="center" vertical="center"/>
    </xf>
    <xf numFmtId="37" fontId="4" fillId="2" borderId="0" xfId="0" applyNumberFormat="1" applyFont="1" applyFill="1" applyAlignment="1">
      <alignment vertical="center"/>
    </xf>
    <xf numFmtId="0" fontId="10" fillId="0" borderId="0" xfId="12" applyFont="1" applyAlignment="1">
      <alignment horizontal="center" vertical="center"/>
    </xf>
    <xf numFmtId="3" fontId="25" fillId="0" borderId="0" xfId="4" applyNumberFormat="1" applyFont="1" applyBorder="1" applyAlignment="1">
      <alignment horizontal="left" vertical="center"/>
    </xf>
    <xf numFmtId="177" fontId="25" fillId="0" borderId="0" xfId="1" applyNumberFormat="1" applyFont="1" applyBorder="1" applyAlignment="1">
      <alignment horizontal="center" vertical="center" wrapText="1"/>
    </xf>
    <xf numFmtId="173" fontId="25" fillId="0" borderId="0" xfId="1" applyNumberFormat="1" applyFont="1" applyBorder="1" applyAlignment="1">
      <alignment horizontal="center" vertical="center"/>
    </xf>
    <xf numFmtId="0" fontId="9" fillId="0" borderId="0" xfId="4" applyFont="1" applyBorder="1" applyAlignment="1">
      <alignment horizontal="center" vertical="center" wrapText="1"/>
    </xf>
    <xf numFmtId="166" fontId="5" fillId="0" borderId="0" xfId="0" applyNumberFormat="1" applyFont="1" applyAlignment="1">
      <alignment vertical="center"/>
    </xf>
    <xf numFmtId="166" fontId="4" fillId="0" borderId="0" xfId="1" applyNumberFormat="1" applyFont="1"/>
    <xf numFmtId="9" fontId="4" fillId="0" borderId="0" xfId="13" applyFont="1"/>
    <xf numFmtId="37" fontId="4" fillId="0" borderId="0" xfId="1" applyNumberFormat="1" applyFont="1" applyAlignment="1">
      <alignment vertical="center"/>
    </xf>
    <xf numFmtId="0" fontId="46" fillId="7" borderId="0" xfId="0" applyFont="1" applyFill="1" applyAlignment="1">
      <alignment horizontal="center" vertical="center"/>
    </xf>
    <xf numFmtId="37" fontId="46" fillId="7" borderId="0" xfId="1" applyNumberFormat="1" applyFont="1" applyFill="1" applyAlignment="1">
      <alignment horizontal="center" vertical="center"/>
    </xf>
    <xf numFmtId="169" fontId="4" fillId="3" borderId="0" xfId="1" applyNumberFormat="1" applyFont="1" applyFill="1" applyAlignment="1">
      <alignment vertical="center"/>
    </xf>
    <xf numFmtId="10" fontId="4" fillId="0" borderId="0" xfId="0" applyNumberFormat="1" applyFont="1" applyAlignment="1">
      <alignment vertical="center"/>
    </xf>
    <xf numFmtId="169" fontId="4" fillId="0" borderId="0" xfId="0" applyNumberFormat="1" applyFont="1" applyAlignment="1">
      <alignment vertical="center"/>
    </xf>
    <xf numFmtId="0" fontId="9" fillId="0" borderId="1" xfId="10" applyFont="1" applyBorder="1" applyAlignment="1">
      <alignment horizontal="left" vertical="center" wrapText="1"/>
    </xf>
    <xf numFmtId="0" fontId="17" fillId="2" borderId="0" xfId="23" applyFont="1" applyFill="1"/>
    <xf numFmtId="0" fontId="9" fillId="2" borderId="0" xfId="23" applyFont="1" applyFill="1"/>
    <xf numFmtId="0" fontId="9" fillId="0" borderId="0" xfId="23" applyFont="1"/>
    <xf numFmtId="0" fontId="31" fillId="0" borderId="0" xfId="24" applyFont="1" applyAlignment="1">
      <alignment vertical="center"/>
    </xf>
    <xf numFmtId="0" fontId="17" fillId="0" borderId="1" xfId="10" applyFont="1" applyBorder="1" applyAlignment="1">
      <alignment horizontal="center" vertical="center" wrapText="1"/>
    </xf>
    <xf numFmtId="9" fontId="17" fillId="0" borderId="1" xfId="10" applyNumberFormat="1" applyFont="1" applyBorder="1" applyAlignment="1">
      <alignment horizontal="center" vertical="center" wrapText="1"/>
    </xf>
    <xf numFmtId="0" fontId="17" fillId="0" borderId="1" xfId="23" applyFont="1" applyBorder="1" applyAlignment="1">
      <alignment horizontal="center"/>
    </xf>
    <xf numFmtId="0" fontId="9" fillId="0" borderId="1" xfId="23" applyFont="1" applyBorder="1"/>
    <xf numFmtId="0" fontId="9" fillId="3" borderId="1" xfId="10" applyFont="1" applyFill="1" applyBorder="1" applyAlignment="1">
      <alignment horizontal="left" vertical="center" wrapText="1"/>
    </xf>
    <xf numFmtId="0" fontId="25" fillId="0" borderId="1" xfId="23" applyFont="1" applyBorder="1" applyAlignment="1">
      <alignment horizontal="center" vertical="center"/>
    </xf>
    <xf numFmtId="0" fontId="25" fillId="3" borderId="1" xfId="10" applyFont="1" applyFill="1" applyBorder="1" applyAlignment="1">
      <alignment vertical="center" wrapText="1"/>
    </xf>
    <xf numFmtId="37" fontId="25" fillId="3" borderId="1" xfId="25" applyNumberFormat="1" applyFont="1" applyFill="1" applyBorder="1" applyAlignment="1">
      <alignment horizontal="right" vertical="center" shrinkToFit="1"/>
    </xf>
    <xf numFmtId="37" fontId="9" fillId="0" borderId="1" xfId="25" applyNumberFormat="1" applyFont="1" applyBorder="1" applyAlignment="1">
      <alignment horizontal="right" vertical="center" shrinkToFit="1"/>
    </xf>
    <xf numFmtId="0" fontId="26" fillId="0" borderId="1" xfId="10" applyFont="1" applyBorder="1" applyAlignment="1">
      <alignment horizontal="left" vertical="center" wrapText="1"/>
    </xf>
    <xf numFmtId="171" fontId="17" fillId="0" borderId="1" xfId="23" applyNumberFormat="1" applyFont="1" applyBorder="1" applyAlignment="1">
      <alignment horizontal="center" vertical="center"/>
    </xf>
    <xf numFmtId="0" fontId="10" fillId="0" borderId="1" xfId="0" applyFont="1" applyBorder="1" applyAlignment="1">
      <alignment horizontal="center" vertical="center" wrapText="1"/>
    </xf>
    <xf numFmtId="172" fontId="5" fillId="2" borderId="1" xfId="0" applyNumberFormat="1" applyFont="1" applyFill="1" applyBorder="1" applyAlignment="1">
      <alignment horizontal="center" vertical="center"/>
    </xf>
    <xf numFmtId="172" fontId="10" fillId="2" borderId="1"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8" fillId="0" borderId="1" xfId="0" applyFont="1" applyBorder="1" applyAlignment="1">
      <alignment horizontal="left" vertical="center" wrapText="1"/>
    </xf>
    <xf numFmtId="166" fontId="8" fillId="3" borderId="3" xfId="1" applyNumberFormat="1" applyFont="1" applyFill="1" applyBorder="1" applyAlignment="1">
      <alignment horizontal="center" vertical="center" wrapText="1"/>
    </xf>
    <xf numFmtId="166" fontId="8" fillId="3" borderId="3" xfId="0" applyNumberFormat="1" applyFont="1" applyFill="1" applyBorder="1" applyAlignment="1">
      <alignment vertical="center"/>
    </xf>
    <xf numFmtId="166" fontId="10" fillId="3" borderId="3" xfId="1" applyNumberFormat="1" applyFont="1" applyFill="1" applyBorder="1" applyAlignment="1">
      <alignment vertical="center"/>
    </xf>
    <xf numFmtId="166" fontId="10" fillId="0" borderId="3" xfId="1" applyNumberFormat="1" applyFont="1" applyBorder="1" applyAlignment="1">
      <alignment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3" fontId="4" fillId="0" borderId="0" xfId="0" applyNumberFormat="1" applyFont="1" applyAlignment="1">
      <alignment horizontal="center" vertical="center"/>
    </xf>
    <xf numFmtId="0" fontId="10" fillId="0" borderId="1" xfId="4" applyFont="1" applyBorder="1" applyAlignment="1">
      <alignment horizontal="center" vertical="center" wrapText="1"/>
    </xf>
    <xf numFmtId="3" fontId="10" fillId="0" borderId="1" xfId="4" applyNumberFormat="1" applyFont="1" applyBorder="1" applyAlignment="1">
      <alignment horizontal="center" vertical="center" wrapText="1"/>
    </xf>
    <xf numFmtId="165" fontId="8" fillId="0" borderId="1" xfId="1" applyFont="1" applyBorder="1" applyAlignment="1">
      <alignment horizontal="center" vertical="center" wrapText="1"/>
    </xf>
    <xf numFmtId="173" fontId="8" fillId="0" borderId="1" xfId="1" applyNumberFormat="1" applyFont="1" applyBorder="1" applyAlignment="1">
      <alignment horizontal="center" vertical="center"/>
    </xf>
    <xf numFmtId="0" fontId="10" fillId="0" borderId="1" xfId="4" applyFont="1" applyBorder="1" applyAlignment="1">
      <alignment horizontal="left" vertical="center" wrapText="1"/>
    </xf>
    <xf numFmtId="0" fontId="47" fillId="0" borderId="1" xfId="4" applyFont="1" applyBorder="1" applyAlignment="1">
      <alignment horizontal="left" vertical="center" wrapText="1"/>
    </xf>
    <xf numFmtId="0" fontId="48" fillId="0" borderId="1" xfId="4" applyFont="1" applyBorder="1" applyAlignment="1">
      <alignment horizontal="left" vertical="center" wrapText="1"/>
    </xf>
    <xf numFmtId="177" fontId="48" fillId="0" borderId="1" xfId="1" applyNumberFormat="1" applyFont="1" applyBorder="1" applyAlignment="1">
      <alignment horizontal="center" vertical="center" wrapText="1"/>
    </xf>
    <xf numFmtId="3" fontId="48" fillId="0" borderId="1" xfId="4" applyNumberFormat="1" applyFont="1" applyBorder="1" applyAlignment="1">
      <alignment horizontal="left" vertical="center"/>
    </xf>
    <xf numFmtId="3" fontId="5" fillId="0" borderId="1" xfId="0" applyNumberFormat="1" applyFont="1" applyBorder="1"/>
    <xf numFmtId="166" fontId="5" fillId="3" borderId="1" xfId="0" applyNumberFormat="1" applyFont="1" applyFill="1" applyBorder="1"/>
    <xf numFmtId="0" fontId="18" fillId="0" borderId="1" xfId="0" quotePrefix="1" applyFont="1" applyBorder="1" applyAlignment="1">
      <alignment horizontal="center"/>
    </xf>
    <xf numFmtId="181" fontId="10" fillId="0" borderId="1" xfId="27" quotePrefix="1" applyNumberFormat="1" applyFont="1" applyBorder="1" applyAlignment="1">
      <alignment horizontal="center" vertical="center"/>
    </xf>
    <xf numFmtId="177" fontId="15" fillId="0" borderId="0" xfId="0" applyNumberFormat="1" applyFont="1" applyAlignment="1">
      <alignment horizontal="center"/>
    </xf>
    <xf numFmtId="177" fontId="15" fillId="6" borderId="0" xfId="0" applyNumberFormat="1" applyFont="1" applyFill="1"/>
    <xf numFmtId="0" fontId="9" fillId="0" borderId="0" xfId="15" applyFont="1"/>
    <xf numFmtId="0" fontId="9" fillId="0" borderId="0" xfId="20" applyFont="1" applyAlignment="1" applyProtection="1"/>
    <xf numFmtId="0" fontId="5" fillId="0" borderId="1" xfId="0" applyFont="1" applyBorder="1" applyAlignment="1">
      <alignment horizontal="center" vertical="center" wrapText="1"/>
    </xf>
    <xf numFmtId="186" fontId="15" fillId="0" borderId="8" xfId="0" applyNumberFormat="1" applyFont="1" applyBorder="1" applyAlignment="1">
      <alignment horizontal="center"/>
    </xf>
    <xf numFmtId="0" fontId="13" fillId="0" borderId="0" xfId="9" applyAlignment="1" applyProtection="1"/>
    <xf numFmtId="0" fontId="9" fillId="0" borderId="0" xfId="9" applyFont="1"/>
    <xf numFmtId="0" fontId="9" fillId="0" borderId="0" xfId="17" applyFont="1" applyAlignment="1" applyProtection="1"/>
    <xf numFmtId="187" fontId="8" fillId="0" borderId="1" xfId="0" applyNumberFormat="1" applyFont="1" applyBorder="1" applyAlignment="1">
      <alignment horizontal="center" vertical="center"/>
    </xf>
    <xf numFmtId="187" fontId="8" fillId="0" borderId="1" xfId="0" applyNumberFormat="1" applyFont="1" applyBorder="1" applyAlignment="1">
      <alignment horizontal="center" vertical="center" wrapText="1"/>
    </xf>
    <xf numFmtId="0" fontId="0" fillId="0" borderId="0" xfId="0" applyAlignment="1">
      <alignment vertical="center"/>
    </xf>
    <xf numFmtId="166" fontId="5" fillId="0" borderId="1" xfId="1" applyNumberFormat="1"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37" fontId="5" fillId="0" borderId="1" xfId="0" applyNumberFormat="1" applyFont="1" applyBorder="1" applyAlignment="1">
      <alignment horizontal="center" vertical="center"/>
    </xf>
    <xf numFmtId="3" fontId="4" fillId="0" borderId="0" xfId="0" applyNumberFormat="1" applyFont="1"/>
    <xf numFmtId="3" fontId="4" fillId="0" borderId="0" xfId="0" applyNumberFormat="1" applyFont="1" applyAlignment="1">
      <alignment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5" fillId="0" borderId="0" xfId="0" applyFont="1" applyAlignment="1">
      <alignment vertical="center" wrapText="1"/>
    </xf>
    <xf numFmtId="166" fontId="15" fillId="0" borderId="1" xfId="1" applyNumberFormat="1" applyFont="1" applyBorder="1" applyAlignment="1">
      <alignment vertical="center" wrapText="1"/>
    </xf>
    <xf numFmtId="14" fontId="27" fillId="0" borderId="1" xfId="0" applyNumberFormat="1" applyFont="1" applyBorder="1" applyAlignment="1">
      <alignment horizontal="center" vertical="center" wrapText="1"/>
    </xf>
    <xf numFmtId="9" fontId="4" fillId="0" borderId="0" xfId="12" applyNumberFormat="1" applyFont="1"/>
    <xf numFmtId="0" fontId="18" fillId="0" borderId="1" xfId="0" applyFont="1" applyBorder="1" applyAlignment="1">
      <alignment horizontal="left" vertical="center"/>
    </xf>
    <xf numFmtId="0" fontId="15" fillId="0" borderId="1" xfId="0" applyFont="1" applyBorder="1" applyAlignment="1">
      <alignment horizontal="left" vertical="center" wrapText="1"/>
    </xf>
    <xf numFmtId="3" fontId="50" fillId="0" borderId="1" xfId="12" applyNumberFormat="1" applyFont="1" applyBorder="1" applyAlignment="1">
      <alignment horizontal="center" vertical="center" wrapText="1"/>
    </xf>
    <xf numFmtId="0" fontId="15" fillId="0" borderId="0" xfId="0" applyFont="1" applyFill="1"/>
    <xf numFmtId="0" fontId="52" fillId="0" borderId="1" xfId="0" applyFont="1" applyFill="1" applyBorder="1" applyAlignment="1">
      <alignment horizontal="center" vertical="center" wrapText="1"/>
    </xf>
    <xf numFmtId="0" fontId="52" fillId="0" borderId="23" xfId="0" applyFont="1" applyFill="1" applyBorder="1" applyAlignment="1">
      <alignment horizontal="center" vertical="center" wrapText="1"/>
    </xf>
    <xf numFmtId="0" fontId="20" fillId="0" borderId="1" xfId="0" applyFont="1" applyFill="1" applyBorder="1" applyAlignment="1">
      <alignment vertical="center"/>
    </xf>
    <xf numFmtId="187" fontId="20" fillId="0" borderId="1" xfId="0" applyNumberFormat="1" applyFont="1" applyFill="1" applyBorder="1" applyAlignment="1">
      <alignment horizontal="right" vertical="center"/>
    </xf>
    <xf numFmtId="0" fontId="20" fillId="0" borderId="23" xfId="0" applyFont="1" applyFill="1" applyBorder="1" applyAlignment="1">
      <alignment horizontal="center" vertical="center"/>
    </xf>
    <xf numFmtId="10" fontId="20" fillId="0" borderId="1" xfId="32" applyNumberFormat="1" applyFont="1" applyFill="1" applyBorder="1" applyAlignment="1">
      <alignment horizontal="right" vertical="center"/>
    </xf>
    <xf numFmtId="188" fontId="20" fillId="0" borderId="1" xfId="18" applyNumberFormat="1" applyFont="1" applyFill="1" applyBorder="1" applyAlignment="1">
      <alignment horizontal="right" vertical="center"/>
    </xf>
    <xf numFmtId="0" fontId="20" fillId="0" borderId="1" xfId="0" applyFont="1" applyFill="1" applyBorder="1" applyAlignment="1">
      <alignment horizontal="right" vertical="center"/>
    </xf>
    <xf numFmtId="0" fontId="21" fillId="0" borderId="1" xfId="0" applyFont="1" applyFill="1" applyBorder="1" applyAlignment="1">
      <alignment vertical="center"/>
    </xf>
    <xf numFmtId="187" fontId="21" fillId="0" borderId="1" xfId="0" applyNumberFormat="1" applyFont="1" applyFill="1" applyBorder="1" applyAlignment="1">
      <alignment horizontal="right" vertical="center"/>
    </xf>
    <xf numFmtId="0" fontId="21" fillId="0" borderId="23" xfId="0" applyFont="1" applyFill="1" applyBorder="1" applyAlignment="1">
      <alignment horizontal="center" vertical="center"/>
    </xf>
    <xf numFmtId="3" fontId="20" fillId="0" borderId="1" xfId="0" applyNumberFormat="1" applyFont="1" applyFill="1" applyBorder="1" applyAlignment="1">
      <alignment horizontal="right" vertical="center"/>
    </xf>
    <xf numFmtId="1" fontId="20" fillId="0" borderId="1" xfId="0" applyNumberFormat="1" applyFont="1" applyFill="1" applyBorder="1" applyAlignment="1">
      <alignment horizontal="right" vertical="center"/>
    </xf>
    <xf numFmtId="0" fontId="9" fillId="0" borderId="1" xfId="0" applyFont="1" applyFill="1" applyBorder="1" applyAlignment="1">
      <alignment vertical="center"/>
    </xf>
    <xf numFmtId="3" fontId="9" fillId="0" borderId="1" xfId="0" applyNumberFormat="1" applyFont="1" applyFill="1" applyBorder="1" applyAlignment="1">
      <alignment horizontal="right" vertical="center"/>
    </xf>
    <xf numFmtId="0" fontId="9" fillId="0" borderId="23" xfId="0" applyFont="1" applyFill="1" applyBorder="1" applyAlignment="1">
      <alignment horizontal="center" vertical="center"/>
    </xf>
    <xf numFmtId="187" fontId="17" fillId="0" borderId="1" xfId="0" applyNumberFormat="1" applyFont="1" applyFill="1" applyBorder="1" applyAlignment="1">
      <alignment horizontal="right" vertical="center"/>
    </xf>
    <xf numFmtId="187" fontId="9" fillId="0" borderId="1" xfId="0" applyNumberFormat="1" applyFont="1" applyFill="1" applyBorder="1" applyAlignment="1">
      <alignment horizontal="right" vertical="center"/>
    </xf>
    <xf numFmtId="0" fontId="17" fillId="0" borderId="1" xfId="0" applyFont="1" applyFill="1" applyBorder="1" applyAlignment="1">
      <alignment vertical="center" wrapText="1"/>
    </xf>
    <xf numFmtId="0" fontId="26" fillId="0" borderId="1" xfId="0" applyFont="1" applyFill="1" applyBorder="1" applyAlignment="1">
      <alignment vertical="center"/>
    </xf>
    <xf numFmtId="187" fontId="26" fillId="0" borderId="1" xfId="0" applyNumberFormat="1" applyFont="1" applyFill="1" applyBorder="1" applyAlignment="1">
      <alignment horizontal="right" vertical="center"/>
    </xf>
    <xf numFmtId="0" fontId="26" fillId="0" borderId="1" xfId="0" applyFont="1" applyFill="1" applyBorder="1" applyAlignment="1">
      <alignment horizontal="left" vertical="center"/>
    </xf>
    <xf numFmtId="187" fontId="9" fillId="0" borderId="1" xfId="0" quotePrefix="1" applyNumberFormat="1" applyFont="1" applyFill="1" applyBorder="1" applyAlignment="1">
      <alignment horizontal="right" vertical="center"/>
    </xf>
    <xf numFmtId="187" fontId="17" fillId="0" borderId="1" xfId="0" quotePrefix="1" applyNumberFormat="1" applyFont="1" applyFill="1" applyBorder="1" applyAlignment="1">
      <alignment horizontal="right" vertical="center"/>
    </xf>
    <xf numFmtId="0" fontId="26" fillId="0" borderId="30" xfId="0" applyFont="1" applyFill="1" applyBorder="1" applyAlignment="1">
      <alignment horizontal="left" vertical="center"/>
    </xf>
    <xf numFmtId="187" fontId="26" fillId="0" borderId="30" xfId="0" applyNumberFormat="1" applyFont="1" applyFill="1" applyBorder="1" applyAlignment="1">
      <alignment horizontal="right" vertical="center"/>
    </xf>
    <xf numFmtId="0" fontId="17" fillId="0" borderId="31" xfId="0" applyFont="1" applyFill="1" applyBorder="1" applyAlignment="1">
      <alignment horizontal="center" vertical="center"/>
    </xf>
    <xf numFmtId="0" fontId="15" fillId="0" borderId="0" xfId="0" applyFont="1" applyFill="1" applyAlignment="1">
      <alignment horizontal="center"/>
    </xf>
    <xf numFmtId="187" fontId="23" fillId="0" borderId="1" xfId="0" applyNumberFormat="1" applyFont="1" applyFill="1" applyBorder="1" applyAlignment="1">
      <alignment horizontal="right" vertical="center" wrapText="1"/>
    </xf>
    <xf numFmtId="3" fontId="15" fillId="0" borderId="0" xfId="0" applyNumberFormat="1" applyFont="1" applyFill="1"/>
    <xf numFmtId="172" fontId="48" fillId="0" borderId="1" xfId="1" applyNumberFormat="1" applyFont="1" applyBorder="1" applyAlignment="1">
      <alignment horizontal="center" vertical="center"/>
    </xf>
    <xf numFmtId="167" fontId="8" fillId="0" borderId="1" xfId="0" applyNumberFormat="1" applyFont="1" applyFill="1" applyBorder="1" applyAlignment="1">
      <alignment horizontal="center" vertical="center"/>
    </xf>
    <xf numFmtId="169" fontId="8" fillId="0" borderId="1" xfId="1" applyNumberFormat="1" applyFont="1" applyFill="1" applyBorder="1" applyAlignment="1">
      <alignment horizontal="center" vertical="center" wrapText="1"/>
    </xf>
    <xf numFmtId="168" fontId="8" fillId="0" borderId="1" xfId="0" applyNumberFormat="1" applyFont="1" applyFill="1" applyBorder="1" applyAlignment="1">
      <alignment vertical="center"/>
    </xf>
    <xf numFmtId="3" fontId="8" fillId="0" borderId="1" xfId="0" applyNumberFormat="1" applyFont="1" applyFill="1" applyBorder="1" applyAlignment="1">
      <alignment vertical="center"/>
    </xf>
    <xf numFmtId="0" fontId="34" fillId="0" borderId="1" xfId="0" applyFont="1" applyFill="1" applyBorder="1" applyAlignment="1">
      <alignment horizontal="center" vertical="center"/>
    </xf>
    <xf numFmtId="3" fontId="34" fillId="0" borderId="1" xfId="0" applyNumberFormat="1" applyFont="1" applyFill="1" applyBorder="1" applyAlignment="1">
      <alignment vertical="center"/>
    </xf>
    <xf numFmtId="0" fontId="54" fillId="0" borderId="0" xfId="33" applyFont="1" applyAlignment="1">
      <alignment horizontal="center" vertical="center" wrapText="1"/>
    </xf>
    <xf numFmtId="0" fontId="55" fillId="0" borderId="0" xfId="33" applyFont="1"/>
    <xf numFmtId="0" fontId="17" fillId="0" borderId="2" xfId="33" applyFont="1" applyBorder="1" applyAlignment="1">
      <alignment horizontal="center" vertical="top" wrapText="1"/>
    </xf>
    <xf numFmtId="0" fontId="54" fillId="0" borderId="1" xfId="33" applyFont="1" applyBorder="1" applyAlignment="1">
      <alignment horizontal="center" vertical="center" wrapText="1"/>
    </xf>
    <xf numFmtId="164" fontId="54" fillId="0" borderId="1" xfId="33" applyNumberFormat="1" applyFont="1" applyBorder="1" applyAlignment="1">
      <alignment horizontal="center" vertical="center" wrapText="1"/>
    </xf>
    <xf numFmtId="0" fontId="56" fillId="0" borderId="1" xfId="33" quotePrefix="1" applyFont="1" applyBorder="1" applyAlignment="1">
      <alignment horizontal="center" vertical="center" wrapText="1"/>
    </xf>
    <xf numFmtId="169" fontId="56" fillId="0" borderId="1" xfId="11" quotePrefix="1" applyNumberFormat="1" applyFont="1" applyBorder="1" applyAlignment="1">
      <alignment horizontal="center" vertical="center" wrapText="1"/>
    </xf>
    <xf numFmtId="0" fontId="56" fillId="0" borderId="1" xfId="33" quotePrefix="1" applyFont="1" applyBorder="1" applyAlignment="1">
      <alignment horizontal="center" vertical="center"/>
    </xf>
    <xf numFmtId="169" fontId="56" fillId="0" borderId="1" xfId="11" applyNumberFormat="1" applyFont="1" applyBorder="1" applyAlignment="1">
      <alignment horizontal="center" vertical="center" wrapText="1"/>
    </xf>
    <xf numFmtId="190" fontId="56" fillId="0" borderId="1" xfId="11" quotePrefix="1" applyNumberFormat="1" applyFont="1" applyBorder="1" applyAlignment="1">
      <alignment horizontal="center" vertical="center" wrapText="1"/>
    </xf>
    <xf numFmtId="0" fontId="55" fillId="0" borderId="1" xfId="33" applyFont="1" applyBorder="1" applyAlignment="1">
      <alignment horizontal="center" vertical="center" wrapText="1"/>
    </xf>
    <xf numFmtId="169" fontId="55" fillId="0" borderId="1" xfId="11" applyNumberFormat="1" applyFont="1" applyBorder="1" applyAlignment="1">
      <alignment horizontal="center" vertical="center" wrapText="1"/>
    </xf>
    <xf numFmtId="166" fontId="55" fillId="0" borderId="1" xfId="33" applyNumberFormat="1" applyFont="1" applyBorder="1" applyAlignment="1">
      <alignment horizontal="center"/>
    </xf>
    <xf numFmtId="191" fontId="8" fillId="0" borderId="1" xfId="11" applyNumberFormat="1" applyFont="1" applyFill="1" applyBorder="1" applyAlignment="1">
      <alignment horizontal="center"/>
    </xf>
    <xf numFmtId="0" fontId="55" fillId="6" borderId="1" xfId="33" applyFont="1" applyFill="1" applyBorder="1" applyAlignment="1">
      <alignment horizontal="center" vertical="center" wrapText="1"/>
    </xf>
    <xf numFmtId="0" fontId="54" fillId="0" borderId="1" xfId="33" applyFont="1" applyBorder="1"/>
    <xf numFmtId="190" fontId="55" fillId="0" borderId="1" xfId="11" applyNumberFormat="1" applyFont="1" applyBorder="1" applyAlignment="1">
      <alignment horizontal="center" vertical="center" wrapText="1"/>
    </xf>
    <xf numFmtId="166" fontId="54" fillId="0" borderId="1" xfId="33" applyNumberFormat="1" applyFont="1" applyBorder="1" applyAlignment="1">
      <alignment horizontal="center"/>
    </xf>
    <xf numFmtId="0" fontId="54" fillId="0" borderId="0" xfId="33" applyFont="1"/>
    <xf numFmtId="0" fontId="54" fillId="0" borderId="0" xfId="33" applyFont="1" applyBorder="1" applyAlignment="1">
      <alignment horizontal="center" vertical="center" wrapText="1"/>
    </xf>
    <xf numFmtId="169" fontId="54" fillId="0" borderId="0" xfId="11" applyNumberFormat="1" applyFont="1" applyBorder="1" applyAlignment="1">
      <alignment horizontal="center" vertical="center" wrapText="1"/>
    </xf>
    <xf numFmtId="190" fontId="55" fillId="0" borderId="0" xfId="11" applyNumberFormat="1" applyFont="1" applyBorder="1" applyAlignment="1">
      <alignment horizontal="center" vertical="center" wrapText="1"/>
    </xf>
    <xf numFmtId="0" fontId="54" fillId="8" borderId="1" xfId="16" applyFont="1" applyFill="1" applyBorder="1" applyAlignment="1">
      <alignment horizontal="center" vertical="center" wrapText="1"/>
    </xf>
    <xf numFmtId="0" fontId="54" fillId="8" borderId="5" xfId="16" applyFont="1" applyFill="1" applyBorder="1" applyAlignment="1">
      <alignment horizontal="center" vertical="center" wrapText="1"/>
    </xf>
    <xf numFmtId="0" fontId="55" fillId="0" borderId="0" xfId="33" applyFont="1" applyAlignment="1">
      <alignment horizontal="center" vertical="center" wrapText="1"/>
    </xf>
    <xf numFmtId="0" fontId="55" fillId="0" borderId="0" xfId="33" applyFont="1" applyAlignment="1">
      <alignment horizontal="right" vertical="center" wrapText="1"/>
    </xf>
    <xf numFmtId="0" fontId="54" fillId="0" borderId="1" xfId="16" applyFont="1" applyBorder="1" applyAlignment="1">
      <alignment horizontal="center" vertical="center" wrapText="1"/>
    </xf>
    <xf numFmtId="169" fontId="54" fillId="0" borderId="1" xfId="11" applyNumberFormat="1" applyFont="1" applyBorder="1" applyAlignment="1">
      <alignment vertical="center" wrapText="1"/>
    </xf>
    <xf numFmtId="0" fontId="55" fillId="0" borderId="1" xfId="16" applyFont="1" applyBorder="1" applyAlignment="1">
      <alignment horizontal="center" vertical="center" wrapText="1"/>
    </xf>
    <xf numFmtId="164" fontId="54" fillId="2" borderId="1" xfId="11" applyNumberFormat="1" applyFont="1" applyFill="1" applyBorder="1" applyAlignment="1">
      <alignment vertical="center" wrapText="1"/>
    </xf>
    <xf numFmtId="0" fontId="55" fillId="0" borderId="0" xfId="33" applyFont="1" applyAlignment="1">
      <alignment wrapText="1"/>
    </xf>
    <xf numFmtId="169" fontId="58" fillId="2" borderId="1" xfId="16" applyNumberFormat="1" applyFont="1" applyFill="1" applyBorder="1" applyAlignment="1">
      <alignment vertical="center" wrapText="1"/>
    </xf>
    <xf numFmtId="0" fontId="57" fillId="0" borderId="1" xfId="16" applyFont="1" applyBorder="1" applyAlignment="1">
      <alignment horizontal="center" vertical="center" wrapText="1"/>
    </xf>
    <xf numFmtId="0" fontId="60" fillId="0" borderId="1" xfId="16" applyFont="1" applyBorder="1" applyAlignment="1">
      <alignment vertical="center" wrapText="1"/>
    </xf>
    <xf numFmtId="14" fontId="55" fillId="0" borderId="0" xfId="33" applyNumberFormat="1" applyFont="1" applyAlignment="1">
      <alignment horizontal="right" vertical="center" wrapText="1"/>
    </xf>
    <xf numFmtId="169" fontId="55" fillId="0" borderId="1" xfId="16" applyNumberFormat="1" applyFont="1" applyBorder="1" applyAlignment="1">
      <alignment vertical="center" wrapText="1"/>
    </xf>
    <xf numFmtId="174" fontId="55" fillId="0" borderId="0" xfId="33" applyNumberFormat="1" applyFont="1" applyAlignment="1">
      <alignment horizontal="right" vertical="center" wrapText="1"/>
    </xf>
    <xf numFmtId="14" fontId="55" fillId="0" borderId="0" xfId="33" applyNumberFormat="1" applyFont="1"/>
    <xf numFmtId="9" fontId="55" fillId="0" borderId="1" xfId="13" applyFont="1" applyBorder="1" applyAlignment="1">
      <alignment vertical="center" wrapText="1"/>
    </xf>
    <xf numFmtId="4" fontId="55" fillId="0" borderId="0" xfId="33" applyNumberFormat="1" applyFont="1" applyAlignment="1">
      <alignment horizontal="right" vertical="center" wrapText="1"/>
    </xf>
    <xf numFmtId="10" fontId="55" fillId="0" borderId="1" xfId="13" applyNumberFormat="1" applyFont="1" applyBorder="1" applyAlignment="1">
      <alignment vertical="center" wrapText="1"/>
    </xf>
    <xf numFmtId="3" fontId="55" fillId="0" borderId="0" xfId="33" applyNumberFormat="1" applyFont="1" applyAlignment="1">
      <alignment horizontal="right" vertical="center" wrapText="1"/>
    </xf>
    <xf numFmtId="0" fontId="55" fillId="0" borderId="0" xfId="33" applyFont="1" applyAlignment="1">
      <alignment horizontal="center"/>
    </xf>
    <xf numFmtId="0" fontId="17" fillId="0" borderId="0" xfId="33" applyFont="1" applyBorder="1" applyAlignment="1">
      <alignment horizontal="center" vertical="top" wrapText="1"/>
    </xf>
    <xf numFmtId="165" fontId="17" fillId="0" borderId="0" xfId="1" applyFont="1" applyBorder="1" applyAlignment="1">
      <alignment horizontal="center" vertical="top" wrapText="1"/>
    </xf>
    <xf numFmtId="166" fontId="17" fillId="0" borderId="0" xfId="1" applyNumberFormat="1" applyFont="1" applyBorder="1" applyAlignment="1">
      <alignment horizontal="center" vertical="top" wrapText="1"/>
    </xf>
    <xf numFmtId="0" fontId="54" fillId="0" borderId="4" xfId="16" applyFont="1" applyBorder="1" applyAlignment="1">
      <alignment horizontal="left" vertical="center" wrapText="1"/>
    </xf>
    <xf numFmtId="0" fontId="55" fillId="0" borderId="1" xfId="16" applyFont="1" applyBorder="1" applyAlignment="1">
      <alignment horizontal="left" vertical="center" wrapText="1"/>
    </xf>
    <xf numFmtId="0" fontId="57" fillId="0" borderId="1" xfId="16" applyFont="1" applyBorder="1" applyAlignment="1">
      <alignment horizontal="left" vertical="center" wrapText="1"/>
    </xf>
    <xf numFmtId="0" fontId="25" fillId="0" borderId="2" xfId="33" applyFont="1" applyBorder="1" applyAlignment="1">
      <alignment horizontal="center" vertical="top" wrapText="1"/>
    </xf>
    <xf numFmtId="10" fontId="25" fillId="0" borderId="2" xfId="33" applyNumberFormat="1" applyFont="1" applyBorder="1" applyAlignment="1">
      <alignment horizontal="center" vertical="top" wrapText="1"/>
    </xf>
    <xf numFmtId="0" fontId="61" fillId="0" borderId="0" xfId="7" applyFont="1" applyAlignment="1">
      <alignment horizontal="centerContinuous" vertical="center"/>
    </xf>
    <xf numFmtId="169" fontId="9" fillId="0" borderId="0" xfId="34" applyNumberFormat="1" applyFont="1" applyAlignment="1">
      <alignment horizontal="centerContinuous" vertical="center" wrapText="1"/>
    </xf>
    <xf numFmtId="169" fontId="9" fillId="0" borderId="0" xfId="34" applyNumberFormat="1" applyFont="1" applyAlignment="1">
      <alignment vertical="center"/>
    </xf>
    <xf numFmtId="169" fontId="9" fillId="0" borderId="0" xfId="34" applyNumberFormat="1" applyFont="1" applyFill="1" applyBorder="1" applyAlignment="1">
      <alignment vertical="center"/>
    </xf>
    <xf numFmtId="0" fontId="15" fillId="0" borderId="32" xfId="0" applyFont="1" applyBorder="1" applyAlignment="1">
      <alignment horizontal="center" vertical="center"/>
    </xf>
    <xf numFmtId="0" fontId="9" fillId="0" borderId="33" xfId="0" applyFont="1" applyBorder="1" applyAlignment="1">
      <alignment vertical="center"/>
    </xf>
    <xf numFmtId="0" fontId="15" fillId="0" borderId="35" xfId="0" applyFont="1" applyBorder="1" applyAlignment="1">
      <alignment horizontal="center" vertical="center"/>
    </xf>
    <xf numFmtId="169" fontId="15" fillId="0" borderId="0" xfId="18" applyNumberFormat="1" applyFont="1"/>
    <xf numFmtId="169" fontId="15" fillId="0" borderId="0" xfId="0" applyNumberFormat="1" applyFont="1"/>
    <xf numFmtId="0" fontId="15" fillId="0" borderId="40" xfId="0" applyFont="1" applyBorder="1" applyAlignment="1">
      <alignment horizontal="center" vertical="center"/>
    </xf>
    <xf numFmtId="0" fontId="64" fillId="0" borderId="0" xfId="0" applyFont="1"/>
    <xf numFmtId="169" fontId="64" fillId="0" borderId="0" xfId="0" applyNumberFormat="1" applyFont="1"/>
    <xf numFmtId="9" fontId="65" fillId="0" borderId="0" xfId="19" applyFont="1" applyFill="1" applyBorder="1" applyAlignment="1">
      <alignment vertical="center"/>
    </xf>
    <xf numFmtId="0" fontId="17" fillId="0" borderId="0" xfId="0" applyFont="1" applyAlignment="1">
      <alignment vertical="center" wrapText="1"/>
    </xf>
    <xf numFmtId="0" fontId="17" fillId="9" borderId="1" xfId="0" applyFont="1" applyFill="1" applyBorder="1" applyAlignment="1">
      <alignment horizontal="center" vertical="center" wrapText="1"/>
    </xf>
    <xf numFmtId="0" fontId="17" fillId="0" borderId="2" xfId="0" applyFont="1" applyBorder="1" applyAlignment="1">
      <alignment vertical="center" wrapText="1"/>
    </xf>
    <xf numFmtId="169" fontId="17" fillId="9" borderId="1" xfId="18" applyNumberFormat="1" applyFont="1" applyFill="1" applyBorder="1" applyAlignment="1">
      <alignment horizontal="center" vertical="center" wrapText="1"/>
    </xf>
    <xf numFmtId="0" fontId="15" fillId="0" borderId="45" xfId="0" applyFont="1" applyBorder="1" applyAlignment="1">
      <alignment horizontal="center" vertical="center"/>
    </xf>
    <xf numFmtId="0" fontId="15" fillId="0" borderId="45" xfId="0" applyFont="1" applyBorder="1" applyAlignment="1">
      <alignment vertical="center"/>
    </xf>
    <xf numFmtId="169" fontId="15" fillId="0" borderId="45" xfId="0" applyNumberFormat="1" applyFont="1" applyBorder="1" applyAlignment="1">
      <alignment vertical="center"/>
    </xf>
    <xf numFmtId="169" fontId="15" fillId="0" borderId="45" xfId="18" applyNumberFormat="1" applyFont="1" applyBorder="1" applyAlignment="1">
      <alignment vertical="center"/>
    </xf>
    <xf numFmtId="0" fontId="15" fillId="0" borderId="38" xfId="0" applyFont="1" applyBorder="1" applyAlignment="1">
      <alignment horizontal="center" vertical="center"/>
    </xf>
    <xf numFmtId="0" fontId="15" fillId="0" borderId="38" xfId="0" applyFont="1" applyBorder="1" applyAlignment="1">
      <alignment vertical="center"/>
    </xf>
    <xf numFmtId="169" fontId="15" fillId="0" borderId="38" xfId="0" applyNumberFormat="1" applyFont="1" applyBorder="1" applyAlignment="1">
      <alignment vertical="center"/>
    </xf>
    <xf numFmtId="169" fontId="15" fillId="0" borderId="38" xfId="18" applyNumberFormat="1" applyFont="1" applyBorder="1" applyAlignment="1">
      <alignment vertical="center"/>
    </xf>
    <xf numFmtId="0" fontId="20" fillId="0" borderId="38" xfId="0" applyFont="1" applyBorder="1" applyAlignment="1">
      <alignment horizontal="left" vertical="center" wrapText="1"/>
    </xf>
    <xf numFmtId="0" fontId="18" fillId="0" borderId="38" xfId="0" applyFont="1" applyBorder="1" applyAlignment="1">
      <alignment horizontal="center" vertical="center"/>
    </xf>
    <xf numFmtId="0" fontId="21" fillId="0" borderId="38" xfId="0" applyFont="1" applyBorder="1" applyAlignment="1">
      <alignment horizontal="left" vertical="center" wrapText="1"/>
    </xf>
    <xf numFmtId="169" fontId="18" fillId="0" borderId="38" xfId="0" applyNumberFormat="1" applyFont="1" applyBorder="1" applyAlignment="1">
      <alignment vertical="center"/>
    </xf>
    <xf numFmtId="0" fontId="18" fillId="0" borderId="0" xfId="0" applyFont="1" applyAlignment="1">
      <alignment vertical="center"/>
    </xf>
    <xf numFmtId="0" fontId="15" fillId="0" borderId="38" xfId="0" applyFont="1" applyBorder="1" applyAlignment="1">
      <alignment horizontal="left" vertical="center"/>
    </xf>
    <xf numFmtId="169" fontId="15" fillId="0" borderId="38" xfId="18" applyNumberFormat="1" applyFont="1" applyFill="1" applyBorder="1" applyAlignment="1">
      <alignment vertical="center"/>
    </xf>
    <xf numFmtId="0" fontId="18" fillId="0" borderId="38" xfId="0" applyFont="1" applyBorder="1" applyAlignment="1">
      <alignment horizontal="left" vertical="center"/>
    </xf>
    <xf numFmtId="0" fontId="18" fillId="0" borderId="46" xfId="0" applyFont="1" applyBorder="1" applyAlignment="1">
      <alignment horizontal="center" vertical="center"/>
    </xf>
    <xf numFmtId="0" fontId="18" fillId="0" borderId="46" xfId="0" applyFont="1" applyBorder="1" applyAlignment="1">
      <alignment horizontal="left" vertical="center"/>
    </xf>
    <xf numFmtId="0" fontId="18" fillId="0" borderId="46" xfId="0" applyFont="1" applyBorder="1" applyAlignment="1">
      <alignment vertical="center"/>
    </xf>
    <xf numFmtId="169" fontId="18" fillId="0" borderId="46" xfId="0" applyNumberFormat="1" applyFont="1" applyBorder="1" applyAlignment="1">
      <alignment vertical="center"/>
    </xf>
    <xf numFmtId="9" fontId="25" fillId="0" borderId="2" xfId="33" applyNumberFormat="1" applyFont="1" applyBorder="1" applyAlignment="1">
      <alignment horizontal="center" vertical="top" wrapText="1"/>
    </xf>
    <xf numFmtId="0" fontId="4" fillId="2" borderId="0" xfId="0" applyFont="1" applyFill="1"/>
    <xf numFmtId="0" fontId="4" fillId="0" borderId="0" xfId="0" applyFont="1" applyFill="1"/>
    <xf numFmtId="0" fontId="4" fillId="0" borderId="8" xfId="0" applyFont="1" applyBorder="1"/>
    <xf numFmtId="37" fontId="4" fillId="0" borderId="0" xfId="0" applyNumberFormat="1" applyFont="1"/>
    <xf numFmtId="0" fontId="42" fillId="0" borderId="8" xfId="0" applyFont="1" applyBorder="1"/>
    <xf numFmtId="0" fontId="42" fillId="0" borderId="0" xfId="0" applyFont="1"/>
    <xf numFmtId="0" fontId="50" fillId="5" borderId="1" xfId="0" applyFont="1" applyFill="1" applyBorder="1" applyAlignment="1">
      <alignment horizontal="center" vertical="center"/>
    </xf>
    <xf numFmtId="0" fontId="50" fillId="5" borderId="1" xfId="0" applyFont="1" applyFill="1" applyBorder="1" applyAlignment="1">
      <alignment horizontal="center" vertical="center" wrapText="1"/>
    </xf>
    <xf numFmtId="9" fontId="27" fillId="5" borderId="1" xfId="0" applyNumberFormat="1" applyFont="1" applyFill="1" applyBorder="1" applyAlignment="1">
      <alignment horizontal="center" vertical="center"/>
    </xf>
    <xf numFmtId="0" fontId="27" fillId="5" borderId="0" xfId="0" applyFont="1" applyFill="1" applyBorder="1" applyAlignment="1">
      <alignment horizontal="left" vertical="center"/>
    </xf>
    <xf numFmtId="9" fontId="27" fillId="5" borderId="0" xfId="0" applyNumberFormat="1" applyFont="1" applyFill="1" applyBorder="1" applyAlignment="1">
      <alignment horizontal="center" vertical="center"/>
    </xf>
    <xf numFmtId="9" fontId="27" fillId="5" borderId="0" xfId="0" applyNumberFormat="1" applyFont="1" applyFill="1" applyBorder="1" applyAlignment="1">
      <alignment horizontal="center" vertical="center" wrapText="1"/>
    </xf>
    <xf numFmtId="9" fontId="36" fillId="2" borderId="0" xfId="0" applyNumberFormat="1" applyFont="1" applyFill="1" applyAlignment="1">
      <alignment horizontal="center" vertical="center"/>
    </xf>
    <xf numFmtId="0" fontId="36" fillId="0" borderId="0" xfId="0" applyFont="1" applyFill="1" applyAlignment="1">
      <alignment horizontal="left" wrapText="1"/>
    </xf>
    <xf numFmtId="9" fontId="36" fillId="0" borderId="0" xfId="0" applyNumberFormat="1" applyFont="1" applyFill="1" applyAlignment="1">
      <alignment horizontal="center" vertical="center"/>
    </xf>
    <xf numFmtId="0" fontId="5" fillId="0" borderId="8" xfId="0" applyFont="1" applyBorder="1" applyAlignment="1">
      <alignment horizontal="center"/>
    </xf>
    <xf numFmtId="0" fontId="5" fillId="0" borderId="8" xfId="0" quotePrefix="1" applyFont="1" applyBorder="1" applyAlignment="1">
      <alignment horizontal="center"/>
    </xf>
    <xf numFmtId="0" fontId="5" fillId="0" borderId="10" xfId="0" applyFont="1" applyBorder="1" applyAlignment="1">
      <alignment horizontal="center"/>
    </xf>
    <xf numFmtId="0" fontId="4" fillId="0" borderId="10" xfId="0" applyFont="1" applyBorder="1" applyAlignment="1">
      <alignment horizontal="center"/>
    </xf>
    <xf numFmtId="9" fontId="4" fillId="0" borderId="0" xfId="0" applyNumberFormat="1" applyFont="1" applyAlignment="1">
      <alignment horizontal="center"/>
    </xf>
    <xf numFmtId="0" fontId="42" fillId="0" borderId="8" xfId="0" applyFont="1" applyBorder="1" applyAlignment="1">
      <alignment horizontal="center" vertical="center" wrapText="1"/>
    </xf>
    <xf numFmtId="0" fontId="16" fillId="0" borderId="8" xfId="0" applyFont="1" applyBorder="1" applyAlignment="1">
      <alignment horizontal="center" vertical="center" wrapText="1"/>
    </xf>
    <xf numFmtId="0" fontId="5" fillId="0" borderId="8" xfId="0" applyFont="1" applyBorder="1" applyAlignment="1">
      <alignment horizontal="center" vertical="center" wrapText="1"/>
    </xf>
    <xf numFmtId="37" fontId="4" fillId="0" borderId="0" xfId="0" applyNumberFormat="1" applyFont="1" applyAlignment="1">
      <alignment horizontal="center"/>
    </xf>
    <xf numFmtId="39" fontId="4" fillId="0" borderId="0" xfId="0" applyNumberFormat="1" applyFont="1"/>
    <xf numFmtId="0" fontId="4" fillId="0" borderId="8" xfId="0" applyFont="1" applyBorder="1" applyAlignment="1">
      <alignment horizontal="center" vertical="center" wrapText="1"/>
    </xf>
    <xf numFmtId="37" fontId="5" fillId="0" borderId="0" xfId="0" applyNumberFormat="1" applyFont="1" applyAlignment="1">
      <alignment horizontal="center" vertical="center"/>
    </xf>
    <xf numFmtId="0" fontId="42" fillId="0" borderId="8" xfId="0" applyFont="1" applyBorder="1" applyAlignment="1">
      <alignment horizontal="center" vertical="center"/>
    </xf>
    <xf numFmtId="39" fontId="4" fillId="0" borderId="8" xfId="0" applyNumberFormat="1" applyFont="1" applyBorder="1"/>
    <xf numFmtId="0" fontId="4" fillId="0" borderId="0" xfId="0" applyFont="1" applyAlignment="1">
      <alignment wrapText="1"/>
    </xf>
    <xf numFmtId="37" fontId="4" fillId="0" borderId="0" xfId="0" applyNumberFormat="1" applyFont="1" applyFill="1" applyAlignment="1">
      <alignment horizontal="center" vertical="center"/>
    </xf>
    <xf numFmtId="37" fontId="4" fillId="0" borderId="0" xfId="0" applyNumberFormat="1" applyFont="1" applyAlignment="1">
      <alignment horizontal="center" vertical="center"/>
    </xf>
    <xf numFmtId="9" fontId="42" fillId="0" borderId="0" xfId="0" applyNumberFormat="1" applyFont="1" applyAlignment="1">
      <alignment horizontal="center"/>
    </xf>
    <xf numFmtId="37" fontId="42" fillId="0" borderId="0" xfId="0" applyNumberFormat="1" applyFont="1" applyAlignment="1">
      <alignment horizontal="center"/>
    </xf>
    <xf numFmtId="37" fontId="5" fillId="0" borderId="10" xfId="0" applyNumberFormat="1" applyFont="1" applyBorder="1" applyAlignment="1">
      <alignment horizontal="center"/>
    </xf>
    <xf numFmtId="37" fontId="4" fillId="0" borderId="10" xfId="0" applyNumberFormat="1" applyFont="1" applyBorder="1" applyAlignment="1">
      <alignment horizontal="center"/>
    </xf>
    <xf numFmtId="2" fontId="4" fillId="0" borderId="0" xfId="0" applyNumberFormat="1" applyFont="1"/>
    <xf numFmtId="0" fontId="5" fillId="0" borderId="8" xfId="0" applyFont="1" applyBorder="1" applyAlignment="1">
      <alignment vertical="center" wrapText="1"/>
    </xf>
    <xf numFmtId="0" fontId="4" fillId="0" borderId="8" xfId="0" applyFont="1" applyBorder="1" applyAlignment="1">
      <alignment vertical="center"/>
    </xf>
    <xf numFmtId="37" fontId="5" fillId="0" borderId="8" xfId="0" applyNumberFormat="1" applyFont="1" applyBorder="1" applyAlignment="1">
      <alignment horizontal="center" vertical="center"/>
    </xf>
    <xf numFmtId="37" fontId="5" fillId="0" borderId="8" xfId="0" applyNumberFormat="1" applyFont="1" applyBorder="1" applyAlignment="1">
      <alignment horizontal="center" vertical="center" shrinkToFit="1"/>
    </xf>
    <xf numFmtId="0" fontId="4" fillId="0" borderId="0" xfId="0" applyFont="1" applyAlignment="1">
      <alignment horizontal="center" wrapText="1"/>
    </xf>
    <xf numFmtId="37" fontId="4" fillId="0" borderId="0" xfId="0" applyNumberFormat="1" applyFont="1" applyAlignment="1">
      <alignment vertical="center"/>
    </xf>
    <xf numFmtId="0" fontId="5" fillId="0" borderId="0" xfId="0" applyFont="1" applyAlignment="1">
      <alignment horizontal="center" vertical="center"/>
    </xf>
    <xf numFmtId="37" fontId="18" fillId="0" borderId="1" xfId="0" applyNumberFormat="1" applyFont="1" applyBorder="1" applyAlignment="1">
      <alignment vertical="center"/>
    </xf>
    <xf numFmtId="0" fontId="18" fillId="0" borderId="1" xfId="0" applyFont="1" applyBorder="1" applyAlignment="1">
      <alignment horizontal="left" vertical="center" wrapText="1"/>
    </xf>
    <xf numFmtId="166" fontId="18" fillId="0" borderId="1" xfId="0" applyNumberFormat="1" applyFont="1" applyBorder="1" applyAlignment="1">
      <alignment vertical="center"/>
    </xf>
    <xf numFmtId="9" fontId="15" fillId="0" borderId="1" xfId="0" applyNumberFormat="1" applyFont="1" applyBorder="1" applyAlignment="1">
      <alignment horizontal="left"/>
    </xf>
    <xf numFmtId="9" fontId="9" fillId="0" borderId="1" xfId="0" applyNumberFormat="1" applyFont="1" applyBorder="1" applyAlignment="1">
      <alignment horizontal="center"/>
    </xf>
    <xf numFmtId="0" fontId="15" fillId="0" borderId="1" xfId="0" applyFont="1" applyBorder="1" applyAlignment="1">
      <alignment horizontal="left"/>
    </xf>
    <xf numFmtId="166" fontId="15" fillId="0" borderId="1" xfId="0" applyNumberFormat="1" applyFont="1" applyBorder="1" applyAlignment="1">
      <alignment vertical="center"/>
    </xf>
    <xf numFmtId="0" fontId="18" fillId="0" borderId="1" xfId="0" applyFont="1" applyBorder="1" applyAlignment="1">
      <alignment horizontal="left"/>
    </xf>
    <xf numFmtId="0" fontId="18" fillId="0" borderId="1" xfId="0" applyFont="1" applyBorder="1"/>
    <xf numFmtId="166" fontId="18" fillId="0" borderId="1" xfId="0" applyNumberFormat="1" applyFont="1" applyBorder="1"/>
    <xf numFmtId="0" fontId="18" fillId="0" borderId="1" xfId="0" applyFont="1" applyBorder="1" applyAlignment="1">
      <alignment horizontal="center"/>
    </xf>
    <xf numFmtId="3" fontId="18" fillId="0" borderId="1" xfId="0" applyNumberFormat="1" applyFont="1" applyBorder="1" applyAlignment="1">
      <alignment horizontal="right"/>
    </xf>
    <xf numFmtId="166" fontId="18" fillId="0" borderId="1" xfId="0" applyNumberFormat="1" applyFont="1" applyBorder="1" applyAlignment="1">
      <alignment horizontal="right"/>
    </xf>
    <xf numFmtId="166" fontId="15" fillId="0" borderId="1" xfId="1" applyNumberFormat="1" applyFont="1" applyBorder="1"/>
    <xf numFmtId="166" fontId="15" fillId="0" borderId="1" xfId="0" applyNumberFormat="1" applyFont="1" applyBorder="1"/>
    <xf numFmtId="0" fontId="5" fillId="0" borderId="1" xfId="0" applyFont="1" applyBorder="1" applyAlignment="1">
      <alignment horizontal="center" vertical="center"/>
    </xf>
    <xf numFmtId="0" fontId="5" fillId="0" borderId="1" xfId="0" quotePrefix="1" applyFont="1" applyBorder="1" applyAlignment="1">
      <alignment horizontal="center" vertical="center"/>
    </xf>
    <xf numFmtId="170" fontId="36" fillId="0" borderId="0" xfId="1" applyNumberFormat="1" applyFont="1"/>
    <xf numFmtId="0" fontId="47" fillId="0" borderId="3"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4" xfId="0" applyFont="1" applyBorder="1" applyAlignment="1">
      <alignment horizontal="center" vertical="center" wrapText="1"/>
    </xf>
    <xf numFmtId="0" fontId="5" fillId="0" borderId="2" xfId="0" applyFont="1" applyBorder="1" applyAlignment="1">
      <alignment horizontal="center" vertical="center"/>
    </xf>
    <xf numFmtId="0" fontId="5" fillId="0" borderId="0" xfId="0" applyFont="1" applyAlignment="1">
      <alignment horizontal="center" vertical="center"/>
    </xf>
    <xf numFmtId="0" fontId="10" fillId="0" borderId="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7" fillId="0" borderId="19" xfId="0" applyFont="1" applyFill="1" applyBorder="1" applyAlignment="1">
      <alignment horizontal="center" vertical="center"/>
    </xf>
    <xf numFmtId="0" fontId="17" fillId="0" borderId="20" xfId="0" applyFont="1" applyFill="1" applyBorder="1" applyAlignment="1">
      <alignment horizontal="center" vertical="center"/>
    </xf>
    <xf numFmtId="0" fontId="17" fillId="0" borderId="21" xfId="0" applyFont="1" applyFill="1" applyBorder="1" applyAlignment="1">
      <alignment horizontal="center" vertical="center"/>
    </xf>
    <xf numFmtId="0" fontId="52" fillId="0" borderId="22"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7" fillId="0" borderId="22"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23"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30" xfId="0" applyFont="1" applyFill="1" applyBorder="1" applyAlignment="1">
      <alignment horizontal="center" vertical="center"/>
    </xf>
    <xf numFmtId="0" fontId="9" fillId="0" borderId="26" xfId="0" applyFont="1" applyFill="1" applyBorder="1" applyAlignment="1">
      <alignment horizontal="center" vertical="center"/>
    </xf>
    <xf numFmtId="0" fontId="9" fillId="0" borderId="27"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3" xfId="0" applyFont="1" applyFill="1" applyBorder="1" applyAlignment="1">
      <alignment horizontal="center" vertical="center"/>
    </xf>
    <xf numFmtId="180" fontId="26" fillId="0" borderId="3" xfId="4" applyNumberFormat="1" applyFont="1" applyBorder="1" applyAlignment="1">
      <alignment horizontal="center" vertical="center" wrapText="1"/>
    </xf>
    <xf numFmtId="180" fontId="26" fillId="0" borderId="4" xfId="4" applyNumberFormat="1" applyFont="1" applyBorder="1" applyAlignment="1">
      <alignment horizontal="center" vertical="center" wrapText="1"/>
    </xf>
    <xf numFmtId="0" fontId="5" fillId="3" borderId="1" xfId="0" applyFont="1" applyFill="1" applyBorder="1" applyAlignment="1">
      <alignment horizontal="center"/>
    </xf>
    <xf numFmtId="0" fontId="5"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8" fillId="3"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8" fillId="0" borderId="1" xfId="0" applyFont="1" applyBorder="1" applyAlignment="1">
      <alignment horizontal="left" vertical="center"/>
    </xf>
    <xf numFmtId="0" fontId="23" fillId="2" borderId="0" xfId="0" applyFont="1" applyFill="1" applyAlignment="1">
      <alignment horizontal="left"/>
    </xf>
    <xf numFmtId="0" fontId="10" fillId="0" borderId="1" xfId="4" applyFont="1" applyBorder="1" applyAlignment="1">
      <alignment horizontal="center" vertical="center" wrapText="1"/>
    </xf>
    <xf numFmtId="180" fontId="10" fillId="0" borderId="1" xfId="4" applyNumberFormat="1" applyFont="1" applyBorder="1" applyAlignment="1">
      <alignment horizontal="center" vertical="center" wrapText="1"/>
    </xf>
    <xf numFmtId="166" fontId="48" fillId="0" borderId="1" xfId="1" applyNumberFormat="1" applyFont="1" applyBorder="1" applyAlignment="1">
      <alignment horizontal="center" vertical="center" wrapText="1"/>
    </xf>
    <xf numFmtId="180" fontId="47" fillId="0" borderId="1" xfId="4" applyNumberFormat="1" applyFont="1" applyBorder="1" applyAlignment="1">
      <alignment horizontal="center" vertical="center" wrapText="1"/>
    </xf>
    <xf numFmtId="0" fontId="5" fillId="0" borderId="1" xfId="0" applyFont="1" applyBorder="1" applyAlignment="1">
      <alignment horizontal="center" vertical="center" wrapText="1"/>
    </xf>
    <xf numFmtId="0" fontId="10" fillId="0" borderId="3"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4" xfId="4" applyFont="1" applyBorder="1" applyAlignment="1">
      <alignment horizontal="center" vertical="center" wrapText="1"/>
    </xf>
    <xf numFmtId="0" fontId="4" fillId="0" borderId="3" xfId="0" applyFont="1" applyBorder="1" applyAlignment="1">
      <alignment horizontal="center" wrapText="1"/>
    </xf>
    <xf numFmtId="0" fontId="4" fillId="0" borderId="6" xfId="0" applyFont="1" applyBorder="1" applyAlignment="1">
      <alignment horizontal="center" wrapText="1"/>
    </xf>
    <xf numFmtId="0" fontId="4" fillId="0" borderId="4" xfId="0" applyFont="1" applyBorder="1" applyAlignment="1">
      <alignment horizontal="center" wrapText="1"/>
    </xf>
    <xf numFmtId="166" fontId="4" fillId="0" borderId="1" xfId="1" applyNumberFormat="1" applyFont="1" applyBorder="1" applyAlignment="1">
      <alignment horizontal="center" vertical="center"/>
    </xf>
    <xf numFmtId="0" fontId="8" fillId="0" borderId="14" xfId="4" applyFont="1" applyBorder="1" applyAlignment="1">
      <alignment horizontal="center" vertical="center" wrapText="1"/>
    </xf>
    <xf numFmtId="0" fontId="8" fillId="0" borderId="13" xfId="4" applyFont="1" applyBorder="1" applyAlignment="1">
      <alignment horizontal="center" vertical="center" wrapText="1"/>
    </xf>
    <xf numFmtId="0" fontId="8" fillId="0" borderId="15" xfId="4" applyFont="1" applyBorder="1" applyAlignment="1">
      <alignment horizontal="center" vertical="center" wrapText="1"/>
    </xf>
    <xf numFmtId="0" fontId="8" fillId="0" borderId="17" xfId="4" applyFont="1" applyBorder="1" applyAlignment="1">
      <alignment horizontal="center" vertical="center" wrapText="1"/>
    </xf>
    <xf numFmtId="0" fontId="8" fillId="0" borderId="0" xfId="4" applyFont="1" applyBorder="1" applyAlignment="1">
      <alignment horizontal="center" vertical="center" wrapText="1"/>
    </xf>
    <xf numFmtId="0" fontId="8" fillId="0" borderId="18" xfId="4" applyFont="1" applyBorder="1" applyAlignment="1">
      <alignment horizontal="center" vertical="center" wrapText="1"/>
    </xf>
    <xf numFmtId="0" fontId="8" fillId="0" borderId="7" xfId="4" applyFont="1" applyBorder="1" applyAlignment="1">
      <alignment horizontal="center" vertical="center" wrapText="1"/>
    </xf>
    <xf numFmtId="0" fontId="8" fillId="0" borderId="2" xfId="4" applyFont="1" applyBorder="1" applyAlignment="1">
      <alignment horizontal="center" vertical="center" wrapText="1"/>
    </xf>
    <xf numFmtId="0" fontId="8" fillId="0" borderId="16" xfId="4" applyFont="1" applyBorder="1" applyAlignment="1">
      <alignment horizontal="center" vertical="center" wrapText="1"/>
    </xf>
    <xf numFmtId="0" fontId="15" fillId="4" borderId="2" xfId="0" applyFont="1" applyFill="1" applyBorder="1" applyAlignment="1">
      <alignment horizontal="center"/>
    </xf>
    <xf numFmtId="0" fontId="15" fillId="4" borderId="2" xfId="0" applyFont="1" applyFill="1" applyBorder="1" applyAlignment="1">
      <alignment horizontal="center" wrapText="1"/>
    </xf>
    <xf numFmtId="0" fontId="15" fillId="4" borderId="2" xfId="0" applyFont="1" applyFill="1" applyBorder="1" applyAlignment="1">
      <alignment horizontal="center" vertical="center" wrapText="1"/>
    </xf>
    <xf numFmtId="0" fontId="10" fillId="3" borderId="1" xfId="0" applyFont="1" applyFill="1" applyBorder="1" applyAlignment="1">
      <alignment horizontal="center" vertical="center"/>
    </xf>
    <xf numFmtId="0" fontId="5" fillId="0" borderId="1" xfId="0" applyFont="1" applyBorder="1" applyAlignment="1">
      <alignment horizontal="center"/>
    </xf>
    <xf numFmtId="0" fontId="18" fillId="0" borderId="1" xfId="0" applyFont="1" applyBorder="1" applyAlignment="1">
      <alignment horizontal="center" vertical="center" wrapText="1"/>
    </xf>
    <xf numFmtId="171" fontId="15" fillId="0" borderId="0" xfId="13" applyNumberFormat="1" applyFont="1" applyBorder="1" applyAlignment="1">
      <alignment horizontal="center"/>
    </xf>
    <xf numFmtId="0" fontId="18" fillId="0" borderId="9" xfId="0" applyFont="1" applyBorder="1" applyAlignment="1">
      <alignment horizontal="left"/>
    </xf>
    <xf numFmtId="0" fontId="15" fillId="0" borderId="0" xfId="0" applyFont="1" applyAlignment="1">
      <alignment horizontal="left" vertical="center" wrapText="1"/>
    </xf>
    <xf numFmtId="0" fontId="23" fillId="2" borderId="0" xfId="0" applyFont="1" applyFill="1" applyAlignment="1">
      <alignment horizontal="left" wrapText="1"/>
    </xf>
    <xf numFmtId="0" fontId="15" fillId="0" borderId="1" xfId="0" applyFont="1" applyBorder="1" applyAlignment="1">
      <alignment horizontal="left" vertical="center" wrapText="1"/>
    </xf>
    <xf numFmtId="0" fontId="18" fillId="0" borderId="8" xfId="0" applyFont="1" applyBorder="1" applyAlignment="1">
      <alignment horizontal="left"/>
    </xf>
    <xf numFmtId="0" fontId="18" fillId="0" borderId="10" xfId="0" applyFont="1" applyBorder="1" applyAlignment="1">
      <alignment horizontal="left"/>
    </xf>
    <xf numFmtId="0" fontId="15" fillId="0" borderId="9" xfId="0" applyFont="1" applyBorder="1" applyAlignment="1">
      <alignment horizontal="left"/>
    </xf>
    <xf numFmtId="0" fontId="15" fillId="0" borderId="0" xfId="0" applyFont="1" applyAlignment="1">
      <alignment horizontal="left"/>
    </xf>
    <xf numFmtId="0" fontId="15" fillId="0" borderId="8" xfId="0" applyFont="1" applyBorder="1" applyAlignment="1">
      <alignment horizontal="left"/>
    </xf>
    <xf numFmtId="0" fontId="15" fillId="0" borderId="0" xfId="0" applyFont="1" applyAlignment="1">
      <alignment horizontal="left" vertical="center"/>
    </xf>
    <xf numFmtId="0" fontId="57" fillId="0" borderId="1" xfId="16" applyFont="1" applyBorder="1" applyAlignment="1">
      <alignment horizontal="left" vertical="center" wrapText="1"/>
    </xf>
    <xf numFmtId="0" fontId="17" fillId="0" borderId="0" xfId="33" applyFont="1" applyBorder="1" applyAlignment="1">
      <alignment horizontal="center" vertical="top" wrapText="1"/>
    </xf>
    <xf numFmtId="0" fontId="54" fillId="8" borderId="1" xfId="16" applyFont="1" applyFill="1" applyBorder="1" applyAlignment="1">
      <alignment horizontal="center" vertical="center" wrapText="1"/>
    </xf>
    <xf numFmtId="0" fontId="54" fillId="0" borderId="3" xfId="16" applyFont="1" applyBorder="1" applyAlignment="1">
      <alignment horizontal="left" vertical="center" wrapText="1"/>
    </xf>
    <xf numFmtId="0" fontId="54" fillId="0" borderId="6" xfId="16" applyFont="1" applyBorder="1" applyAlignment="1">
      <alignment horizontal="left" vertical="center" wrapText="1"/>
    </xf>
    <xf numFmtId="0" fontId="54" fillId="0" borderId="4" xfId="16" applyFont="1" applyBorder="1" applyAlignment="1">
      <alignment horizontal="left" vertical="center" wrapText="1"/>
    </xf>
    <xf numFmtId="0" fontId="55" fillId="0" borderId="1" xfId="16" applyFont="1" applyBorder="1" applyAlignment="1">
      <alignment horizontal="left" vertical="center" wrapText="1"/>
    </xf>
    <xf numFmtId="10" fontId="4" fillId="0" borderId="9" xfId="13" applyNumberFormat="1" applyFont="1" applyBorder="1" applyAlignment="1">
      <alignment horizontal="center"/>
    </xf>
    <xf numFmtId="0" fontId="5" fillId="5" borderId="1" xfId="0" applyFont="1" applyFill="1" applyBorder="1" applyAlignment="1">
      <alignment horizontal="center" vertical="center"/>
    </xf>
    <xf numFmtId="0" fontId="27" fillId="5" borderId="1" xfId="0" applyFont="1" applyFill="1" applyBorder="1" applyAlignment="1">
      <alignment horizontal="left" vertical="center"/>
    </xf>
    <xf numFmtId="0" fontId="36" fillId="2" borderId="0" xfId="0" applyFont="1" applyFill="1" applyAlignment="1">
      <alignment horizontal="left" wrapText="1"/>
    </xf>
    <xf numFmtId="0" fontId="18" fillId="2" borderId="1" xfId="12" applyFont="1" applyFill="1" applyBorder="1" applyAlignment="1">
      <alignment horizontal="center" vertical="center" wrapText="1"/>
    </xf>
    <xf numFmtId="0" fontId="10" fillId="0" borderId="0" xfId="12" applyFont="1" applyAlignment="1">
      <alignment horizontal="center" vertical="center"/>
    </xf>
    <xf numFmtId="0" fontId="10" fillId="0" borderId="7" xfId="12" applyFont="1" applyBorder="1" applyAlignment="1">
      <alignment horizontal="center" vertical="center"/>
    </xf>
    <xf numFmtId="0" fontId="10" fillId="0" borderId="2" xfId="12" applyFont="1" applyBorder="1" applyAlignment="1">
      <alignment horizontal="center" vertical="center"/>
    </xf>
    <xf numFmtId="0" fontId="15" fillId="0" borderId="36" xfId="0" applyFont="1" applyBorder="1" applyAlignment="1">
      <alignment vertical="center"/>
    </xf>
    <xf numFmtId="0" fontId="15" fillId="0" borderId="37" xfId="0" applyFont="1" applyBorder="1" applyAlignment="1">
      <alignment vertical="center"/>
    </xf>
    <xf numFmtId="0" fontId="15" fillId="0" borderId="38" xfId="0" applyFont="1" applyBorder="1" applyAlignment="1">
      <alignment horizontal="center" vertical="center" wrapText="1"/>
    </xf>
    <xf numFmtId="0" fontId="15" fillId="0" borderId="36" xfId="0" applyFont="1" applyBorder="1" applyAlignment="1">
      <alignment horizontal="center" vertical="center" wrapText="1"/>
    </xf>
    <xf numFmtId="10" fontId="63" fillId="0" borderId="33" xfId="18" applyNumberFormat="1" applyFont="1" applyFill="1" applyBorder="1" applyAlignment="1">
      <alignment horizontal="center" vertical="center"/>
    </xf>
    <xf numFmtId="10" fontId="63" fillId="0" borderId="34" xfId="18" applyNumberFormat="1" applyFont="1" applyFill="1" applyBorder="1" applyAlignment="1">
      <alignment horizontal="center" vertical="center"/>
    </xf>
    <xf numFmtId="0" fontId="15" fillId="0" borderId="36" xfId="0" applyFont="1" applyBorder="1" applyAlignment="1">
      <alignment vertical="center" wrapText="1"/>
    </xf>
    <xf numFmtId="0" fontId="15" fillId="0" borderId="37" xfId="0" applyFont="1" applyBorder="1" applyAlignment="1">
      <alignment vertical="center" wrapText="1"/>
    </xf>
    <xf numFmtId="166" fontId="18" fillId="0" borderId="38" xfId="18" applyNumberFormat="1" applyFont="1" applyBorder="1" applyAlignment="1">
      <alignment horizontal="center" vertical="center"/>
    </xf>
    <xf numFmtId="166" fontId="18" fillId="0" borderId="36" xfId="18" applyNumberFormat="1" applyFont="1" applyBorder="1" applyAlignment="1">
      <alignment horizontal="center" vertical="center"/>
    </xf>
    <xf numFmtId="0" fontId="15" fillId="4" borderId="38"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39" xfId="0" applyFont="1" applyFill="1" applyBorder="1" applyAlignment="1">
      <alignment horizontal="center" vertical="center" wrapText="1"/>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15" fillId="4" borderId="38" xfId="0" applyFont="1" applyFill="1" applyBorder="1" applyAlignment="1">
      <alignment horizontal="center" vertical="center"/>
    </xf>
    <xf numFmtId="0" fontId="15" fillId="4" borderId="39" xfId="0" applyFont="1" applyFill="1" applyBorder="1" applyAlignment="1">
      <alignment horizontal="center" vertical="center"/>
    </xf>
    <xf numFmtId="0" fontId="15" fillId="0" borderId="41" xfId="0" applyFont="1" applyBorder="1" applyAlignment="1">
      <alignment horizontal="left" vertical="center"/>
    </xf>
    <xf numFmtId="0" fontId="15" fillId="0" borderId="42" xfId="0" applyFont="1" applyBorder="1" applyAlignment="1">
      <alignment horizontal="left" vertical="center"/>
    </xf>
    <xf numFmtId="10" fontId="15" fillId="0" borderId="43" xfId="19" applyNumberFormat="1" applyFont="1" applyBorder="1" applyAlignment="1">
      <alignment horizontal="center" vertical="center"/>
    </xf>
    <xf numFmtId="10" fontId="15" fillId="0" borderId="44" xfId="19" applyNumberFormat="1" applyFont="1" applyBorder="1" applyAlignment="1">
      <alignment horizontal="center" vertical="center"/>
    </xf>
    <xf numFmtId="0" fontId="17" fillId="9" borderId="5" xfId="0" applyFont="1" applyFill="1" applyBorder="1" applyAlignment="1">
      <alignment horizontal="center" vertical="center" wrapText="1"/>
    </xf>
    <xf numFmtId="0" fontId="17" fillId="9" borderId="11" xfId="0" applyFont="1" applyFill="1" applyBorder="1" applyAlignment="1">
      <alignment horizontal="center" vertical="center" wrapText="1"/>
    </xf>
    <xf numFmtId="0" fontId="17" fillId="9" borderId="12" xfId="0" applyFont="1" applyFill="1" applyBorder="1" applyAlignment="1">
      <alignment horizontal="center" vertical="center" wrapText="1"/>
    </xf>
    <xf numFmtId="0" fontId="17" fillId="9" borderId="1" xfId="0" applyFont="1" applyFill="1" applyBorder="1" applyAlignment="1">
      <alignment horizontal="center" vertical="center" wrapText="1"/>
    </xf>
    <xf numFmtId="169" fontId="17" fillId="9" borderId="1" xfId="18" applyNumberFormat="1" applyFont="1" applyFill="1" applyBorder="1" applyAlignment="1">
      <alignment horizontal="center" vertical="center" wrapText="1"/>
    </xf>
    <xf numFmtId="0" fontId="4" fillId="3" borderId="5" xfId="12" applyFont="1" applyFill="1" applyBorder="1" applyAlignment="1">
      <alignment horizontal="center" vertical="center" wrapText="1"/>
    </xf>
    <xf numFmtId="0" fontId="4" fillId="3" borderId="11" xfId="12" applyFont="1" applyFill="1" applyBorder="1" applyAlignment="1">
      <alignment horizontal="center" vertical="center" wrapText="1"/>
    </xf>
    <xf numFmtId="0" fontId="4" fillId="3" borderId="12" xfId="12" applyFont="1" applyFill="1" applyBorder="1" applyAlignment="1">
      <alignment horizontal="center" vertical="center" wrapText="1"/>
    </xf>
    <xf numFmtId="0" fontId="34" fillId="3" borderId="5" xfId="12" applyFont="1" applyFill="1" applyBorder="1" applyAlignment="1">
      <alignment horizontal="center" vertical="center" wrapText="1"/>
    </xf>
    <xf numFmtId="0" fontId="34" fillId="3" borderId="11" xfId="12" applyFont="1" applyFill="1" applyBorder="1" applyAlignment="1">
      <alignment horizontal="center" vertical="center" wrapText="1"/>
    </xf>
    <xf numFmtId="0" fontId="34" fillId="3" borderId="12" xfId="12" applyFont="1" applyFill="1" applyBorder="1" applyAlignment="1">
      <alignment horizontal="center" vertical="center" wrapText="1"/>
    </xf>
    <xf numFmtId="176" fontId="5" fillId="3" borderId="1" xfId="12" applyNumberFormat="1" applyFont="1" applyFill="1" applyBorder="1" applyAlignment="1">
      <alignment horizontal="center" vertical="center" wrapText="1"/>
    </xf>
    <xf numFmtId="0" fontId="5" fillId="0" borderId="0" xfId="12" applyFont="1" applyAlignment="1">
      <alignment horizontal="center"/>
    </xf>
    <xf numFmtId="0" fontId="17" fillId="0" borderId="1" xfId="10" applyFont="1" applyBorder="1" applyAlignment="1">
      <alignment horizontal="center" vertical="center" wrapText="1"/>
    </xf>
    <xf numFmtId="2" fontId="26" fillId="0" borderId="0" xfId="23" quotePrefix="1" applyNumberFormat="1" applyFont="1" applyAlignment="1">
      <alignment horizontal="justify" vertical="top" wrapText="1"/>
    </xf>
    <xf numFmtId="2" fontId="26" fillId="0" borderId="0" xfId="23" applyNumberFormat="1" applyFont="1" applyAlignment="1">
      <alignment horizontal="justify" vertical="top" wrapText="1"/>
    </xf>
    <xf numFmtId="0" fontId="4" fillId="0" borderId="3" xfId="12" applyFont="1" applyBorder="1" applyAlignment="1">
      <alignment horizontal="center" vertical="center" wrapText="1"/>
    </xf>
    <xf numFmtId="0" fontId="4" fillId="0" borderId="4" xfId="12" applyFont="1" applyBorder="1" applyAlignment="1">
      <alignment horizontal="center"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5" fillId="2" borderId="0" xfId="0" applyFont="1" applyFill="1" applyAlignment="1">
      <alignment vertical="center" wrapText="1"/>
    </xf>
    <xf numFmtId="0" fontId="18" fillId="2" borderId="1" xfId="0" applyFont="1" applyFill="1" applyBorder="1" applyAlignment="1">
      <alignment vertical="center" wrapText="1"/>
    </xf>
    <xf numFmtId="166" fontId="18" fillId="2" borderId="1" xfId="1" applyNumberFormat="1" applyFont="1" applyFill="1" applyBorder="1" applyAlignment="1">
      <alignment vertical="center" wrapText="1"/>
    </xf>
    <xf numFmtId="3" fontId="50" fillId="0" borderId="0" xfId="12" applyNumberFormat="1" applyFont="1" applyAlignment="1">
      <alignment horizontal="center" vertical="center" wrapText="1"/>
    </xf>
  </cellXfs>
  <cellStyles count="35">
    <cellStyle name="Comma" xfId="1" builtinId="3"/>
    <cellStyle name="Comma 2" xfId="6" xr:uid="{AF893DDD-0D38-438C-9C42-42E128D18F60}"/>
    <cellStyle name="Comma 2 2" xfId="26" xr:uid="{1C606011-194F-4454-B840-E06D36A2009E}"/>
    <cellStyle name="Comma 2 3" xfId="18" xr:uid="{FE36EB05-B7B2-443F-9D67-5BD0EC68F178}"/>
    <cellStyle name="Comma 2 4" xfId="25" xr:uid="{6E00DE1E-E257-44B9-9126-E87EA7299E2F}"/>
    <cellStyle name="Comma 2 9" xfId="34" xr:uid="{20C7A348-4950-4DAE-BCD8-6A4FE0E81A4C}"/>
    <cellStyle name="Comma 3" xfId="11" xr:uid="{E7B79450-7C50-44FC-B581-3B107E35FEF0}"/>
    <cellStyle name="Comma 3 2" xfId="28" xr:uid="{70BECE85-67DE-4ADA-A873-3A4FFA5FE3A6}"/>
    <cellStyle name="Comma 4" xfId="2" xr:uid="{2FA71B50-0D10-4308-BBCC-3026905737DF}"/>
    <cellStyle name="Comma 5" xfId="27" xr:uid="{0BB0514D-E4DD-45A2-901A-9147602E89BD}"/>
    <cellStyle name="Hyperlink" xfId="9" builtinId="8"/>
    <cellStyle name="Hyperlink 2" xfId="17" xr:uid="{B4114AF4-541C-4691-85FD-81052373BE47}"/>
    <cellStyle name="Hyperlink 2 2" xfId="20" xr:uid="{8197CB3D-2F51-4B63-889A-D9616D938856}"/>
    <cellStyle name="Hyperlink 2 3" xfId="24" xr:uid="{F9FDD2CB-D4D2-4213-8C21-F562B0EB55A5}"/>
    <cellStyle name="Hyperlink 4" xfId="15" xr:uid="{754421B9-D376-4E89-847E-BFAD654573F8}"/>
    <cellStyle name="Normal" xfId="0" builtinId="0"/>
    <cellStyle name="Normal 14" xfId="12" xr:uid="{037813B9-392D-4E39-A25B-27D3C17AAFD9}"/>
    <cellStyle name="Normal 15" xfId="30" xr:uid="{157F9B49-BC09-42E8-857F-7D341782C9EA}"/>
    <cellStyle name="Normal 16" xfId="31" xr:uid="{CE04B760-D333-4A53-9F28-993237ACD048}"/>
    <cellStyle name="Normal 2" xfId="7" xr:uid="{4D3F1933-97DF-4DC3-B524-BD90B9526162}"/>
    <cellStyle name="Normal 2 2" xfId="8" xr:uid="{F8304042-6FC1-4F36-BBDE-94A34E46F60A}"/>
    <cellStyle name="Normal 2 2 2" xfId="22" xr:uid="{6E14397C-7AE9-4C66-9F66-DC215419CA4E}"/>
    <cellStyle name="Normal 2 4" xfId="14" xr:uid="{2DAD6CE8-FF81-411F-8F24-262946B332BC}"/>
    <cellStyle name="Normal 2 5" xfId="21" xr:uid="{040F7B64-4B1E-4BDC-AEC6-5EDE3AF4666C}"/>
    <cellStyle name="Normal 3" xfId="23" xr:uid="{78F0A8F9-6564-464E-8616-2FF1C0454189}"/>
    <cellStyle name="Normal 3 2" xfId="10" xr:uid="{B91E805C-96C3-440F-9EF0-9CAB250DE5EE}"/>
    <cellStyle name="Normal 4" xfId="16" xr:uid="{D8882EAD-F4FC-4FEE-B871-6D118E41025A}"/>
    <cellStyle name="Normal_Bang tinh (Sua) 2" xfId="4" xr:uid="{80AB86F8-3286-4508-B96E-C51EFB790D21}"/>
    <cellStyle name="Normal_Phu_luc_NLB(15-10-08)" xfId="33" xr:uid="{CC9AD2D8-ECB3-403D-9872-0471CAFFDB17}"/>
    <cellStyle name="Percent" xfId="13" builtinId="5"/>
    <cellStyle name="Percent 11" xfId="29" xr:uid="{0CB5B5C6-B6A0-4F45-A039-3FF9975711FA}"/>
    <cellStyle name="Percent 2" xfId="3" xr:uid="{7433C59F-1196-4883-B0B1-44879D4824BD}"/>
    <cellStyle name="Percent 3" xfId="5" xr:uid="{7A3DAA08-E6EA-4FEE-8091-F2329D55C386}"/>
    <cellStyle name="Percent 3 2" xfId="19" xr:uid="{A2CC40A0-B9A0-47E0-B0D8-1047206CCE6E}"/>
    <cellStyle name="Percent 4" xfId="32" xr:uid="{389CAE9B-F76C-4C9B-A9FC-E62D4818820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38" Type="http://schemas.openxmlformats.org/officeDocument/2006/relationships/externalLink" Target="externalLinks/externalLink118.xml"/><Relationship Id="rId154" Type="http://schemas.openxmlformats.org/officeDocument/2006/relationships/externalLink" Target="externalLinks/externalLink134.xml"/><Relationship Id="rId159" Type="http://schemas.openxmlformats.org/officeDocument/2006/relationships/externalLink" Target="externalLinks/externalLink139.xml"/><Relationship Id="rId175" Type="http://schemas.openxmlformats.org/officeDocument/2006/relationships/externalLink" Target="externalLinks/externalLink155.xml"/><Relationship Id="rId170" Type="http://schemas.openxmlformats.org/officeDocument/2006/relationships/externalLink" Target="externalLinks/externalLink150.xml"/><Relationship Id="rId191"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28" Type="http://schemas.openxmlformats.org/officeDocument/2006/relationships/externalLink" Target="externalLinks/externalLink108.xml"/><Relationship Id="rId144" Type="http://schemas.openxmlformats.org/officeDocument/2006/relationships/externalLink" Target="externalLinks/externalLink124.xml"/><Relationship Id="rId149" Type="http://schemas.openxmlformats.org/officeDocument/2006/relationships/externalLink" Target="externalLinks/externalLink129.xml"/><Relationship Id="rId5" Type="http://schemas.openxmlformats.org/officeDocument/2006/relationships/worksheet" Target="worksheets/sheet5.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160" Type="http://schemas.openxmlformats.org/officeDocument/2006/relationships/externalLink" Target="externalLinks/externalLink140.xml"/><Relationship Id="rId165" Type="http://schemas.openxmlformats.org/officeDocument/2006/relationships/externalLink" Target="externalLinks/externalLink145.xml"/><Relationship Id="rId181" Type="http://schemas.openxmlformats.org/officeDocument/2006/relationships/externalLink" Target="externalLinks/externalLink161.xml"/><Relationship Id="rId186" Type="http://schemas.openxmlformats.org/officeDocument/2006/relationships/externalLink" Target="externalLinks/externalLink166.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18" Type="http://schemas.openxmlformats.org/officeDocument/2006/relationships/externalLink" Target="externalLinks/externalLink98.xml"/><Relationship Id="rId134" Type="http://schemas.openxmlformats.org/officeDocument/2006/relationships/externalLink" Target="externalLinks/externalLink114.xml"/><Relationship Id="rId139" Type="http://schemas.openxmlformats.org/officeDocument/2006/relationships/externalLink" Target="externalLinks/externalLink119.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55" Type="http://schemas.openxmlformats.org/officeDocument/2006/relationships/externalLink" Target="externalLinks/externalLink135.xml"/><Relationship Id="rId171" Type="http://schemas.openxmlformats.org/officeDocument/2006/relationships/externalLink" Target="externalLinks/externalLink151.xml"/><Relationship Id="rId176" Type="http://schemas.openxmlformats.org/officeDocument/2006/relationships/externalLink" Target="externalLinks/externalLink156.xml"/><Relationship Id="rId192"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45" Type="http://schemas.openxmlformats.org/officeDocument/2006/relationships/externalLink" Target="externalLinks/externalLink125.xml"/><Relationship Id="rId161" Type="http://schemas.openxmlformats.org/officeDocument/2006/relationships/externalLink" Target="externalLinks/externalLink141.xml"/><Relationship Id="rId166" Type="http://schemas.openxmlformats.org/officeDocument/2006/relationships/externalLink" Target="externalLinks/externalLink146.xml"/><Relationship Id="rId182" Type="http://schemas.openxmlformats.org/officeDocument/2006/relationships/externalLink" Target="externalLinks/externalLink162.xml"/><Relationship Id="rId187" Type="http://schemas.openxmlformats.org/officeDocument/2006/relationships/externalLink" Target="externalLinks/externalLink16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35" Type="http://schemas.openxmlformats.org/officeDocument/2006/relationships/externalLink" Target="externalLinks/externalLink115.xml"/><Relationship Id="rId151" Type="http://schemas.openxmlformats.org/officeDocument/2006/relationships/externalLink" Target="externalLinks/externalLink131.xml"/><Relationship Id="rId156" Type="http://schemas.openxmlformats.org/officeDocument/2006/relationships/externalLink" Target="externalLinks/externalLink136.xml"/><Relationship Id="rId177" Type="http://schemas.openxmlformats.org/officeDocument/2006/relationships/externalLink" Target="externalLinks/externalLink157.xml"/><Relationship Id="rId172" Type="http://schemas.openxmlformats.org/officeDocument/2006/relationships/externalLink" Target="externalLinks/externalLink152.xml"/><Relationship Id="rId193"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141" Type="http://schemas.openxmlformats.org/officeDocument/2006/relationships/externalLink" Target="externalLinks/externalLink121.xml"/><Relationship Id="rId146" Type="http://schemas.openxmlformats.org/officeDocument/2006/relationships/externalLink" Target="externalLinks/externalLink126.xml"/><Relationship Id="rId167" Type="http://schemas.openxmlformats.org/officeDocument/2006/relationships/externalLink" Target="externalLinks/externalLink147.xml"/><Relationship Id="rId188" Type="http://schemas.openxmlformats.org/officeDocument/2006/relationships/externalLink" Target="externalLinks/externalLink168.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162" Type="http://schemas.openxmlformats.org/officeDocument/2006/relationships/externalLink" Target="externalLinks/externalLink142.xml"/><Relationship Id="rId183" Type="http://schemas.openxmlformats.org/officeDocument/2006/relationships/externalLink" Target="externalLinks/externalLink163.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externalLink" Target="externalLinks/externalLink137.xml"/><Relationship Id="rId178" Type="http://schemas.openxmlformats.org/officeDocument/2006/relationships/externalLink" Target="externalLinks/externalLink158.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externalLink" Target="externalLinks/externalLink132.xml"/><Relationship Id="rId173" Type="http://schemas.openxmlformats.org/officeDocument/2006/relationships/externalLink" Target="externalLinks/externalLink153.xml"/><Relationship Id="rId194"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168" Type="http://schemas.openxmlformats.org/officeDocument/2006/relationships/externalLink" Target="externalLinks/externalLink148.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163" Type="http://schemas.openxmlformats.org/officeDocument/2006/relationships/externalLink" Target="externalLinks/externalLink143.xml"/><Relationship Id="rId184" Type="http://schemas.openxmlformats.org/officeDocument/2006/relationships/externalLink" Target="externalLinks/externalLink164.xml"/><Relationship Id="rId189" Type="http://schemas.openxmlformats.org/officeDocument/2006/relationships/externalLink" Target="externalLinks/externalLink169.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158" Type="http://schemas.openxmlformats.org/officeDocument/2006/relationships/externalLink" Target="externalLinks/externalLink138.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externalLink" Target="externalLinks/externalLink133.xml"/><Relationship Id="rId174" Type="http://schemas.openxmlformats.org/officeDocument/2006/relationships/externalLink" Target="externalLinks/externalLink154.xml"/><Relationship Id="rId179" Type="http://schemas.openxmlformats.org/officeDocument/2006/relationships/externalLink" Target="externalLinks/externalLink159.xml"/><Relationship Id="rId195" Type="http://schemas.openxmlformats.org/officeDocument/2006/relationships/calcChain" Target="calcChain.xml"/><Relationship Id="rId190" Type="http://schemas.openxmlformats.org/officeDocument/2006/relationships/externalLink" Target="externalLinks/externalLink170.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164" Type="http://schemas.openxmlformats.org/officeDocument/2006/relationships/externalLink" Target="externalLinks/externalLink144.xml"/><Relationship Id="rId169" Type="http://schemas.openxmlformats.org/officeDocument/2006/relationships/externalLink" Target="externalLinks/externalLink149.xml"/><Relationship Id="rId185" Type="http://schemas.openxmlformats.org/officeDocument/2006/relationships/externalLink" Target="externalLinks/externalLink16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0.xml"/><Relationship Id="rId26" Type="http://schemas.openxmlformats.org/officeDocument/2006/relationships/externalLink" Target="externalLinks/externalLink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655644803193568E-2"/>
          <c:y val="0.17429013532691448"/>
          <c:w val="0.90286351706036749"/>
          <c:h val="0.74626149950953102"/>
        </c:manualLayout>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trendline>
            <c:spPr>
              <a:ln w="19050" cap="rnd">
                <a:solidFill>
                  <a:schemeClr val="accent1"/>
                </a:solidFill>
                <a:prstDash val="sysDot"/>
              </a:ln>
              <a:effectLst/>
            </c:spPr>
            <c:trendlineType val="linear"/>
            <c:dispRSqr val="0"/>
            <c:dispEq val="1"/>
            <c:trendlineLbl>
              <c:layout>
                <c:manualLayout>
                  <c:x val="-0.1700155293088364"/>
                  <c:y val="6.426545640128317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TMĐT!$L$16:$N$16</c:f>
            </c:numRef>
          </c:xVal>
          <c:yVal>
            <c:numRef>
              <c:f>TMĐT!$L$17:$N$17</c:f>
            </c:numRef>
          </c:yVal>
          <c:smooth val="1"/>
          <c:extLst>
            <c:ext xmlns:c16="http://schemas.microsoft.com/office/drawing/2014/chart" uri="{C3380CC4-5D6E-409C-BE32-E72D297353CC}">
              <c16:uniqueId val="{00000001-4874-4C50-9A36-8E7F6342416C}"/>
            </c:ext>
          </c:extLst>
        </c:ser>
        <c:dLbls>
          <c:showLegendKey val="0"/>
          <c:showVal val="0"/>
          <c:showCatName val="0"/>
          <c:showSerName val="0"/>
          <c:showPercent val="0"/>
          <c:showBubbleSize val="0"/>
        </c:dLbls>
        <c:axId val="70785712"/>
        <c:axId val="70775312"/>
      </c:scatterChart>
      <c:valAx>
        <c:axId val="70785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75312"/>
        <c:crosses val="autoZero"/>
        <c:crossBetween val="midCat"/>
      </c:valAx>
      <c:valAx>
        <c:axId val="70775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8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png"/><Relationship Id="rId5" Type="http://schemas.openxmlformats.org/officeDocument/2006/relationships/image" Target="../media/image14.jpe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0.png"/><Relationship Id="rId5" Type="http://schemas.openxmlformats.org/officeDocument/2006/relationships/image" Target="../media/image16.jpe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7.jpeg"/><Relationship Id="rId1" Type="http://schemas.openxmlformats.org/officeDocument/2006/relationships/image" Target="../media/image10.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16</xdr:col>
      <xdr:colOff>432435</xdr:colOff>
      <xdr:row>12</xdr:row>
      <xdr:rowOff>133350</xdr:rowOff>
    </xdr:from>
    <xdr:to>
      <xdr:col>23</xdr:col>
      <xdr:colOff>314325</xdr:colOff>
      <xdr:row>21</xdr:row>
      <xdr:rowOff>38100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22860</xdr:colOff>
      <xdr:row>5</xdr:row>
      <xdr:rowOff>0</xdr:rowOff>
    </xdr:from>
    <xdr:to>
      <xdr:col>15</xdr:col>
      <xdr:colOff>525780</xdr:colOff>
      <xdr:row>9</xdr:row>
      <xdr:rowOff>76183</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0919460" y="1230665"/>
          <a:ext cx="2225040" cy="1066783"/>
        </a:xfrm>
        <a:prstGeom prst="rect">
          <a:avLst/>
        </a:prstGeom>
      </xdr:spPr>
    </xdr:pic>
    <xdr:clientData/>
  </xdr:twoCellAnchor>
  <xdr:twoCellAnchor editAs="oneCell">
    <xdr:from>
      <xdr:col>6</xdr:col>
      <xdr:colOff>91440</xdr:colOff>
      <xdr:row>9</xdr:row>
      <xdr:rowOff>68580</xdr:rowOff>
    </xdr:from>
    <xdr:to>
      <xdr:col>11</xdr:col>
      <xdr:colOff>437486</xdr:colOff>
      <xdr:row>20</xdr:row>
      <xdr:rowOff>334342</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6347460" y="2247900"/>
          <a:ext cx="3660746" cy="3237562"/>
        </a:xfrm>
        <a:prstGeom prst="rect">
          <a:avLst/>
        </a:prstGeom>
      </xdr:spPr>
    </xdr:pic>
    <xdr:clientData/>
  </xdr:twoCellAnchor>
  <xdr:twoCellAnchor editAs="oneCell">
    <xdr:from>
      <xdr:col>5</xdr:col>
      <xdr:colOff>1363980</xdr:colOff>
      <xdr:row>5</xdr:row>
      <xdr:rowOff>7620</xdr:rowOff>
    </xdr:from>
    <xdr:to>
      <xdr:col>12</xdr:col>
      <xdr:colOff>541020</xdr:colOff>
      <xdr:row>9</xdr:row>
      <xdr:rowOff>88619</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srcRect l="20345" t="72727" r="26450" b="-1203"/>
        <a:stretch/>
      </xdr:blipFill>
      <xdr:spPr>
        <a:xfrm>
          <a:off x="6248400" y="1394460"/>
          <a:ext cx="4526280" cy="1071599"/>
        </a:xfrm>
        <a:prstGeom prst="rect">
          <a:avLst/>
        </a:prstGeom>
      </xdr:spPr>
    </xdr:pic>
    <xdr:clientData/>
  </xdr:twoCellAnchor>
  <xdr:twoCellAnchor editAs="oneCell">
    <xdr:from>
      <xdr:col>1</xdr:col>
      <xdr:colOff>91440</xdr:colOff>
      <xdr:row>21</xdr:row>
      <xdr:rowOff>152400</xdr:rowOff>
    </xdr:from>
    <xdr:to>
      <xdr:col>3</xdr:col>
      <xdr:colOff>339452</xdr:colOff>
      <xdr:row>25</xdr:row>
      <xdr:rowOff>79920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754380" y="5897880"/>
          <a:ext cx="2252072" cy="720000"/>
        </a:xfrm>
        <a:prstGeom prst="rect">
          <a:avLst/>
        </a:prstGeom>
      </xdr:spPr>
    </xdr:pic>
    <xdr:clientData/>
  </xdr:twoCellAnchor>
  <xdr:twoCellAnchor editAs="oneCell">
    <xdr:from>
      <xdr:col>4</xdr:col>
      <xdr:colOff>45720</xdr:colOff>
      <xdr:row>22</xdr:row>
      <xdr:rowOff>7620</xdr:rowOff>
    </xdr:from>
    <xdr:to>
      <xdr:col>5</xdr:col>
      <xdr:colOff>795009</xdr:colOff>
      <xdr:row>25</xdr:row>
      <xdr:rowOff>133260</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a:stretch>
          <a:fillRect/>
        </a:stretch>
      </xdr:blipFill>
      <xdr:spPr>
        <a:xfrm>
          <a:off x="3566160" y="5951220"/>
          <a:ext cx="2113269" cy="720000"/>
        </a:xfrm>
        <a:prstGeom prst="rect">
          <a:avLst/>
        </a:prstGeom>
      </xdr:spPr>
    </xdr:pic>
    <xdr:clientData/>
  </xdr:twoCellAnchor>
  <xdr:twoCellAnchor editAs="oneCell">
    <xdr:from>
      <xdr:col>1</xdr:col>
      <xdr:colOff>0</xdr:colOff>
      <xdr:row>25</xdr:row>
      <xdr:rowOff>0</xdr:rowOff>
    </xdr:from>
    <xdr:to>
      <xdr:col>3</xdr:col>
      <xdr:colOff>290940</xdr:colOff>
      <xdr:row>28</xdr:row>
      <xdr:rowOff>125640</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6"/>
        <a:stretch>
          <a:fillRect/>
        </a:stretch>
      </xdr:blipFill>
      <xdr:spPr>
        <a:xfrm>
          <a:off x="662940" y="7132320"/>
          <a:ext cx="2295000" cy="720000"/>
        </a:xfrm>
        <a:prstGeom prst="rect">
          <a:avLst/>
        </a:prstGeom>
      </xdr:spPr>
    </xdr:pic>
    <xdr:clientData/>
  </xdr:twoCellAnchor>
  <xdr:twoCellAnchor editAs="oneCell">
    <xdr:from>
      <xdr:col>3</xdr:col>
      <xdr:colOff>731520</xdr:colOff>
      <xdr:row>26</xdr:row>
      <xdr:rowOff>30480</xdr:rowOff>
    </xdr:from>
    <xdr:to>
      <xdr:col>5</xdr:col>
      <xdr:colOff>838344</xdr:colOff>
      <xdr:row>29</xdr:row>
      <xdr:rowOff>156120</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7"/>
        <a:stretch>
          <a:fillRect/>
        </a:stretch>
      </xdr:blipFill>
      <xdr:spPr>
        <a:xfrm>
          <a:off x="3398520" y="7360920"/>
          <a:ext cx="2324244" cy="720000"/>
        </a:xfrm>
        <a:prstGeom prst="rect">
          <a:avLst/>
        </a:prstGeom>
      </xdr:spPr>
    </xdr:pic>
    <xdr:clientData/>
  </xdr:twoCellAnchor>
  <xdr:twoCellAnchor editAs="oneCell">
    <xdr:from>
      <xdr:col>0</xdr:col>
      <xdr:colOff>640080</xdr:colOff>
      <xdr:row>29</xdr:row>
      <xdr:rowOff>182880</xdr:rowOff>
    </xdr:from>
    <xdr:to>
      <xdr:col>3</xdr:col>
      <xdr:colOff>318825</xdr:colOff>
      <xdr:row>33</xdr:row>
      <xdr:rowOff>110400</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8"/>
        <a:stretch>
          <a:fillRect/>
        </a:stretch>
      </xdr:blipFill>
      <xdr:spPr>
        <a:xfrm>
          <a:off x="640080" y="7711440"/>
          <a:ext cx="2345745" cy="720000"/>
        </a:xfrm>
        <a:prstGeom prst="rect">
          <a:avLst/>
        </a:prstGeom>
      </xdr:spPr>
    </xdr:pic>
    <xdr:clientData/>
  </xdr:twoCellAnchor>
  <xdr:twoCellAnchor editAs="oneCell">
    <xdr:from>
      <xdr:col>4</xdr:col>
      <xdr:colOff>236220</xdr:colOff>
      <xdr:row>30</xdr:row>
      <xdr:rowOff>144780</xdr:rowOff>
    </xdr:from>
    <xdr:to>
      <xdr:col>5</xdr:col>
      <xdr:colOff>580855</xdr:colOff>
      <xdr:row>34</xdr:row>
      <xdr:rowOff>72300</xdr:rowOff>
    </xdr:to>
    <xdr:pic>
      <xdr:nvPicPr>
        <xdr:cNvPr id="3" name="Picture 2">
          <a:extLst>
            <a:ext uri="{FF2B5EF4-FFF2-40B4-BE49-F238E27FC236}">
              <a16:creationId xmlns:a16="http://schemas.microsoft.com/office/drawing/2014/main" id="{70BFF157-D022-40FB-A7CF-1C8632FC101C}"/>
            </a:ext>
          </a:extLst>
        </xdr:cNvPr>
        <xdr:cNvPicPr>
          <a:picLocks noChangeAspect="1"/>
        </xdr:cNvPicPr>
      </xdr:nvPicPr>
      <xdr:blipFill>
        <a:blip xmlns:r="http://schemas.openxmlformats.org/officeDocument/2006/relationships" r:embed="rId9"/>
        <a:stretch>
          <a:fillRect/>
        </a:stretch>
      </xdr:blipFill>
      <xdr:spPr>
        <a:xfrm>
          <a:off x="3756660" y="7475220"/>
          <a:ext cx="1708615"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59765</xdr:rowOff>
    </xdr:from>
    <xdr:to>
      <xdr:col>5</xdr:col>
      <xdr:colOff>1127598</xdr:colOff>
      <xdr:row>7</xdr:row>
      <xdr:rowOff>22412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59765"/>
          <a:ext cx="6721948" cy="11894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26520</xdr:colOff>
      <xdr:row>0</xdr:row>
      <xdr:rowOff>171824</xdr:rowOff>
    </xdr:from>
    <xdr:to>
      <xdr:col>3</xdr:col>
      <xdr:colOff>18558</xdr:colOff>
      <xdr:row>7</xdr:row>
      <xdr:rowOff>137459</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26520" y="171824"/>
          <a:ext cx="6735738" cy="1192455"/>
        </a:xfrm>
        <a:prstGeom prst="rect">
          <a:avLst/>
        </a:prstGeom>
      </xdr:spPr>
    </xdr:pic>
    <xdr:clientData/>
  </xdr:twoCellAnchor>
  <xdr:twoCellAnchor editAs="oneCell">
    <xdr:from>
      <xdr:col>1</xdr:col>
      <xdr:colOff>1080474</xdr:colOff>
      <xdr:row>32</xdr:row>
      <xdr:rowOff>51562</xdr:rowOff>
    </xdr:from>
    <xdr:to>
      <xdr:col>2</xdr:col>
      <xdr:colOff>829734</xdr:colOff>
      <xdr:row>32</xdr:row>
      <xdr:rowOff>3386665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1177"/>
        <a:stretch/>
      </xdr:blipFill>
      <xdr:spPr>
        <a:xfrm>
          <a:off x="1469941" y="5368629"/>
          <a:ext cx="1738926" cy="3335103"/>
        </a:xfrm>
        <a:prstGeom prst="rect">
          <a:avLst/>
        </a:prstGeom>
      </xdr:spPr>
    </xdr:pic>
    <xdr:clientData/>
  </xdr:twoCellAnchor>
  <xdr:twoCellAnchor editAs="oneCell">
    <xdr:from>
      <xdr:col>2</xdr:col>
      <xdr:colOff>1484313</xdr:colOff>
      <xdr:row>35</xdr:row>
      <xdr:rowOff>31750</xdr:rowOff>
    </xdr:from>
    <xdr:to>
      <xdr:col>2</xdr:col>
      <xdr:colOff>3224848</xdr:colOff>
      <xdr:row>39</xdr:row>
      <xdr:rowOff>141288</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61753" y="8238490"/>
          <a:ext cx="1740535" cy="902017"/>
        </a:xfrm>
        <a:prstGeom prst="rect">
          <a:avLst/>
        </a:prstGeom>
        <a:noFill/>
        <a:ln>
          <a:noFill/>
        </a:ln>
      </xdr:spPr>
    </xdr:pic>
    <xdr:clientData/>
  </xdr:twoCellAnchor>
  <xdr:twoCellAnchor editAs="oneCell">
    <xdr:from>
      <xdr:col>2</xdr:col>
      <xdr:colOff>3225800</xdr:colOff>
      <xdr:row>33</xdr:row>
      <xdr:rowOff>169333</xdr:rowOff>
    </xdr:from>
    <xdr:to>
      <xdr:col>3</xdr:col>
      <xdr:colOff>392430</xdr:colOff>
      <xdr:row>40</xdr:row>
      <xdr:rowOff>97367</xdr:rowOff>
    </xdr:to>
    <xdr:pic>
      <xdr:nvPicPr>
        <xdr:cNvPr id="5" name="Picture 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03240" y="8200813"/>
          <a:ext cx="1532890" cy="1093893"/>
        </a:xfrm>
        <a:prstGeom prst="rect">
          <a:avLst/>
        </a:prstGeom>
        <a:noFill/>
        <a:ln>
          <a:noFill/>
        </a:ln>
      </xdr:spPr>
    </xdr:pic>
    <xdr:clientData/>
  </xdr:twoCellAnchor>
  <xdr:twoCellAnchor editAs="oneCell">
    <xdr:from>
      <xdr:col>2</xdr:col>
      <xdr:colOff>990600</xdr:colOff>
      <xdr:row>32</xdr:row>
      <xdr:rowOff>67733</xdr:rowOff>
    </xdr:from>
    <xdr:to>
      <xdr:col>2</xdr:col>
      <xdr:colOff>3649134</xdr:colOff>
      <xdr:row>32</xdr:row>
      <xdr:rowOff>3378199</xdr:rowOff>
    </xdr:to>
    <xdr:pic>
      <xdr:nvPicPr>
        <xdr:cNvPr id="7" name="Picture 6">
          <a:extLst>
            <a:ext uri="{FF2B5EF4-FFF2-40B4-BE49-F238E27FC236}">
              <a16:creationId xmlns:a16="http://schemas.microsoft.com/office/drawing/2014/main" id="{F0729675-EA7A-448F-ABC2-F63636342DC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738" b="14006"/>
        <a:stretch/>
      </xdr:blipFill>
      <xdr:spPr>
        <a:xfrm>
          <a:off x="3369733" y="5384800"/>
          <a:ext cx="2658534" cy="33104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26520</xdr:colOff>
      <xdr:row>0</xdr:row>
      <xdr:rowOff>171824</xdr:rowOff>
    </xdr:from>
    <xdr:to>
      <xdr:col>3</xdr:col>
      <xdr:colOff>18558</xdr:colOff>
      <xdr:row>7</xdr:row>
      <xdr:rowOff>137459</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26520" y="171824"/>
          <a:ext cx="6735738" cy="1192455"/>
        </a:xfrm>
        <a:prstGeom prst="rect">
          <a:avLst/>
        </a:prstGeom>
      </xdr:spPr>
    </xdr:pic>
    <xdr:clientData/>
  </xdr:twoCellAnchor>
  <xdr:twoCellAnchor editAs="oneCell">
    <xdr:from>
      <xdr:col>2</xdr:col>
      <xdr:colOff>1484313</xdr:colOff>
      <xdr:row>35</xdr:row>
      <xdr:rowOff>31750</xdr:rowOff>
    </xdr:from>
    <xdr:to>
      <xdr:col>2</xdr:col>
      <xdr:colOff>3224848</xdr:colOff>
      <xdr:row>39</xdr:row>
      <xdr:rowOff>141287</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61753" y="8672830"/>
          <a:ext cx="1740535" cy="902017"/>
        </a:xfrm>
        <a:prstGeom prst="rect">
          <a:avLst/>
        </a:prstGeom>
        <a:noFill/>
        <a:ln>
          <a:noFill/>
        </a:ln>
      </xdr:spPr>
    </xdr:pic>
    <xdr:clientData/>
  </xdr:twoCellAnchor>
  <xdr:twoCellAnchor editAs="oneCell">
    <xdr:from>
      <xdr:col>2</xdr:col>
      <xdr:colOff>3225800</xdr:colOff>
      <xdr:row>33</xdr:row>
      <xdr:rowOff>169333</xdr:rowOff>
    </xdr:from>
    <xdr:to>
      <xdr:col>3</xdr:col>
      <xdr:colOff>392430</xdr:colOff>
      <xdr:row>40</xdr:row>
      <xdr:rowOff>97366</xdr:rowOff>
    </xdr:to>
    <xdr:pic>
      <xdr:nvPicPr>
        <xdr:cNvPr id="4" name="Picture 3">
          <a:extLst>
            <a:ext uri="{FF2B5EF4-FFF2-40B4-BE49-F238E27FC236}">
              <a16:creationId xmlns:a16="http://schemas.microsoft.com/office/drawing/2014/main" id="{00000000-0008-0000-1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03240" y="8635153"/>
          <a:ext cx="1532890" cy="1093893"/>
        </a:xfrm>
        <a:prstGeom prst="rect">
          <a:avLst/>
        </a:prstGeom>
        <a:noFill/>
        <a:ln>
          <a:noFill/>
        </a:ln>
      </xdr:spPr>
    </xdr:pic>
    <xdr:clientData/>
  </xdr:twoCellAnchor>
  <xdr:twoCellAnchor editAs="oneCell">
    <xdr:from>
      <xdr:col>2</xdr:col>
      <xdr:colOff>1215602</xdr:colOff>
      <xdr:row>32</xdr:row>
      <xdr:rowOff>50800</xdr:rowOff>
    </xdr:from>
    <xdr:to>
      <xdr:col>2</xdr:col>
      <xdr:colOff>3310467</xdr:colOff>
      <xdr:row>32</xdr:row>
      <xdr:rowOff>3563432</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1283"/>
        <a:stretch/>
      </xdr:blipFill>
      <xdr:spPr>
        <a:xfrm>
          <a:off x="3594735" y="5545667"/>
          <a:ext cx="2094865" cy="3512632"/>
        </a:xfrm>
        <a:prstGeom prst="rect">
          <a:avLst/>
        </a:prstGeom>
      </xdr:spPr>
    </xdr:pic>
    <xdr:clientData/>
  </xdr:twoCellAnchor>
  <xdr:twoCellAnchor editAs="oneCell">
    <xdr:from>
      <xdr:col>1</xdr:col>
      <xdr:colOff>1295400</xdr:colOff>
      <xdr:row>32</xdr:row>
      <xdr:rowOff>25402</xdr:rowOff>
    </xdr:from>
    <xdr:to>
      <xdr:col>2</xdr:col>
      <xdr:colOff>1081554</xdr:colOff>
      <xdr:row>32</xdr:row>
      <xdr:rowOff>3572933</xdr:rowOff>
    </xdr:to>
    <xdr:pic>
      <xdr:nvPicPr>
        <xdr:cNvPr id="7" name="Picture 6">
          <a:extLst>
            <a:ext uri="{FF2B5EF4-FFF2-40B4-BE49-F238E27FC236}">
              <a16:creationId xmlns:a16="http://schemas.microsoft.com/office/drawing/2014/main" id="{5FBF7D8C-6407-41E1-8863-C5A63A0F5FF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062"/>
        <a:stretch/>
      </xdr:blipFill>
      <xdr:spPr>
        <a:xfrm>
          <a:off x="1684867" y="5520269"/>
          <a:ext cx="1775820" cy="35475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26520</xdr:colOff>
      <xdr:row>0</xdr:row>
      <xdr:rowOff>171824</xdr:rowOff>
    </xdr:from>
    <xdr:to>
      <xdr:col>3</xdr:col>
      <xdr:colOff>18558</xdr:colOff>
      <xdr:row>7</xdr:row>
      <xdr:rowOff>137459</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26520" y="171824"/>
          <a:ext cx="6735738" cy="1192455"/>
        </a:xfrm>
        <a:prstGeom prst="rect">
          <a:avLst/>
        </a:prstGeom>
      </xdr:spPr>
    </xdr:pic>
    <xdr:clientData/>
  </xdr:twoCellAnchor>
  <xdr:twoCellAnchor editAs="oneCell">
    <xdr:from>
      <xdr:col>2</xdr:col>
      <xdr:colOff>24841</xdr:colOff>
      <xdr:row>32</xdr:row>
      <xdr:rowOff>37251</xdr:rowOff>
    </xdr:from>
    <xdr:to>
      <xdr:col>2</xdr:col>
      <xdr:colOff>2057401</xdr:colOff>
      <xdr:row>32</xdr:row>
      <xdr:rowOff>3386667</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403974" y="5523651"/>
          <a:ext cx="2032560" cy="3349416"/>
        </a:xfrm>
        <a:prstGeom prst="rect">
          <a:avLst/>
        </a:prstGeom>
      </xdr:spPr>
    </xdr:pic>
    <xdr:clientData/>
  </xdr:twoCellAnchor>
  <xdr:twoCellAnchor editAs="oneCell">
    <xdr:from>
      <xdr:col>2</xdr:col>
      <xdr:colOff>1484313</xdr:colOff>
      <xdr:row>35</xdr:row>
      <xdr:rowOff>31750</xdr:rowOff>
    </xdr:from>
    <xdr:to>
      <xdr:col>2</xdr:col>
      <xdr:colOff>3224848</xdr:colOff>
      <xdr:row>39</xdr:row>
      <xdr:rowOff>141287</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61753" y="8307070"/>
          <a:ext cx="1740535" cy="902018"/>
        </a:xfrm>
        <a:prstGeom prst="rect">
          <a:avLst/>
        </a:prstGeom>
        <a:noFill/>
        <a:ln>
          <a:noFill/>
        </a:ln>
      </xdr:spPr>
    </xdr:pic>
    <xdr:clientData/>
  </xdr:twoCellAnchor>
  <xdr:twoCellAnchor editAs="oneCell">
    <xdr:from>
      <xdr:col>2</xdr:col>
      <xdr:colOff>3225800</xdr:colOff>
      <xdr:row>33</xdr:row>
      <xdr:rowOff>169333</xdr:rowOff>
    </xdr:from>
    <xdr:to>
      <xdr:col>3</xdr:col>
      <xdr:colOff>392430</xdr:colOff>
      <xdr:row>40</xdr:row>
      <xdr:rowOff>97367</xdr:rowOff>
    </xdr:to>
    <xdr:pic>
      <xdr:nvPicPr>
        <xdr:cNvPr id="5" name="Picture 4">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03240" y="8269393"/>
          <a:ext cx="1532890" cy="1093894"/>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_01\c\My%20Documents\hung\NLNT2\Dot3\WINDOWS\Desktop\ngoc\trungma-tkk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amsung\e\M2-TUNG\DS_04\DS04\VOL.IIA\KW.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I:\NAM\HATAY\Dan_Phuong\Hoa\Van%20Giang%2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HINHND-PC\Users\LVTD\My%20Documents\Xaphong.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I:\Dvan%202\QTLap\Q1%202003\QT%20LDE%203\My%20Documents\Giang\DOICOCBG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NEW\DT-MOI\NGHEAN\CUALO\ptkt110cualo.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amsung\e\Kien\tbtva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o\TToanGDII-WB\Lo60\quyet%20toan%20Vison-lamthao.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Thuhien\c\MSOFFICE\EXCEL\PROGRAM\CHAY-T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Users\CEO\AppData\Local\Temp\D&#432;%20lieu\3.%20Cay%20xanh%20CX-01B,01C,02,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6634C731\buc%20tranh%20gom%20mau%20ngay%20hoi%20non%20song%20tren%20dat%20to%20-%20san%20le%20h"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NAM\HATAY\Dan_Phuong\A-Qlxd\Quyet%20toan\2002\Dan%20ph&#173;&#238;ng\LIEN%20QUAN%20-%20THACH%20THAT%20-%20HA%20TA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Binh\c\unzipped\Luong\TN01200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Binh\c\unzipped\Luong\TN03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G:\avin\phan%20phat%20sinh%20TBA%20bo%20Bac%20cau%20Binh.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CAPITAL\110TKKT\dongxua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H:\Dvan%202\QTLap\Q1%202003\CO%20LE%204\QT%20C&#230;%20l&#212;%20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y2\c\THANH\Bao_cao\TheodoiQT\Qtoan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ien-%20Ntho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Users\Administrator\Desktop\Khai%20toan\Villas%20shop%20PL%20mau%20D1%20MB%201112%20-%20OK.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WORKSC~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7\D\Trung%20Kien\Trung%20Kien\BB\Binh\boq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hung%20thinh.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CS3408\Standard\RP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G:\Hai%20C\HAI\DIEM%20DUNG\TTDD%20DAM%20TRUNG.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Ibm\c\Dauthau\Bong%20Son-Ban%20Thach%20thong%20nhat%20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I:\Dvan%202\QTLap\Q1%202003\QT%20LDE%203\QT%20L&#167;&#210;%2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ung\Cau%20Doi%202\WINDOWS\Profiles\minhgiam\My%20Documents\Sato\Bill%20Modification%20Pac%20III%20-%2025%20Oct%2001\Bill-Final\MODIFICATI%20III-19%20Nov%2001-To%20Cont.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MODIFICATION%20IV-15%20Mar%200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I:\Dvan%202\QTLap\Q1%202003\QT%20LDE%203\Tay%20Thanh.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G:\Tran%20Hieu\Duan\SINH%20QUYEN\Thanhtoan1\DOCUME~1\ADMINI~1\LOCALS~1\Temp\BOQ%20(FA-AWIII)\summary%20pakage%20III-BQ.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ung\d\Dang%20Dung\KT-Xdcb\Duong%20BGioi\PH%20BC\Cong\Thanh%20Toan\CS3408\Standard\RPT.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setup\A-Hien\QT\KSXD%20&#167;i&#214;n%20I\QT%20V&#169;n%20ch&#181;ng.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I:\Dvan%202\QTLap\Q1%202003\QT%20LDE%203\bin\2001\TUYEN%20QUANG\nha%20may%20ch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Users\anhntn\Downloads\368%20Trung%20K&#237;nh\VIPTOUR%20(gui%20C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van%202\QTCTDuy&#170;t\2003\SONG%20NINH\SONG%20NINH%20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Hao\TToanGDII-WB\Lo60\WINDOWS\Desktop\My%20Documents\My%20Documents\BKe%20ThToan%20GD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C:\D:\1.%20Work\2.%20Dinh_gia\1.%202020\1.%202020\A.%20Do%20Dang\4.%20Nh&#224;%20xuong%20Hai%20Duong\1.2.%20File_tinh_nha_xuong.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D:\1.%20Work\2.%20Dinh_gia\1.%202020\1.%202020\A.%20Do%20Dang\4.%20Nh&#224;%20xuong%20Hai%20Duong\1.2.%20File_tinh_nha_xuong.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Dvan%202\QTCTDuy&#170;t\2003\SONG%20NINH\My%20Documents\QT%20tai%20Cong%20ty\VULOAN\My%20Documents\CS3408\Standard\RPT.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I:\Dvan%202\QTCTDuy&#170;t\2003\SONG%20NINH\My%20Documents\QT%20tai%20Cong%20ty\VULOAN\My%20Documents\DOCUMENT\DAUTHAU\Dungquat\GOI3\DUNGQUAT-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KHONGNEN.LUU\CHIHANH\DIA2\B-CAOQ~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My%20Documents\DToan35KV\TramCatT.Yen-B.X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G:\Hai%20C\HAI\KHAI%20TOAN%202004\TRAM%20HO%20800%20-VINASHI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Th&#7849;m%20&#273;&#7883;nh%20gi&#225;%20Lotus\(%20CH&#7883;%20Huy&#7873;n-%20H&#224;%20T&#226;y)\Ki&#7871;n%20H&#432;ng\PLDG%20Ki&#7871;n%20H&#432;ng.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TCKT%202000\XDCB%20CTD\MAC%20THI%20BUOI%201\TCKT%202000\XDCB%20CTD\LAM%201\Tr&#202;n%20l&#169;m%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Quy&#213;t%20to&#184;n\AaL&#163;\L&#170;%20-%20Quy&#213;t%20to&#184;n\Quy&#213;t%20to&#184;n%20CN&#167;\QT%20G&#171;i%202.xls" TargetMode="External"/></Relationships>
</file>

<file path=xl/externalLinks/_rels/externalLink150.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G:\Hoi%201\Dinh\KL%20B05\nguy&#214;t\Noi%20bo\My%20Documents\Y&#213;n\l&#181;ocai%20n&#233;i%20b&#233;%20-%20ph&#199;n%20c&#232;%20&#174;&#222;nh.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INHPHUC\hanhnh4\AppData\Local\Microsoft\Windows\Temporary%20Internet%20Files\Content.Outlook\6B19JLGL\DNTT%20tham%20tra%20quyet%20toan%20Times%20city.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Thao\namdinh\IN%20Yen%20Dinh%201%20DAM.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Lg\van%20ban\Du%20an%20BT%20va%20BOT\Cau%20Yen%20Lenh\Sau%20dau%20thau\Du%20An%20Cau%20Yen%20Lenh%20BQ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Hoi%201\Dinh\KL%20B05\nguy&#214;t\Noi%20bo\My%20Documents\HSTh&#199;u-Yen\Tr&#185;mBA\nh&#184;nh220XM.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u_an_lg\c\LUU%20DU%20AN%20DA%20DAU%20THAU\DA%20dang%20thi%20cong\CP3-%20Nut%20Nam%20Thang%20Long\Hung%20De%20huu%20hong\boq(CP3)3giai%20trinh2-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u_an_lg\c\CAN\VD-10C\Package%20N.IV-new\Bong%20So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LIEN\C\1\VIETNAMBuilding%2017%20R&amp;D\HONG\1\-SECTION.XLT"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NEW\DT-MOI\NGHEAN\CUALO\TBA110cu.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Admin\AppData\Local\Temp\Zalo%20Temp\TempDownloads\PA%20Tr&#224;ng%20Du&#7879;%20-%20In%20ch&#7913;ng%20th&#43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Users\Admin\AppData\Local\Temp\Zalo%20Temp\TempDownloads\P.an%20s&#417;%20b&#789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Other%20computers\Dell%20XPS%20-%20Thuy%20Duong\1.%20Work\B.%20Th&#7849;m%20&#273;&#7883;nh%20gi&#225;\6.%202025\2.%20Th&#7849;m%20&#273;&#7883;nh%20m&#243;n%20l&#7867;\0.%20H&#7891;%20s&#417;%20ph&#225;t%20h&#224;nh\&#272;&#7845;t%20l&#250;a%20-%20C&#7893;%20nhu&#7871;\t&#225;i\B&#7843;ng%20t&#237;nh%20-%20D&#7921;%20&#225;n%20S&#244;ng%20H&#7891;ng%20Tower%20-%2001.2026.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2026.05.05.%20T&#237;nh%20to&#225;n%20HQNH%20du%20an%20HHT-V4%20(TM&#272;T%20356t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Ch&#7913;ng%20th&#432;/DI&#7878;P/CT%20PH/N&#259;m%202025/Th&#225;ng%208/161.0908.21.A-Cty%20L&#234;%20Ph&#225;t-KCN%20Ch&#226;u%20&#272;&#7889;c/0.%20B&#272;Cm-KCN%20Ch&#226;u%20&#272;&#7889;c.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ehoach1\c\Hoanganh\TG%20Vin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Luu_Tru\Ltb_ktkh\DZ220KV_Dau_Noi_sau_tram_500kV_Ha_Tinh\Gia_thau_Gui_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TEDI\WC-T5%20-%20TEDI.EXE.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INHND-PC\Users\My%20Documents\Ha\DT%20nam%202007\Thang%205\LUU%20TAI%20VAO%20DAY\My%20Documents\Haiceco\LESO\HsdtCsan\DTHAU\DT2\LAOCAI\MDT67-C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u2ng\Nu2nG\Nu2nG\NISSAN%20BSD%20Tender\NISSAN%20BSD%20PI\BQ_TIMAHR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Mung\daitu\LUUTAM\VBAO\BookJHFGJGXBGCCNCVCCVVCVCC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AY13\Benh%20Vien%20huyen%20Hoai%20Duc\Khu%20DTM%20Tay%20Nam%20ho%20Linh%20Dam\TAY%20NAM%20Pro-2007\Phong%20Ke%20hoach\0-Dat%20ket\7000\My%20Documents\Trung\trung\TRUNG2\KHE-TRE\M3%20be%20to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ckt1\C\WINDOWS\Desktop\NLNT\Lo%2060\DATA\khh\LOWLI\A-TUAN\khh\sua\biphuoc\tach-7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ay4\d\tien%20son\tien%20son%20chuan\BCNCKT\B_Can\Ba_b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MSI\AppData\Roaming\Skype\My%20Skype%20Received%20Files\Users\MSI\Downloads\Du%20an%2078%20can\3-%20TNM-61ha-du%20toan%20bo%20xu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Ngocanh\tham%20dinh%20gia%20ivc%20viet%20nam\Documents%20and%20Settings\Nasia01\Desktop\TEDI\WC-T5%20-%20TEDI.EX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kt1\C\WINDOWS\Desktop\NLNT\Lo%2060\DATA\khh\LOWLI\A-TUAN\khh\sua\biphuoc\tach-7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ung\d\Dang%20Dung\KT-Xdcb\Duong%20BGioi\PH%20BC\Cong\Thanh%20Toan\DOCUMENT\DAUTHAU\Dungquat\GOI3\DUNGQUAT-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HINHND-PC\Users\My%20Documents\Ha\DT%20nam%202007\Thang%205\LUU%20TAI%20VAO%20DAY\Lam\Du%20toan\DT\Luu\500KV\DN-TBINH.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Hoi%201\Thanh%20Binh\Tham%20dinh%20artex\DUTOAN%20TD%20(COC%20THAP%20TA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IEN\C\1\VIETNAMBuilding%2017%20R&amp;D\TUAN\BRIDGE\BINH\18M\18T_H2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IEN\C\1\VIETNAMBuilding%2017%20R&amp;D\KU2%20Fevr\Nippon.KU2%20Evol."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inh\c\XNTK%20DIEN\Dt2002\Kienan\TBA%20treo\M400%20Hop%20luc.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A%20SONASEA%20VAN%20DON%20HARBOR%20CITY\1-%20SONASEA%20VAN%20DON%20COMPLEX\3-%20SVC-CPTV+CP%20KHAC\0000A-%20SVC-CHI%20PHI%20TU%20VAN\1-%20SVC-TVDT\BangTra%20QD79%20-%20tailieuxaydung.vn.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HINHND-PC\Users\My%20Documents\Ha\DT%20nam%202007\Thang%205\LUU%20TAI%20VAO%20DAY\My%20Documents\P-KH\E-KH\GIANG\Thuong%2010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Dvan%202\QTLap\Q1%202003\QT%20LDE%203\QT%20L&#167;&#210;%2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Y13\Benh%20Vien%20huyen%20Hoai%20Duc\Khu%20DTM%20Tay%20Nam%20ho%20Linh%20Dam\TAY%20NAM%20Pro-2007\Phong%20Ke%20hoach\0-Dat%20ket\7000\My%20Documents\Trung\trung\TRUNG2\KHE-TRE\M3%20be%20to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Hao\TToanGDII-WB\Lo60\WINDOWS\Desktop\My%20Documents\My%20Documents\My%20Documents\TUYEN\QT-%20Tinh\T&#181;i%20Ch&#221;nh%20-%20Xu&#169;n%20L&#203;p\T&#181;iCh&#221;nh%20-%20Y&#170;n%20L&#169;m\TaiChinh%20-%20Yen%20lam.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Dvan%202\QTLap\Q1%202003\NGHIA%20LOI\QT%20AB%20Nghia%20lo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INHPHUC\dinhvt2\AppData\Local\Microsoft\Windows\Temporary%20Internet%20Files\Content.Outlook\GMH5SRAA\Vinmec%20Nha%20Trang%20-%20Tong%20thau%20-%20Q4.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msung\e\Kien\khoi%20luo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msung\e\Kien\BOQ%20of%20Da%20Bac%20Brid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msung\e\CAN\VD-10C\Package%20N.IV-new\Song%20Chua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Tran%20Hieu\Duan\SINH%20QUYEN\Thanhtoan1\DOCUME~1\ADMINI~1\LOCALS~1\Temp\CAN\VD-10C\Package%20N.IV-new\Bong%20S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u_an_lg\c\DUY\CAN\VD-10C\Package%20N.IV-new\ThachTuan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Dung\Cau%20Doi%202\$$M%20Luu\DUTOAN\LHIEP1\Cau425KimLu(su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HPHUC\Users\Documents%20and%20Settings\Nasia01\Desktop\TEDI\WC-T5%20-%20TEDI.EX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MSI\AppData\Roaming\Skype\My%20Skype%20Received%20Files\Users\MSI\Downloads\Du%20an%2078%20can\DT%20Giao%20thong%20Tuyen%2024%20KV.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tha\Tai%20Chinh-%20QT-Halan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HINHND-PC\Users\NAM%202004\DU%20TOAN%202004\WINDOWS\Profiles\Hung\Desktop\My%20Documents\Binh\Truong\D.Day%20K%2024KV%20CNV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amsung\e\CAN\VD-10C\Package%20N.III\Ky%20lam.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Tran%20Hieu\Duan\SINH%20QUYEN\Thanhtoan1\DOCUME~1\ADMINI~1\LOCALS~1\Temp\CAN\VD-10C\Package%20N.III-new\Bridg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g\dulieucanhan\Van%20anh\Gia%20Cau%20Yen%20Lenh.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Hao\TToanGDII-WB\Lo60\WINDOWS\Desktop\My%20Documents\My%20Documents\My%20Documents\Hiep\ChongQuaTai\Km4\Km4_TQ_HN%20(new).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My%20Documents\Anh%20TKD\CS.Bai%20Bien%20D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JAMI\Users\Documents%20and%20Settings\Nasia01\Desktop\TEDI\WC-T5%20-%20TEDI.EX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LCD%20Lai%20Xua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hat\d\XNTKD\KT2002\M560%20K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HINHND-PC\Users\TUAN\KHAI%20TOAN%202004\lap%20cdld%20Hun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ay2\c\My%20Documents\Nguyen\Gia3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er1\c\Qu&#182;n%20l&#253;%20h&#229;%20s&#172;\Quy&#213;t%20to&#184;n%20th&#184;i%20nguy&#170;n\Quyet%20toan%20Tan%20Thinh.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Dinh.P8\C&#171;ng%20tr&#215;nh%202001\&#167;DK10KV%20Ch&#232;ng%20qu&#184;%20t&#182;i%20trung%20gian%20Thanh%20Mi&#214;n\Duyet-II-TKKT-TCSTTGThanhMi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H&#7890;%20S&#416;%20M&#7850;U\N&#259;m%202022\Th&#225;ng%208\H&#7891;%20s&#417;%20so&#225;t\V22080382%20-%20Nh&#224;%20x&#432;&#7903;ng%20B&#236;nh%20&#272;&#7883;nh\Ph&#7909;%20l&#7909;c%20t&#237;nh%20to&#225;n%20&#273;c%20gi&#7843;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DT-THL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Hao\TToanGDII-WB\Lo60\WINDOWS\Desktop\My%20Documents\My%20Documents\My%20Documents\TUYEN\QT-%20Tinh\T&#181;i%20Ch&#221;nh%20-%20Xu&#169;n%20L&#203;p\T&#181;iCh&#221;nh%20-%20Y&#170;n%20L&#169;m\DU%20TOAN_YenLam_TongHo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THANH%20XUAN_DU%20TOAN\Cong%20trinh-Trung%20tam%20TV%20CEO\49-%20HTKT%20River%20Silk%20City-phia%20Nam\1-%20DU%20TOAN%20RSC%20PHIA%20NAM\01-%20DT%20HM%20HTKT-SXD\Bia%20v&#224;%20TM%20DTCT_TKBVTC-RSC%20phia%20Nam\nha%20chua%20may%20bom%20Ninh%20Thuan%20in"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LDE%204\QT%20LIEU%20DE%204_d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Tran%20Hieu\Duan\SINH%20QUYEN\Thanhtoan1\KA\QL1\HN-BN\DT-BTHAU.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Khu%201-2%20phuong%20l&#170;%20l&#238;i%20(Giai%20&#174;o&#185;n%20II).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Thuhien\c\MSOFFICE\EXCEL\PROGRAM\H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i_kh\huong_xl1\Congviec\T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ehoach2\c\thao\Thanhhoa\l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Dung\Cau%20Doi%202\WINDOWS\TEMP\Kl%20va%20Kh%20PIII.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huhien\c\MSOFFICE\EXCEL\PROGRAM\PERSON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ehoach1\c\Hoanganh\Giang\Ctao%20luoi%20khu%20Chau%20Giang%20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Dung%20Quat\Goi3\PNT-P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Dvan%202\QTLap\Q1%202003\QT%20LDE%203\bin\2001\TUYEN%20QUANG\nha%20may%20ch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Setup\Gia257\GiaOK\95.2ThanhLam_NgheA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Ta%20Khoa\Cau%2014\Hang\Dinh%20muc\DMU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thd_2\d\HAM_RONG\TU_VAN\HAM_CHO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a\d\PH99\BACNAM\TKKT\DTOAN\dtk48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y4\d\tien%20son\tien%20son%20chuan\BCNCKT\B_Can\Ba_b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My%20Documents\Km4_TQ_HN%20(moi).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GocSau(mo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rojects\Sonasea%20Nha%20Trang\Vol.2%20-%20Cost%20Plan\2019.05.07%20-%20Cost%20Plan%20Rev00\04%20-%20Cost%20Plan%20Submission\01-completed%20cost%20plan\Sonasea%20Nha%20Trang-TMDT%2024-5-201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Minh%20Hai\NADECO\Dutoan\DutoanTK1_2016\Nam%20Dinh\SGTVT\DADT\489C%20sua_ngay17.5_bangui\DT_Duong_TH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A%20SONASEA%20VAN%20DON%20HARBOR%20CITY\1-%20SONASEA%20VAN%20DON%20COMPLEX\3-%20SVC-CPTV+CP%20KHAC\0000A-%20SVC-CHI%20PHI%20TU%20VAN\1-%20SVC-TVDT\SVC-Khai%20toan%20TMDT-Ban%20KT.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h1\c\My%20Documents\E-KHTT\Dung\Plan\KH2001\Noibo\KHmon1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h3\c\LUUKH\E-khtt\Dung\Result\2001\dotxua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t1"/>
      <sheetName val="T11"/>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fOOD"/>
      <sheetName val="FORM hc"/>
      <sheetName val="FORM pc"/>
      <sheetName val="Bia"/>
      <sheetName val="Tm"/>
      <sheetName val="THKP"/>
      <sheetName val="DGi"/>
      <sheetName val="TH  goi 4-x"/>
      <sheetName val="PNT_QUOT__3"/>
      <sheetName val="COAT_WRAP_QIOT__3"/>
      <sheetName val="CV den trong to聮g"/>
      <sheetName val="kl m m d"/>
      <sheetName val="kl vt tho"/>
      <sheetName val="kl dat"/>
      <sheetName val="Sheet4"/>
      <sheetName val="xin kinh phi"/>
      <sheetName val="lan trai"/>
      <sheetName val="thuoc no"/>
      <sheetName val="so thuc pham"/>
      <sheetName val="CamPha"/>
      <sheetName val="MongCai"/>
      <sheetName val="7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ȴ0000000"/>
      <sheetName val="BangTH"/>
      <sheetName val="Xaylap "/>
      <sheetName val="Nhan cong"/>
      <sheetName val="Thietbi"/>
      <sheetName val="Diengiai"/>
      <sheetName val="Vanchuyen"/>
      <sheetName val="XLÇ_x0015_oppy"/>
      <sheetName val="Thang06-2002"/>
      <sheetName val="Thang07-2002"/>
      <sheetName val="Thang08-2002"/>
      <sheetName val="Thang09-2002"/>
      <sheetName val="Thang10-2002 "/>
      <sheetName val="Thang11-2002"/>
      <sheetName val="Thang12-2002"/>
      <sheetName val="Sheet1 (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Oð mai 279"/>
      <sheetName val="Shedt1"/>
      <sheetName val="_x0012_0000000"/>
      <sheetName val="mau kiem ke"/>
      <sheetName val="quyet toan HD 2000"/>
      <sheetName val="quyet toan hoa don 2001"/>
      <sheetName val="kiem ke hoa don 2001"/>
      <sheetName val="QUY III 02"/>
      <sheetName val="QUY IV 02"/>
      <sheetName val="QUYET TOAN 02"/>
      <sheetName val="Sheet15"/>
      <sheetName val="PNT-QUOT-D150#3"/>
      <sheetName val="PNT-QUOT-H153#3"/>
      <sheetName val="PNT-QUOT-K152#3"/>
      <sheetName val="PNT-QUOT-H146#3"/>
      <sheetName val="SOLIEU"/>
      <sheetName val="TINHTOA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Áo"/>
      <sheetName val="cocB40 5B"/>
      <sheetName val="cocD50 9A"/>
      <sheetName val="cocD75 16"/>
      <sheetName val="coc B80 TD25"/>
      <sheetName val="P27 B80"/>
      <sheetName val="Coc23 B80"/>
      <sheetName val="cong B80 C4"/>
      <sheetName val="ADKT"/>
      <sheetName val="BKLBD"/>
      <sheetName val="PTDG"/>
      <sheetName val="DTCT"/>
      <sheetName val="vlct"/>
      <sheetName val="Sheet11"/>
      <sheetName val="Sheet12"/>
      <sheetName val="Sheet13"/>
      <sheetName val="Sheet14"/>
      <sheetName val="XXXXX\XX"/>
      <sheetName val="Cong ban 1,5_x0013__x0000_"/>
      <sheetName val="p0000000"/>
      <sheetName val="0304"/>
      <sheetName val="0904"/>
      <sheetName val="1204"/>
      <sheetName val="80000000"/>
      <sheetName val="90000000"/>
      <sheetName val="a0000000"/>
      <sheetName val="b0000000"/>
      <sheetName val="c0000000"/>
      <sheetName val="xdcb 01-2003"/>
      <sheetName val="Km283 - Jm284"/>
      <sheetName val="Km&quot;80"/>
      <sheetName val="TNghiªm T_x0002_ "/>
      <sheetName val="tt-_x0014_BA"/>
      <sheetName val="TD_x0014_"/>
      <sheetName val="_x0014_.12"/>
      <sheetName val="QD c5a HDQT (2)"/>
      <sheetName val="_x0003_hart1"/>
      <sheetName val="Lap ®at ®hÖn"/>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Baocao"/>
      <sheetName val="UT"/>
      <sheetName val="TongHopHD"/>
      <sheetName val="TAU"/>
      <sheetName val="KHACH"/>
      <sheetName val="BC1"/>
      <sheetName val="BC2"/>
      <sheetName val="BAO CAO AN"/>
      <sheetName val="BANGKEKHACH"/>
      <sheetName val="Du tnan chi tiet coc nuoc"/>
      <sheetName val="Kѭ284"/>
      <sheetName val="T_x000b_331"/>
      <sheetName val="Macro1"/>
      <sheetName val="Macro2"/>
      <sheetName val="Macro3"/>
      <sheetName val="K43"/>
      <sheetName val="THKL"/>
      <sheetName val="PL43"/>
      <sheetName val="K43+0.00 - 338 Trai"/>
      <sheetName val="Song ban 0,7x0,7"/>
      <sheetName val="Cong ban 0,8x ,8"/>
      <sheetName val="_x000b_luong phu"/>
      <sheetName val="ESTI."/>
      <sheetName val="DI-ESTI"/>
      <sheetName val="_x0003_har"/>
      <sheetName val="Package1"/>
      <sheetName val="ct luong "/>
      <sheetName val="Nhap 6T"/>
      <sheetName val="baocaochinh(qui1.05) (DC)"/>
      <sheetName val="Ctuluongq.1.05"/>
      <sheetName val="BANG PHAN BO qui1.05(DC)"/>
      <sheetName val="BANG PHAN BO quiII.05"/>
      <sheetName val="bao cac cinh Qui II-2005"/>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
      <sheetName val="XNxlva sxthanKCIÉ"/>
      <sheetName val="30100000"/>
      <sheetName val="Ton 31.1"/>
      <sheetName val="NhapT.2"/>
      <sheetName val="Xuat T.2"/>
      <sheetName val="Ton 28.2"/>
      <sheetName val="H.Tra"/>
      <sheetName val="Hang CTY TRA LAI"/>
      <sheetName val="Hang NV Tra Lai"/>
      <sheetName val="Tong (op"/>
      <sheetName val="Coc 4ieu"/>
      <sheetName val="TL33-13.14"/>
      <sheetName val="tlđm190337,8"/>
      <sheetName val="GC190337,8"/>
      <sheetName val="033,7,8"/>
      <sheetName val="TL033 ,2,4"/>
      <sheetName val="TL 0331,2"/>
      <sheetName val="033-1,4"/>
      <sheetName val="TL033,19,5"/>
      <sheetName val="Don gia"/>
      <sheetName val="Nhap du lieu"/>
      <sheetName val="BCDSPS"/>
      <sheetName val="BCDKT"/>
      <sheetName val="[PNT-P3.xlsUTong hop (2)"/>
      <sheetName val="Km276 - Ke277"/>
      <sheetName val="[PNT-P3.xlsUKm279 - Km28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ၔong hop QL48 - 2"/>
      <sheetName val="gìIÏÝ_x001c_Ã_x0008_ç¾{è"/>
      <sheetName val="Khac DP"/>
      <sheetName val="Khoi than "/>
      <sheetName val="B3_208_than"/>
      <sheetName val="B3_208_TU"/>
      <sheetName val="B3_208_TW"/>
      <sheetName val="B3_208_DP"/>
      <sheetName val="B3_208_khac"/>
      <sheetName val="Thang8-02"/>
      <sheetName val="Thang9-02"/>
      <sheetName val="Thang10-02"/>
      <sheetName val="Thang11-02"/>
      <sheetName val="Thang12-02"/>
      <sheetName val="Thang01-03"/>
      <sheetName val="Thang02-03"/>
      <sheetName val="7000 000"/>
      <sheetName val="bc"/>
      <sheetName val="K.O"/>
      <sheetName val="xang _clc"/>
      <sheetName val="X¡NG_td"/>
      <sheetName val="MaZUT"/>
      <sheetName val="DIESEL"/>
      <sheetName val="Sÿÿÿÿ"/>
      <sheetName val="quÿÿ"/>
      <sheetName val="gVL"/>
      <sheetName val="Km266"/>
      <sheetName val="Shaet13"/>
      <sheetName val="Dong$bac"/>
      <sheetName val="GS02-thu0TM"/>
      <sheetName val="CV den trong to?g"/>
      <sheetName val="?0000000"/>
      <sheetName val="TDT-TBࡁ"/>
      <sheetName val="CVden nw8ai TCT (1)"/>
      <sheetName val="Thang 07"/>
      <sheetName val="T10-05"/>
      <sheetName val="T9-05"/>
      <sheetName val="t805"/>
      <sheetName val="11T"/>
      <sheetName val="9T"/>
      <sheetName val="Diem mon hoc"/>
      <sheetName val="Tong hop diem"/>
      <sheetName val="HoTen-khong duoc xoa"/>
      <sheetName val="Op mai 2_x000c__x0000_"/>
      <sheetName val="_x0000_bÑi_x0003__x0000__x0000__x0000__x0000_²r_x0013__x0000_"/>
      <sheetName val="Km_x0012_77 "/>
      <sheetName val="k, vt tho"/>
      <sheetName val="Km280 ࠭ Km281"/>
      <sheetName val="Mp mai 275"/>
      <sheetName val="gia x_x0000_ may"/>
      <sheetName val="120"/>
      <sheetName val="IFAD"/>
      <sheetName val="CVHN"/>
      <sheetName val="TCVM"/>
      <sheetName val="RIDP"/>
      <sheetName val="LDNN"/>
      <sheetName val="mua vao"/>
      <sheetName val="chi phi "/>
      <sheetName val="ban ra 10%"/>
      <sheetName val="??-BLDG"/>
      <sheetName val="thaß26"/>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ADKTKT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K?284"/>
      <sheetName val="Mix-Tarpaulin"/>
      <sheetName val="Tarpaulin"/>
      <sheetName val="Price"/>
      <sheetName val="Monthly"/>
      <sheetName val="For Summary"/>
      <sheetName val="For Summary(KG)"/>
      <sheetName val="PP Cloth"/>
      <sheetName val="Mix-PP Cloth"/>
      <sheetName val="Material Price-PP"/>
      <sheetName val="DG "/>
      <sheetName val="Dimu"/>
      <sheetName val="Klct"/>
      <sheetName val="Covi"/>
      <sheetName val="Nlvt"/>
      <sheetName val="Innl"/>
      <sheetName val="Invt"/>
      <sheetName val="Chon"/>
      <sheetName val="Qtnv"/>
      <sheetName val="Bqtn"/>
      <sheetName val="Bqtv"/>
      <sheetName val="Giao"/>
      <sheetName val="Dcap"/>
      <sheetName val="Nlie"/>
      <sheetName val="Mnli"/>
      <sheetName val="K-280 - Km281"/>
      <sheetName val="Km27%"/>
      <sheetName val="O0 mai 279"/>
      <sheetName val="Op_x0000_mai 280"/>
      <sheetName val="Op mai 28_x0011_"/>
      <sheetName val="5 nam (tac`) (2)"/>
      <sheetName val="D%o nai"/>
      <sheetName val="CTT cao so."/>
      <sheetName val="XNxlva sxdhanKCII"/>
      <sheetName val="CTxay lap mo C_x0010_"/>
      <sheetName val="PNT_QUO"/>
      <sheetName val="PNghiÖm VL"/>
      <sheetName val="VÃt liÖu"/>
      <sheetName val="FORM jc"/>
      <sheetName val="CDPS3"/>
      <sheetName val="Giao nhie- vu"/>
      <sheetName val="Cong ban 0,7p0,7"/>
      <sheetName val="Km275 - Ke276"/>
      <sheetName val="Km280 - Km2(1"/>
      <sheetName val="Km282 - Kl283"/>
      <sheetName val="Tong hop Op m!i"/>
      <sheetName val="TNghiÖ- VL"/>
      <sheetName val="Xa9lap "/>
      <sheetName val="PNT-P3"/>
      <sheetName val="_x000c__x0000__x0000__x0000__x0000__x0000__x0000__x0000__x000d__x0000__x0000__x0000_"/>
      <sheetName val="_x0000__x000f__x0000__x0000__x0000_‚ž½"/>
      <sheetName val="_x0000__x000d__x0000__x0000__x0000_âOŽ"/>
      <sheetName val="chieud_x0005__x0000__x0000__x0000_"/>
      <sheetName val="t01.06"/>
      <sheetName val="Giao nhiem fu"/>
      <sheetName val="QDcea TGD (2)"/>
      <sheetName val="Tong hop ၑL48 - 2"/>
      <sheetName val="QD cua HDQ²_x0000__x0000_)"/>
      <sheetName val="P210-TP20"/>
      <sheetName val="CB32"/>
      <sheetName val="CTT NuiC_x000f_eo"/>
      <sheetName val="GS08)B.hµng"/>
      <sheetName val="nam2004"/>
      <sheetName val="QD cua "/>
      <sheetName val="Khach iang le "/>
      <sheetName val="TH Ky Afh"/>
      <sheetName val="KHTS_x0000__x000d_2"/>
      <sheetName val="T[ 131"/>
      <sheetName val="tldm190337,8"/>
      <sheetName val="tt chu don"/>
      <sheetName val="?ong hop QL48 - 2"/>
      <sheetName val="MTL$-INTER"/>
      <sheetName val="411"/>
      <sheetName val="632"/>
      <sheetName val="333"/>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Tong hopQ48­1"/>
      <sheetName val="DŃ02"/>
      <sheetName val="chieuda"/>
      <sheetName val="GC03-thu TGNH"/>
      <sheetName val="GS!0-lai tien vay"/>
      <sheetName val="GS11- tÝnh KHTCC§"/>
      <sheetName val="PNT-QUOT-D15 #3"/>
      <sheetName val="kl vt dho"/>
      <sheetName val="Dong hop QL48 - 3"/>
      <sheetName val="Du toan chi tied coc nuoc"/>
      <sheetName val="HNT2MC"/>
      <sheetName val="xnt $ CP"/>
      <sheetName val="BC duan3"/>
      <sheetName val="QEY III 02"/>
      <sheetName val="CTdo luong GDCP"/>
      <sheetName val="Cac cang UT mua dhan Dong bac"/>
      <sheetName val="Km283 - Jm28$"/>
      <sheetName val="TDT-TB?"/>
      <sheetName val="Km280 ? Km281"/>
      <sheetName val="Kluo-_x0008_ phu"/>
      <sheetName val="QD cua HDQ²_x0000__x0000_€)"/>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tuong"/>
      <sheetName val="Cac cang UT mua thal Dong bac"/>
      <sheetName val="gìIÏÝ_x001c_齘_x0013_龜_x0013_ꗃ〒"/>
      <sheetName val="Tong hop$Op mai"/>
      <sheetName val="CDKTJT03"/>
      <sheetName val="Tong hnp QL47"/>
      <sheetName val="Ho la "/>
      <sheetName val="Cong baj 2x1,5"/>
      <sheetName val="chie԰_x0000__x0000__x0000_Ȁ_x0000_"/>
      <sheetName val="_x0014_M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sheetData sheetId="271"/>
      <sheetData sheetId="272"/>
      <sheetData sheetId="273"/>
      <sheetData sheetId="274"/>
      <sheetData sheetId="275"/>
      <sheetData sheetId="276"/>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refreshError="1"/>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sheetData sheetId="386"/>
      <sheetData sheetId="387"/>
      <sheetData sheetId="388"/>
      <sheetData sheetId="389"/>
      <sheetData sheetId="390"/>
      <sheetData sheetId="391"/>
      <sheetData sheetId="392"/>
      <sheetData sheetId="393"/>
      <sheetData sheetId="394"/>
      <sheetData sheetId="395" refreshError="1"/>
      <sheetData sheetId="396"/>
      <sheetData sheetId="397"/>
      <sheetData sheetId="398"/>
      <sheetData sheetId="399"/>
      <sheetData sheetId="400"/>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refreshError="1"/>
      <sheetData sheetId="442"/>
      <sheetData sheetId="443" refreshError="1"/>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refreshError="1"/>
      <sheetData sheetId="491" refreshError="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refreshError="1"/>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refreshError="1"/>
      <sheetData sheetId="585"/>
      <sheetData sheetId="586" refreshError="1"/>
      <sheetData sheetId="587"/>
      <sheetData sheetId="588" refreshError="1"/>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refreshError="1"/>
      <sheetData sheetId="602" refreshError="1"/>
      <sheetData sheetId="603" refreshError="1"/>
      <sheetData sheetId="604"/>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refreshError="1"/>
      <sheetData sheetId="618"/>
      <sheetData sheetId="619" refreshError="1"/>
      <sheetData sheetId="620" refreshError="1"/>
      <sheetData sheetId="621" refreshError="1"/>
      <sheetData sheetId="622" refreshError="1"/>
      <sheetData sheetId="623" refreshError="1"/>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refreshError="1"/>
      <sheetData sheetId="640"/>
      <sheetData sheetId="641"/>
      <sheetData sheetId="642"/>
      <sheetData sheetId="643"/>
      <sheetData sheetId="644"/>
      <sheetData sheetId="645"/>
      <sheetData sheetId="646"/>
      <sheetData sheetId="647"/>
      <sheetData sheetId="648"/>
      <sheetData sheetId="649" refreshError="1"/>
      <sheetData sheetId="650"/>
      <sheetData sheetId="651"/>
      <sheetData sheetId="652"/>
      <sheetData sheetId="653"/>
      <sheetData sheetId="654"/>
      <sheetData sheetId="655"/>
      <sheetData sheetId="656"/>
      <sheetData sheetId="657"/>
      <sheetData sheetId="658"/>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sheetData sheetId="670" refreshError="1"/>
      <sheetData sheetId="671" refreshError="1"/>
      <sheetData sheetId="672" refreshError="1"/>
      <sheetData sheetId="673" refreshError="1"/>
      <sheetData sheetId="674" refreshError="1"/>
      <sheetData sheetId="675" refreshError="1"/>
      <sheetData sheetId="676"/>
      <sheetData sheetId="677"/>
      <sheetData sheetId="678" refreshError="1"/>
      <sheetData sheetId="679"/>
      <sheetData sheetId="680"/>
      <sheetData sheetId="681" refreshError="1"/>
      <sheetData sheetId="682" refreshError="1"/>
      <sheetData sheetId="683"/>
      <sheetData sheetId="684"/>
      <sheetData sheetId="685"/>
      <sheetData sheetId="686"/>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sheetData sheetId="696"/>
      <sheetData sheetId="697" refreshError="1"/>
      <sheetData sheetId="698" refreshError="1"/>
      <sheetData sheetId="699" refreshError="1"/>
      <sheetData sheetId="700"/>
      <sheetData sheetId="701"/>
      <sheetData sheetId="702"/>
      <sheetData sheetId="703" refreshError="1"/>
      <sheetData sheetId="704" refreshError="1"/>
      <sheetData sheetId="705" refreshError="1"/>
      <sheetData sheetId="706" refreshError="1"/>
      <sheetData sheetId="707" refreshError="1"/>
      <sheetData sheetId="708"/>
      <sheetData sheetId="709" refreshError="1"/>
      <sheetData sheetId="710" refreshError="1"/>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refreshError="1"/>
      <sheetData sheetId="735"/>
      <sheetData sheetId="736"/>
      <sheetData sheetId="737"/>
      <sheetData sheetId="738"/>
      <sheetData sheetId="739"/>
      <sheetData sheetId="740"/>
      <sheetData sheetId="741"/>
      <sheetData sheetId="742"/>
      <sheetData sheetId="743"/>
      <sheetData sheetId="744" refreshError="1"/>
      <sheetData sheetId="745"/>
      <sheetData sheetId="746" refreshError="1"/>
      <sheetData sheetId="747" refreshError="1"/>
      <sheetData sheetId="748" refreshError="1"/>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sheetData sheetId="773" refreshError="1"/>
      <sheetData sheetId="774"/>
      <sheetData sheetId="775"/>
      <sheetData sheetId="776" refreshError="1"/>
      <sheetData sheetId="777"/>
      <sheetData sheetId="778" refreshError="1"/>
      <sheetData sheetId="77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o"/>
      <sheetName val="TH"/>
      <sheetName val="Du toan"/>
      <sheetName val="Sheet1"/>
      <sheetName val="CT 35KV"/>
      <sheetName val="CT 6,10,22KV"/>
      <sheetName val="Ct ha the"/>
      <sheetName val="CT TBA 6,10,22KV"/>
      <sheetName val="CT TBA 35KV"/>
      <sheetName val="VLNC35"/>
      <sheetName val="VLNCTBA"/>
      <sheetName val="VLNC0,4"/>
      <sheetName val="Sheet2"/>
      <sheetName val="THTN"/>
      <sheetName val="TN"/>
      <sheetName val="BK04"/>
      <sheetName val="BKCT"/>
      <sheetName val="TM2"/>
      <sheetName val="TM1"/>
      <sheetName val="TL"/>
      <sheetName val="BKC"/>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H"/>
      <sheetName val="Coc"/>
      <sheetName val="Duong"/>
      <sheetName val="Cot thep"/>
      <sheetName val="Van khuon"/>
      <sheetName val="Cap phoi"/>
      <sheetName val="PDDS"/>
      <sheetName val="Tong hop"/>
      <sheetName val="Be tong"/>
      <sheetName val="Dat"/>
      <sheetName val="VL"/>
      <sheetName val="Phan khac"/>
      <sheetName val="Phu tam"/>
      <sheetName val="M"/>
      <sheetName val="Bill Thiet ke"/>
      <sheetName val="LINH_TINH"/>
      <sheetName val="Gian tiep"/>
      <sheetName val="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khung"/>
      <sheetName val="DTMT"/>
      <sheetName val="MAU"/>
      <sheetName val="BX1"/>
      <sheetName val="BX2"/>
      <sheetName val="DTbs"/>
      <sheetName val="HS"/>
      <sheetName val="KL"/>
      <sheetName val="S2DTbx"/>
      <sheetName val="Zamil"/>
      <sheetName val="S1DT"/>
      <sheetName val="Tonghopthietke"/>
      <sheetName val="TonghopZamil"/>
      <sheetName val="VT"/>
      <sheetName val="00000000"/>
    </sheetNames>
    <sheetDataSet>
      <sheetData sheetId="0"/>
      <sheetData sheetId="1"/>
      <sheetData sheetId="2"/>
      <sheetData sheetId="3"/>
      <sheetData sheetId="4"/>
      <sheetData sheetId="5"/>
      <sheetData sheetId="6">
        <row r="5">
          <cell r="B5">
            <v>1</v>
          </cell>
        </row>
        <row r="6">
          <cell r="B6">
            <v>1</v>
          </cell>
        </row>
        <row r="7">
          <cell r="B7">
            <v>1</v>
          </cell>
        </row>
      </sheetData>
      <sheetData sheetId="7"/>
      <sheetData sheetId="8"/>
      <sheetData sheetId="9"/>
      <sheetData sheetId="10"/>
      <sheetData sheetId="11"/>
      <sheetData sheetId="12"/>
      <sheetData sheetId="13"/>
      <sheetData sheetId="14"/>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Tong hop"/>
      <sheetName val="XXXXXXXX"/>
      <sheetName val="00000000"/>
      <sheetName val="10000000"/>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C chi dinh thau"/>
      <sheetName val="BC 135"/>
      <sheetName val="BC 135 (2)"/>
      <sheetName val=" 135-05"/>
      <sheetName val="BC KH13505 (3)"/>
      <sheetName val="BC KH13505 (2)"/>
      <sheetName val="BC KH TH 04"/>
      <sheetName val="BC STC"/>
      <sheetName val="BC chi thau"/>
      <sheetName val="PHICH_x0000_3"/>
      <sheetName val="bảng mã sp"/>
      <sheetName val="Ma"/>
      <sheetName val="KE HOACH MUA"/>
      <sheetName val="KEXUAT"/>
      <sheetName val="TTTram"/>
      <sheetName val="THCT"/>
      <sheetName val="THDZ0,4"/>
      <sheetName val="TH DZ35"/>
      <sheetName val="THT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hang02"/>
      <sheetName val="Thang03"/>
      <sheetName val="thang04"/>
      <sheetName val="KH-Q1,Q2,01"/>
      <sheetName val="Tinh_CT__x0003__x0000_o_dat"/>
      <sheetName val="1"/>
      <sheetName val="TSDL"/>
      <sheetName val="toketoanCND MSTS"/>
      <sheetName val="TSKH"/>
      <sheetName val="THCTANG"/>
      <sheetName val="TBHBOI"/>
      <sheetName val="DHKK2"/>
      <sheetName val="MOC"/>
      <sheetName val="TB"/>
      <sheetName val="THCPK"/>
      <sheetName val="THDT"/>
      <sheetName val="NHAN"/>
      <sheetName val="00000001"/>
      <sheetName val="Tong_GT_khac_Pbo_v!n_GT"/>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ct luong "/>
      <sheetName val="Nhap 6T"/>
      <sheetName val="baocaochinh(qui1.05) (DC)"/>
      <sheetName val="Ctuluongq.1.05"/>
      <sheetName val="BANG PHAN BO qui1.05(DC)"/>
      <sheetName val="BANG PHAN BO quiII.05"/>
      <sheetName val="bao cac cinh Qui II-2005"/>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ctdg"/>
      <sheetName val="Chart1"/>
      <sheetName val="TDTH"/>
      <sheetName val=""/>
      <sheetName val="VL_NC_溼_XL_khac"/>
      <sheetName val="KL_dak_Lap_dat"/>
      <sheetName val="KL_cot[thep"/>
      <sheetName val="BIA HUD_x0001_ LON"/>
      <sheetName val="Khoi luong"/>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vtôiuhoi"/>
      <sheetName val="BAOGIATHANG"/>
      <sheetName val="DAODAT"/>
      <sheetName val="vanchuyen TC"/>
      <sheetName val="THXM-tr"/>
      <sheetName val="pp3x!"/>
      <sheetName val="K,DTt5-6"/>
      <sheetName val="K,DTt7-11"/>
      <sheetName val="K,DTt5-6 (2)"/>
      <sheetName val="K,DTt7-11 (2)"/>
      <sheetName val="VL_NC_?_XL_khac"/>
      <sheetName val="1-1"/>
      <sheetName val="Vat tu"/>
      <sheetName val="giathanh1"/>
      <sheetName val="桃彩楴瑥损瑯灟慨_x0012_䌀楨瑥瑟湩彨潤"/>
      <sheetName val="_x0004_T3714"/>
      <sheetName val="MTO REV.2(ARMOR)"/>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၃hi_tiet_cot_pha"/>
      <sheetName val="NEW-PANEL"/>
      <sheetName val="????????_x0012_???????"/>
      <sheetName val="bia"/>
      <sheetName val="TH "/>
      <sheetName val="van chuyen"/>
      <sheetName val="KL"/>
      <sheetName val="Phan-Tich"/>
      <sheetName val="20000000"/>
      <sheetName val="30000000"/>
      <sheetName val="Cty"/>
      <sheetName val="Trả nợ"/>
      <sheetName val="Nhập"/>
      <sheetName val="K.Toan"/>
      <sheetName val="KTNXT"/>
      <sheetName val="Tinh_CT__x0003_?o_dat"/>
      <sheetName val="CL17?7"/>
      <sheetName val="CL17_x0000_7"/>
      <sheetName val="DATA"/>
      <sheetName val="Summary"/>
      <sheetName val="Rheet30"/>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KL_daoWLap_dat"/>
      <sheetName val="CL28&quot;8"/>
      <sheetName val="tbam3x25"/>
      <sheetName val="`p1p"/>
      <sheetName val="DGXDCB_DD"/>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DONGIA"/>
      <sheetName val="TTVanChuyen"/>
      <sheetName val="DG CANTHO"/>
      <sheetName val="Dutoan KL"/>
      <sheetName val="PT VATTU"/>
      <sheetName val="Don_giaíCTC"/>
      <sheetName val="Sheed27"/>
      <sheetName val="Tinh_CT_da䁯_dat_Luu"/>
      <sheetName val="Soî"/>
      <sheetName val="CT35"/>
      <sheetName val="Tinh_CT_dao_dat_Lue"/>
      <sheetName val="THANG 4"/>
      <sheetName val="Sheet17"/>
      <sheetName val="Sheet8"/>
      <sheetName val="Sheet9"/>
      <sheetName val="Sheet10"/>
      <sheetName val="Sheet11"/>
      <sheetName val="Sheet12"/>
      <sheetName val="Sheet13"/>
      <sheetName val="Sheet14"/>
      <sheetName val="Sheet15"/>
      <sheetName val="Sheet16"/>
      <sheetName val="h"/>
      <sheetName val="thang 1"/>
      <sheetName val="THANG 3"/>
      <sheetName val="Don_giI&lt;_x0000__x0000_J&lt;"/>
      <sheetName val="_x001f__x0000__x0000__x0000__x0000__x0000__x0000__x0000__x0000__x0000__x0000__x0000__x0016__x0000__x0000__x0000__x0000__x0000__x0015_6_x0001__x0017_ö_x0003__x0000__x0000__x001a_Ö _x0000_"/>
      <sheetName val="k,dd1"/>
      <sheetName val="Lai lo 05"/>
      <sheetName val="[Gia_$hau.xls_x0005_CL6463"/>
      <sheetName val="DS-nop"/>
      <sheetName val="DS-nop T12.03"/>
      <sheetName val="DS nop quý IV"/>
      <sheetName val="DS nop quý IV.04"/>
      <sheetName val="DSnop quý III.04"/>
      <sheetName val="DSnop quý II.04"/>
      <sheetName val="DSnop quý I.04"/>
      <sheetName val="DS-nop T11.03"/>
      <sheetName val="T10"/>
      <sheetName val="T11"/>
      <sheetName val="T12"/>
      <sheetName val="SQ12"/>
      <sheetName val="12(2)"/>
      <sheetName val="khung ten TD"/>
      <sheetName val="YEM O_x0014_O 1100-20"/>
      <sheetName val="T1"/>
      <sheetName val="PTT1"/>
      <sheetName val="pT12"/>
      <sheetName val="Sua"/>
      <sheetName val="TT661"/>
      <sheetName val="T661-2"/>
      <sheetName val="T661"/>
      <sheetName val="PTCT"/>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DINH MUC"/>
      <sheetName val="A301"/>
      <sheetName val="cc"/>
      <sheetName val="dtxl"/>
      <sheetName val="LK1111"/>
      <sheetName val="Tinh_CT__x0003_"/>
      <sheetName val="TH헾】_x0005__x0000_"/>
      <sheetName val="bdkdt"/>
      <sheetName val="DGchitiet "/>
      <sheetName val="Chi_tiet_gm"/>
      <sheetName val="DANHPHAP"/>
      <sheetName val="MTP"/>
      <sheetName val="PTDG_x0006_??DGTHDC_x0002_??GM_x0003_??GVL_x0003_??GN@_x0004_"/>
      <sheetName val="ManhԀ???Ȁ"/>
      <sheetName val="Manh︀ᇕ԰?缀"/>
      <sheetName val="ManhԀ???"/>
      <sheetName val="PTDG_x0006_?DGTHDC_x0002_?GM_x0003_?GVL_x0003_?GN@_x0004_?DKT"/>
      <sheetName val="Manh?????"/>
      <sheetName val="TH MUONG_x0007_??Sheet24_x0007_??heet25_x0007_??"/>
      <sheetName val="Manh??????"/>
      <sheetName val="ManhԀ???Ȁ?"/>
      <sheetName val="Gia_thau"/>
      <sheetName val="T T CL VC DZ 22"/>
      <sheetName val="Define finishing"/>
    </sheetNames>
    <sheetDataSet>
      <sheetData sheetId="0"/>
      <sheetData sheetId="1" refreshError="1">
        <row r="6">
          <cell r="C6">
            <v>1.5644349070100143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sheetData sheetId="446" refreshError="1"/>
      <sheetData sheetId="447" refreshError="1"/>
      <sheetData sheetId="448" refreshError="1"/>
      <sheetData sheetId="449" refreshError="1"/>
      <sheetData sheetId="450"/>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efreshError="1"/>
      <sheetData sheetId="472" refreshError="1"/>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refreshError="1"/>
      <sheetData sheetId="582" refreshError="1"/>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sheetData sheetId="639"/>
      <sheetData sheetId="640"/>
      <sheetData sheetId="641"/>
      <sheetData sheetId="642"/>
      <sheetData sheetId="643"/>
      <sheetData sheetId="644"/>
      <sheetData sheetId="645"/>
      <sheetData sheetId="646"/>
      <sheetData sheetId="647"/>
      <sheetData sheetId="648" refreshError="1"/>
      <sheetData sheetId="649" refreshError="1"/>
      <sheetData sheetId="650" refreshError="1"/>
      <sheetData sheetId="651" refreshError="1"/>
      <sheetData sheetId="652" refreshError="1"/>
      <sheetData sheetId="653"/>
      <sheetData sheetId="654"/>
      <sheetData sheetId="655" refreshError="1"/>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sheetData sheetId="671"/>
      <sheetData sheetId="672"/>
      <sheetData sheetId="673"/>
      <sheetData sheetId="674"/>
      <sheetData sheetId="675"/>
      <sheetData sheetId="676"/>
      <sheetData sheetId="677"/>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refreshError="1"/>
      <sheetData sheetId="694"/>
      <sheetData sheetId="695" refreshError="1"/>
      <sheetData sheetId="696"/>
      <sheetData sheetId="697" refreshError="1"/>
      <sheetData sheetId="698" refreshError="1"/>
      <sheetData sheetId="699" refreshError="1"/>
      <sheetData sheetId="700" refreshError="1"/>
      <sheetData sheetId="701" refreshError="1"/>
      <sheetData sheetId="702" refreshError="1"/>
      <sheetData sheetId="703"/>
      <sheetData sheetId="704"/>
      <sheetData sheetId="705"/>
      <sheetData sheetId="706"/>
      <sheetData sheetId="707"/>
      <sheetData sheetId="708"/>
      <sheetData sheetId="709"/>
      <sheetData sheetId="710"/>
      <sheetData sheetId="711" refreshError="1"/>
      <sheetData sheetId="712" refreshError="1"/>
      <sheetData sheetId="7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bang tinh chi phi KSSB"/>
      <sheetName val="bang ke khoi luong"/>
      <sheetName val="bang tinh don gia khao sat"/>
      <sheetName val="bu nha cong"/>
      <sheetName val="phu cap"/>
      <sheetName val="bang luong"/>
      <sheetName val="bangtinhchiphi"/>
    </sheetNames>
    <sheetDataSet>
      <sheetData sheetId="0"/>
      <sheetData sheetId="1"/>
      <sheetData sheetId="2"/>
      <sheetData sheetId="3"/>
      <sheetData sheetId="4"/>
      <sheetData sheetId="5"/>
      <sheetData sheetId="6"/>
      <sheetData sheetId="7"/>
      <sheetData sheetId="8"/>
      <sheetData sheetId="9" refreshError="1">
        <row r="31">
          <cell r="C31" t="b">
            <v>1</v>
          </cell>
        </row>
      </sheetData>
      <sheetData sheetId="10"/>
      <sheetData sheetId="11"/>
      <sheetData sheetId="12"/>
      <sheetData sheetId="13"/>
      <sheetData sheetId="14"/>
      <sheetData sheetId="15"/>
      <sheetData sheetId="16"/>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et bi Tu van (4)"/>
      <sheetName val="Thiet bi Tu van (3)"/>
      <sheetName val="Thiet bi Tu van (2)"/>
      <sheetName val="TBTV"/>
      <sheetName val="Thiet bi Tu van"/>
    </sheetNames>
    <sheetDataSet>
      <sheetData sheetId="0" refreshError="1"/>
      <sheetData sheetId="1" refreshError="1"/>
      <sheetData sheetId="2" refreshError="1"/>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04"/>
    </sheetNames>
    <sheetDataSet>
      <sheetData sheetId="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TH-CT"/>
      <sheetName val="XL"/>
      <sheetName val="CPKH"/>
      <sheetName val="XL (3)"/>
      <sheetName val="XL (2)"/>
      <sheetName val="TH-CT -S"/>
      <sheetName val="TH-CT -S (2)"/>
      <sheetName val="XXXXXXXX"/>
      <sheetName val="Sheet1"/>
      <sheetName val="Sheet2"/>
      <sheetName val="Sheet3"/>
      <sheetName val="XL4Poppy"/>
      <sheetName val="CHAY-TL"/>
      <sheetName val="dghn"/>
      <sheetName val="tra-vat-lieu"/>
      <sheetName val="GVL"/>
      <sheetName val="MTC 7DL"/>
      <sheetName val="HelpMe"/>
      <sheetName val="NC"/>
      <sheetName val="M"/>
      <sheetName val="BGVL"/>
      <sheetName val="NC&amp;M"/>
      <sheetName val="BD"/>
      <sheetName val="VL10KV"/>
      <sheetName val="TBA 250"/>
      <sheetName val="VL 0,4KV"/>
      <sheetName val="VLCong to"/>
      <sheetName val="PhaDoMong"/>
      <sheetName val="TB"/>
      <sheetName val="Von quy hoạch"/>
      <sheetName val="Quyet dinh"/>
      <sheetName val="bầu cu"/>
      <sheetName val="TTrinh chính thức"/>
      <sheetName val="Quyết định"/>
      <sheetName val="00000000"/>
      <sheetName val="DonGiaLD"/>
      <sheetName val="tu"/>
      <sheetName val="1662SMC"/>
      <sheetName val="3.TH.XD"/>
      <sheetName val="Ngay"/>
      <sheetName val="otom"/>
      <sheetName val="TTTram"/>
      <sheetName val="Du_lieu"/>
      <sheetName val="Van_X"/>
      <sheetName val="Van_V"/>
      <sheetName val="Van_U"/>
      <sheetName val="Van_T"/>
      <sheetName val="Van_S"/>
      <sheetName val="Van_R"/>
      <sheetName val="Van_Q"/>
      <sheetName val="Van_P"/>
      <sheetName val="Van_O"/>
      <sheetName val="Van_N"/>
      <sheetName val="Van_M"/>
      <sheetName val="Van_L"/>
      <sheetName val="Van_K"/>
      <sheetName val="Van_H"/>
      <sheetName val="Van_G"/>
      <sheetName val="Van_E"/>
      <sheetName val="Van_DD"/>
      <sheetName val="Van_D"/>
      <sheetName val="Van_C"/>
      <sheetName val="Van_B"/>
      <sheetName val="Van_A"/>
      <sheetName val="HSLUONGTHO"/>
      <sheetName val="g-v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XL4Test5"/>
      <sheetName val="RECORD"/>
      <sheetName val="KHU1"/>
      <sheetName val="TL rieng"/>
      <sheetName val="ptdg-duong"/>
      <sheetName val="Thuc thanh"/>
      <sheetName val="Sheet7"/>
      <sheetName val="DG"/>
      <sheetName val="TB-TL"/>
      <sheetName val="ChiTietDZ"/>
      <sheetName val="VuaBT"/>
      <sheetName val="TH-Dien"/>
      <sheetName val="Quantity"/>
      <sheetName val="ND"/>
      <sheetName val="chitimc"/>
    </sheetNames>
    <definedNames>
      <definedName name="TLTH"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K04"/>
      <sheetName val="BLuong"/>
      <sheetName val="TKP"/>
      <sheetName val="Thaîg 1-06"/>
      <sheetName val="vvthoh2"/>
      <sheetName val="CHITIET-DZ04"/>
      <sheetName val="VL,NC,MTC"/>
      <sheetName val="[DZNHADA.XLS䁝thopdtoan"/>
      <sheetName val="_DZNHADA.XLS䁝thopdtoan"/>
      <sheetName val="Ctinh 10kV"/>
      <sheetName val="ESTI."/>
      <sheetName val="DI-ESTI"/>
      <sheetName val="[DZNHADA.XLS?thopdtoan"/>
      <sheetName val="PNT-QUOT-#3"/>
      <sheetName val="COAT&amp;WRAP-QIOT-#3"/>
      <sheetName val="gvl"/>
      <sheetName val="_DZNHADA.XLS_thopdtoan"/>
      <sheetName val="6tthoh2"/>
      <sheetName val="chiet tinh"/>
      <sheetName val="_DZNHADA.XLS?thopd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giathanh1"/>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Thang 01"/>
      <sheetName val="Thang 02"/>
      <sheetName val="Thang 03"/>
      <sheetName val="Thang 04"/>
      <sheetName val="Thang 05"/>
      <sheetName val="Thang 06"/>
      <sheetName val="ctdg"/>
      <sheetName val="Du_lieu"/>
      <sheetName val="khung ten HC Hoa_x0000_Khanh"/>
      <sheetName val="2006"/>
      <sheetName val="so sanh SL,CP"/>
      <sheetName val="luy ke thu von"/>
      <sheetName val="So SL"/>
      <sheetName val="So TVon"/>
      <sheetName val="bao cao GD hang quÝ"/>
      <sheetName val="tinhDT"/>
      <sheetName val="XL4Poppy"/>
      <sheetName val="TONGHOP"/>
      <sheetName val="ChiTietDZ"/>
      <sheetName val="VuaBT"/>
      <sheetName val="BQ"/>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tong hop chi phi tu van"/>
      <sheetName val="tong hop"/>
      <sheetName val="Tiến độ thanh toán"/>
      <sheetName val="DT NTI"/>
      <sheetName val="Nha tien ich"/>
      <sheetName val="QD 79-2017"/>
      <sheetName val="Noi suy QD79"/>
      <sheetName val="tổng hợpCPTKBVTC HTKT 99,86ha"/>
      <sheetName val="CP TK BVTC HTKT 99,86HA"/>
      <sheetName val="TT09-2016"/>
      <sheetName val="TT2102016BTC"/>
      <sheetName val="CPC TT06"/>
      <sheetName val="CP TK ĐIỆN 67ha"/>
      <sheetName val="Noi suy QD79 (điện)"/>
      <sheetName val="TH Du toan Cap dien RSC-GD2 (2"/>
      <sheetName val="Sheet1"/>
    </sheetNames>
    <sheetDataSet>
      <sheetData sheetId="0" refreshError="1"/>
      <sheetData sheetId="1">
        <row r="3">
          <cell r="A3" t="str">
            <v>DỰ ÁN: KHU ĐÔ THỊ MỚI CEO MÊ LINH (KHU ĐÔ THỊ HANAGARDEN CITY)</v>
          </cell>
        </row>
      </sheetData>
      <sheetData sheetId="2"/>
      <sheetData sheetId="3"/>
      <sheetData sheetId="4"/>
      <sheetData sheetId="5"/>
      <sheetData sheetId="6"/>
      <sheetData sheetId="7"/>
      <sheetData sheetId="8"/>
      <sheetData sheetId="9"/>
      <sheetData sheetId="10"/>
      <sheetData sheetId="11"/>
      <sheetData sheetId="12">
        <row r="14">
          <cell r="H14" t="e">
            <v>#REF!</v>
          </cell>
        </row>
        <row r="15">
          <cell r="E15">
            <v>5</v>
          </cell>
          <cell r="H15">
            <v>1000000000</v>
          </cell>
        </row>
      </sheetData>
      <sheetData sheetId="13"/>
      <sheetData sheetId="14"/>
      <sheetData sheetId="15"/>
      <sheetData sheetId="1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hoi luong"/>
      <sheetName val="Bang phan tich"/>
      <sheetName val="TH vat tu"/>
      <sheetName val="Bang tinh gia VL"/>
      <sheetName val="THKP"/>
      <sheetName val="TH Kinh phi"/>
      <sheetName val="TH thiet bi"/>
      <sheetName val="TH may TC"/>
      <sheetName val="TH Nhan cong"/>
      <sheetName val="DM Chi phi"/>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row r="1">
          <cell r="Q1">
            <v>0</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22"/>
      <sheetName val="TBA"/>
      <sheetName val="DZ04"/>
      <sheetName val="Cto"/>
      <sheetName val="TNghiem"/>
      <sheetName val="tien luon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thue"/>
      <sheetName val="Sheet2 (2)"/>
      <sheetName val="Sheet2 (3)"/>
      <sheetName val="dsthue8"/>
      <sheetName val="Chialuong36"/>
      <sheetName val="Chialuong35"/>
      <sheetName val="Chialuong32"/>
      <sheetName val="Chialuong34"/>
      <sheetName val="Chialuong34 (2)"/>
      <sheetName val="Sheet1 (2)"/>
      <sheetName val="thluong"/>
      <sheetName val="donvi"/>
      <sheetName val="luong"/>
      <sheetName val="soluong"/>
      <sheetName val="dsnv"/>
      <sheetName val="sobhxh"/>
      <sheetName val="bhxh"/>
      <sheetName val="Sheet1"/>
      <sheetName val="Sheet2"/>
      <sheetName val="Sheet3"/>
      <sheetName val="Sheet3 (2)"/>
      <sheetName val="dsthue8 (2)"/>
      <sheetName val="Sheet3 (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A4" t="str">
            <v>M· NV</v>
          </cell>
          <cell r="C4" t="str">
            <v>Hä vµ tªn</v>
          </cell>
          <cell r="D4" t="str">
            <v>ChÊm
c«ng</v>
          </cell>
          <cell r="E4" t="str">
            <v>hsl</v>
          </cell>
          <cell r="F4" t="str">
            <v>L­¬ng SP
häc</v>
          </cell>
          <cell r="G4" t="str">
            <v>L­¬ng SP
T11</v>
          </cell>
          <cell r="H4" t="str">
            <v>L­¬ng SP</v>
          </cell>
          <cell r="I4" t="str">
            <v>L­¬ng 
®/gi¸</v>
          </cell>
          <cell r="J4" t="str">
            <v>phô cÊp</v>
          </cell>
          <cell r="O4" t="str">
            <v>T¨ng 30% &amp;25%</v>
          </cell>
          <cell r="R4" t="str">
            <v>t¨ng sp</v>
          </cell>
          <cell r="S4" t="str">
            <v>tæ
truëng</v>
          </cell>
          <cell r="T4" t="str">
            <v>TNLD</v>
          </cell>
          <cell r="U4" t="str">
            <v>trî gi¸o
ch÷a bÖnh</v>
          </cell>
          <cell r="V4" t="str">
            <v>Thªm giê 1/1/2002</v>
          </cell>
          <cell r="W4" t="str">
            <v>häc, ct¸c</v>
          </cell>
          <cell r="X4" t="str">
            <v>phÐp
chÕ ®é</v>
          </cell>
          <cell r="Y4" t="str">
            <v>L­¬ng 
thêi gian</v>
          </cell>
          <cell r="Z4" t="str">
            <v>b¶o d­ìng</v>
          </cell>
          <cell r="AB4" t="str">
            <v>Chê viÖc</v>
          </cell>
          <cell r="AD4" t="str">
            <v>¨n ca</v>
          </cell>
          <cell r="AE4" t="str">
            <v>¨n ca</v>
          </cell>
          <cell r="AF4" t="str">
            <v>BHXH</v>
          </cell>
          <cell r="AH4" t="str">
            <v>BHXH</v>
          </cell>
          <cell r="AI4" t="str">
            <v>T¨ng TN
2-9</v>
          </cell>
          <cell r="AJ4" t="str">
            <v>tæng
céng</v>
          </cell>
          <cell r="AK4" t="str">
            <v>BHXH</v>
          </cell>
          <cell r="AL4" t="str">
            <v>BHYT</v>
          </cell>
          <cell r="AM4" t="str">
            <v>nu«i
con</v>
          </cell>
          <cell r="AN4" t="str">
            <v>gi¸m chi TTN
do nhÇm</v>
          </cell>
          <cell r="AO4" t="str">
            <v>thuÕ
TN kú nµy</v>
          </cell>
          <cell r="AP4" t="str">
            <v>thuÕ
TN kú tr­íc</v>
          </cell>
          <cell r="AQ4" t="str">
            <v>T¨ng TN
24/11</v>
          </cell>
          <cell r="AR4" t="str">
            <v>T¹m
øng</v>
          </cell>
          <cell r="AS4" t="str">
            <v>Céng
k/trõ</v>
          </cell>
          <cell r="AT4" t="str">
            <v>cßn
l¹i</v>
          </cell>
          <cell r="AU4" t="str">
            <v>Trõ 
c®oµn</v>
          </cell>
          <cell r="AV4" t="str">
            <v>tiÒn
®­îc lÜnh</v>
          </cell>
          <cell r="AW4" t="str">
            <v>Thu nhËp chÞu thuÕ</v>
          </cell>
        </row>
        <row r="5">
          <cell r="J5" t="str">
            <v>®éc
h¹i</v>
          </cell>
          <cell r="K5" t="str">
            <v>H¹ long</v>
          </cell>
          <cell r="L5" t="str">
            <v>§T
L§ bxÕp</v>
          </cell>
          <cell r="M5" t="str">
            <v>§T</v>
          </cell>
          <cell r="N5" t="str">
            <v>Tæng
phô cÊp</v>
          </cell>
          <cell r="O5" t="str">
            <v>40% SP</v>
          </cell>
          <cell r="P5" t="str">
            <v>88%</v>
          </cell>
          <cell r="Q5" t="str">
            <v>35%</v>
          </cell>
          <cell r="R5" t="str">
            <v>Tæng</v>
          </cell>
          <cell r="Z5" t="str">
            <v>c«ng</v>
          </cell>
          <cell r="AA5" t="str">
            <v>tiÒn</v>
          </cell>
          <cell r="AB5" t="str">
            <v>c«ng</v>
          </cell>
          <cell r="AC5" t="str">
            <v>tiÒn</v>
          </cell>
          <cell r="AE5" t="str">
            <v>tiÒn</v>
          </cell>
          <cell r="AF5" t="str">
            <v>n¨m 2000</v>
          </cell>
          <cell r="AG5" t="str">
            <v>n¨m 2002</v>
          </cell>
          <cell r="AH5" t="str">
            <v>céng</v>
          </cell>
          <cell r="AX5" t="str">
            <v>tiÒn l­¬ng</v>
          </cell>
          <cell r="AY5" t="str">
            <v>tiÒn th­ëng</v>
          </cell>
          <cell r="AZ5" t="str">
            <v>tn kh¸c</v>
          </cell>
          <cell r="BA5" t="str">
            <v>céng</v>
          </cell>
        </row>
        <row r="6">
          <cell r="A6" t="str">
            <v>t320001</v>
          </cell>
          <cell r="B6" t="str">
            <v>t32</v>
          </cell>
          <cell r="C6" t="str">
            <v>Ph¹m V¨n TiÕn</v>
          </cell>
          <cell r="D6">
            <v>1</v>
          </cell>
          <cell r="E6">
            <v>3.46</v>
          </cell>
          <cell r="G6">
            <v>1789671</v>
          </cell>
          <cell r="H6">
            <v>1789671</v>
          </cell>
          <cell r="I6">
            <v>1834671</v>
          </cell>
          <cell r="J6">
            <v>12000</v>
          </cell>
          <cell r="M6">
            <v>68715</v>
          </cell>
          <cell r="N6">
            <v>80715</v>
          </cell>
          <cell r="O6">
            <v>715860</v>
          </cell>
          <cell r="P6">
            <v>0</v>
          </cell>
          <cell r="R6">
            <v>715860</v>
          </cell>
          <cell r="S6">
            <v>21000</v>
          </cell>
          <cell r="V6">
            <v>41910</v>
          </cell>
          <cell r="Y6">
            <v>0</v>
          </cell>
          <cell r="AA6">
            <v>0</v>
          </cell>
          <cell r="AB6">
            <v>3</v>
          </cell>
          <cell r="AC6">
            <v>24000</v>
          </cell>
          <cell r="AD6">
            <v>26</v>
          </cell>
          <cell r="AE6">
            <v>156000</v>
          </cell>
          <cell r="AF6">
            <v>0</v>
          </cell>
          <cell r="AG6">
            <v>0</v>
          </cell>
          <cell r="AH6">
            <v>0</v>
          </cell>
          <cell r="AJ6">
            <v>2829156</v>
          </cell>
          <cell r="AK6">
            <v>36330</v>
          </cell>
          <cell r="AL6">
            <v>7266</v>
          </cell>
          <cell r="AM6">
            <v>0</v>
          </cell>
          <cell r="AO6">
            <v>0</v>
          </cell>
          <cell r="AP6">
            <v>76000</v>
          </cell>
          <cell r="AQ6">
            <v>0</v>
          </cell>
          <cell r="AR6">
            <v>1500000</v>
          </cell>
          <cell r="AS6">
            <v>1619596</v>
          </cell>
          <cell r="AT6">
            <v>1209560</v>
          </cell>
          <cell r="AU6">
            <v>28000</v>
          </cell>
          <cell r="AV6">
            <v>1181560</v>
          </cell>
          <cell r="AW6">
            <v>2748441</v>
          </cell>
          <cell r="AX6">
            <v>2032581</v>
          </cell>
          <cell r="AZ6">
            <v>715860</v>
          </cell>
          <cell r="BA6">
            <v>2748441</v>
          </cell>
          <cell r="BB6">
            <v>295575</v>
          </cell>
          <cell r="BC6">
            <v>234316</v>
          </cell>
          <cell r="BD6">
            <v>61259</v>
          </cell>
        </row>
        <row r="7">
          <cell r="A7" t="str">
            <v>t320002</v>
          </cell>
          <cell r="B7" t="str">
            <v>t32</v>
          </cell>
          <cell r="C7" t="str">
            <v>NguyÔn V¨n Ninh</v>
          </cell>
          <cell r="D7">
            <v>1</v>
          </cell>
          <cell r="E7">
            <v>3.46</v>
          </cell>
          <cell r="G7">
            <v>1637100</v>
          </cell>
          <cell r="H7">
            <v>1637100</v>
          </cell>
          <cell r="I7">
            <v>1661100</v>
          </cell>
          <cell r="J7">
            <v>10000</v>
          </cell>
          <cell r="M7">
            <v>44300</v>
          </cell>
          <cell r="N7">
            <v>54300</v>
          </cell>
          <cell r="O7">
            <v>654840</v>
          </cell>
          <cell r="P7">
            <v>0</v>
          </cell>
          <cell r="R7">
            <v>654840</v>
          </cell>
          <cell r="V7">
            <v>27940</v>
          </cell>
          <cell r="Y7">
            <v>0</v>
          </cell>
          <cell r="AA7">
            <v>0</v>
          </cell>
          <cell r="AB7">
            <v>3</v>
          </cell>
          <cell r="AC7">
            <v>24000</v>
          </cell>
          <cell r="AD7">
            <v>25</v>
          </cell>
          <cell r="AE7">
            <v>150000</v>
          </cell>
          <cell r="AF7">
            <v>0</v>
          </cell>
          <cell r="AG7">
            <v>0</v>
          </cell>
          <cell r="AH7">
            <v>0</v>
          </cell>
          <cell r="AJ7">
            <v>2548180</v>
          </cell>
          <cell r="AK7">
            <v>36330</v>
          </cell>
          <cell r="AL7">
            <v>7266</v>
          </cell>
          <cell r="AM7">
            <v>0</v>
          </cell>
          <cell r="AO7">
            <v>0</v>
          </cell>
          <cell r="AP7">
            <v>204000</v>
          </cell>
          <cell r="AQ7">
            <v>0</v>
          </cell>
          <cell r="AR7">
            <v>1500000</v>
          </cell>
          <cell r="AS7">
            <v>1747596</v>
          </cell>
          <cell r="AT7">
            <v>800584</v>
          </cell>
          <cell r="AU7">
            <v>25000</v>
          </cell>
          <cell r="AV7">
            <v>775584</v>
          </cell>
          <cell r="AW7">
            <v>2493880</v>
          </cell>
          <cell r="AX7">
            <v>1839040</v>
          </cell>
          <cell r="AZ7">
            <v>654840</v>
          </cell>
          <cell r="BA7">
            <v>2493880</v>
          </cell>
          <cell r="BB7">
            <v>296500</v>
          </cell>
          <cell r="BC7">
            <v>235100</v>
          </cell>
          <cell r="BD7">
            <v>61400</v>
          </cell>
        </row>
        <row r="8">
          <cell r="A8" t="str">
            <v>t320003</v>
          </cell>
          <cell r="B8" t="str">
            <v>t32</v>
          </cell>
          <cell r="C8" t="str">
            <v>§ång Xu©n Hång</v>
          </cell>
          <cell r="D8">
            <v>1</v>
          </cell>
          <cell r="E8">
            <v>3.46</v>
          </cell>
          <cell r="G8">
            <v>1291400</v>
          </cell>
          <cell r="H8">
            <v>1291400</v>
          </cell>
          <cell r="I8">
            <v>1307400</v>
          </cell>
          <cell r="J8">
            <v>6000</v>
          </cell>
          <cell r="M8">
            <v>69600</v>
          </cell>
          <cell r="N8">
            <v>75600</v>
          </cell>
          <cell r="O8">
            <v>516560</v>
          </cell>
          <cell r="P8">
            <v>0</v>
          </cell>
          <cell r="R8">
            <v>516560</v>
          </cell>
          <cell r="V8">
            <v>27940</v>
          </cell>
          <cell r="Y8">
            <v>0</v>
          </cell>
          <cell r="AA8">
            <v>0</v>
          </cell>
          <cell r="AB8">
            <v>2</v>
          </cell>
          <cell r="AC8">
            <v>16000</v>
          </cell>
          <cell r="AD8">
            <v>19</v>
          </cell>
          <cell r="AE8">
            <v>114000</v>
          </cell>
          <cell r="AF8">
            <v>0</v>
          </cell>
          <cell r="AG8">
            <v>62900</v>
          </cell>
          <cell r="AH8">
            <v>62900</v>
          </cell>
          <cell r="AJ8">
            <v>2104400</v>
          </cell>
          <cell r="AK8">
            <v>36330</v>
          </cell>
          <cell r="AL8">
            <v>7266</v>
          </cell>
          <cell r="AM8">
            <v>0</v>
          </cell>
          <cell r="AO8">
            <v>0</v>
          </cell>
          <cell r="AP8">
            <v>109000</v>
          </cell>
          <cell r="AQ8">
            <v>0</v>
          </cell>
          <cell r="AR8">
            <v>1000000</v>
          </cell>
          <cell r="AS8">
            <v>1152596</v>
          </cell>
          <cell r="AT8">
            <v>951804</v>
          </cell>
          <cell r="AU8">
            <v>21000</v>
          </cell>
          <cell r="AV8">
            <v>930804</v>
          </cell>
          <cell r="AW8">
            <v>2028800</v>
          </cell>
          <cell r="AX8">
            <v>1512240</v>
          </cell>
          <cell r="AZ8">
            <v>516560</v>
          </cell>
          <cell r="BA8">
            <v>2028800</v>
          </cell>
          <cell r="BB8">
            <v>288100</v>
          </cell>
          <cell r="BC8">
            <v>228400</v>
          </cell>
          <cell r="BD8">
            <v>59700</v>
          </cell>
        </row>
        <row r="9">
          <cell r="A9" t="str">
            <v>t320004</v>
          </cell>
          <cell r="B9" t="str">
            <v>t32</v>
          </cell>
          <cell r="C9" t="str">
            <v>Ph¹m V¨n NhuËn</v>
          </cell>
          <cell r="D9">
            <v>1</v>
          </cell>
          <cell r="E9">
            <v>3.46</v>
          </cell>
          <cell r="G9">
            <v>1489700</v>
          </cell>
          <cell r="H9">
            <v>1489700</v>
          </cell>
          <cell r="I9">
            <v>1513700</v>
          </cell>
          <cell r="J9">
            <v>10000</v>
          </cell>
          <cell r="M9">
            <v>67200</v>
          </cell>
          <cell r="N9">
            <v>77200</v>
          </cell>
          <cell r="O9">
            <v>595880</v>
          </cell>
          <cell r="P9">
            <v>0</v>
          </cell>
          <cell r="R9">
            <v>595880</v>
          </cell>
          <cell r="V9">
            <v>27940</v>
          </cell>
          <cell r="Y9">
            <v>0</v>
          </cell>
          <cell r="AA9">
            <v>0</v>
          </cell>
          <cell r="AB9">
            <v>3</v>
          </cell>
          <cell r="AC9">
            <v>24000</v>
          </cell>
          <cell r="AD9">
            <v>21</v>
          </cell>
          <cell r="AE9">
            <v>126000</v>
          </cell>
          <cell r="AF9">
            <v>0</v>
          </cell>
          <cell r="AG9">
            <v>0</v>
          </cell>
          <cell r="AH9">
            <v>0</v>
          </cell>
          <cell r="AJ9">
            <v>2340720</v>
          </cell>
          <cell r="AK9">
            <v>36330</v>
          </cell>
          <cell r="AL9">
            <v>7266</v>
          </cell>
          <cell r="AM9">
            <v>0</v>
          </cell>
          <cell r="AO9">
            <v>0</v>
          </cell>
          <cell r="AP9">
            <v>170000</v>
          </cell>
          <cell r="AQ9">
            <v>0</v>
          </cell>
          <cell r="AR9">
            <v>1200000</v>
          </cell>
          <cell r="AS9">
            <v>1413596</v>
          </cell>
          <cell r="AT9">
            <v>927124</v>
          </cell>
          <cell r="AU9">
            <v>23000</v>
          </cell>
          <cell r="AV9">
            <v>904124</v>
          </cell>
          <cell r="AW9">
            <v>2263520</v>
          </cell>
          <cell r="AX9">
            <v>1667640</v>
          </cell>
          <cell r="AZ9">
            <v>595880</v>
          </cell>
          <cell r="BA9">
            <v>2263520</v>
          </cell>
          <cell r="BB9">
            <v>290300</v>
          </cell>
          <cell r="BC9">
            <v>230200</v>
          </cell>
          <cell r="BD9">
            <v>60100</v>
          </cell>
        </row>
        <row r="10">
          <cell r="A10" t="str">
            <v>t320005</v>
          </cell>
          <cell r="B10" t="str">
            <v>t32</v>
          </cell>
          <cell r="C10" t="str">
            <v>Vò V¨n Tr­êng</v>
          </cell>
          <cell r="D10">
            <v>1</v>
          </cell>
          <cell r="E10">
            <v>3.46</v>
          </cell>
          <cell r="G10">
            <v>469500</v>
          </cell>
          <cell r="H10">
            <v>469500</v>
          </cell>
          <cell r="I10">
            <v>485500</v>
          </cell>
          <cell r="J10">
            <v>4000</v>
          </cell>
          <cell r="M10">
            <v>11400</v>
          </cell>
          <cell r="N10">
            <v>15400</v>
          </cell>
          <cell r="O10">
            <v>187800</v>
          </cell>
          <cell r="P10">
            <v>0</v>
          </cell>
          <cell r="R10">
            <v>187800</v>
          </cell>
          <cell r="V10">
            <v>41910</v>
          </cell>
          <cell r="Y10">
            <v>0</v>
          </cell>
          <cell r="AA10">
            <v>0</v>
          </cell>
          <cell r="AB10">
            <v>2</v>
          </cell>
          <cell r="AC10">
            <v>16000</v>
          </cell>
          <cell r="AD10">
            <v>6</v>
          </cell>
          <cell r="AE10">
            <v>36000</v>
          </cell>
          <cell r="AF10">
            <v>0</v>
          </cell>
          <cell r="AG10">
            <v>0</v>
          </cell>
          <cell r="AH10">
            <v>0</v>
          </cell>
          <cell r="AJ10">
            <v>766610</v>
          </cell>
          <cell r="AK10">
            <v>36330</v>
          </cell>
          <cell r="AL10">
            <v>7266</v>
          </cell>
          <cell r="AM10">
            <v>0</v>
          </cell>
          <cell r="AO10">
            <v>0</v>
          </cell>
          <cell r="AQ10">
            <v>0</v>
          </cell>
          <cell r="AR10">
            <v>500000</v>
          </cell>
          <cell r="AS10">
            <v>543596</v>
          </cell>
          <cell r="AT10">
            <v>223014</v>
          </cell>
          <cell r="AU10">
            <v>8000</v>
          </cell>
          <cell r="AV10">
            <v>215014</v>
          </cell>
          <cell r="AW10">
            <v>751210</v>
          </cell>
          <cell r="AX10">
            <v>563410</v>
          </cell>
          <cell r="AZ10">
            <v>187800</v>
          </cell>
          <cell r="BA10">
            <v>751210</v>
          </cell>
          <cell r="BC10">
            <v>0</v>
          </cell>
        </row>
        <row r="11">
          <cell r="A11" t="str">
            <v>t320006</v>
          </cell>
          <cell r="B11" t="str">
            <v>t32</v>
          </cell>
          <cell r="C11" t="str">
            <v>Ph¹m V¨n C¸t</v>
          </cell>
          <cell r="D11">
            <v>1</v>
          </cell>
          <cell r="E11">
            <v>3.46</v>
          </cell>
          <cell r="G11">
            <v>1654600</v>
          </cell>
          <cell r="H11">
            <v>1654600</v>
          </cell>
          <cell r="I11">
            <v>1678600</v>
          </cell>
          <cell r="J11">
            <v>10000</v>
          </cell>
          <cell r="M11">
            <v>67200</v>
          </cell>
          <cell r="N11">
            <v>77200</v>
          </cell>
          <cell r="O11">
            <v>661840</v>
          </cell>
          <cell r="P11">
            <v>0</v>
          </cell>
          <cell r="R11">
            <v>661840</v>
          </cell>
          <cell r="V11">
            <v>27940</v>
          </cell>
          <cell r="Y11">
            <v>0</v>
          </cell>
          <cell r="AA11">
            <v>0</v>
          </cell>
          <cell r="AB11">
            <v>3</v>
          </cell>
          <cell r="AC11">
            <v>24000</v>
          </cell>
          <cell r="AD11">
            <v>25</v>
          </cell>
          <cell r="AE11">
            <v>150000</v>
          </cell>
          <cell r="AF11">
            <v>0</v>
          </cell>
          <cell r="AG11">
            <v>0</v>
          </cell>
          <cell r="AH11">
            <v>0</v>
          </cell>
          <cell r="AJ11">
            <v>2595580</v>
          </cell>
          <cell r="AK11">
            <v>36330</v>
          </cell>
          <cell r="AL11">
            <v>7266</v>
          </cell>
          <cell r="AM11">
            <v>0</v>
          </cell>
          <cell r="AO11">
            <v>0</v>
          </cell>
          <cell r="AP11">
            <v>180000</v>
          </cell>
          <cell r="AQ11">
            <v>0</v>
          </cell>
          <cell r="AR11">
            <v>1500000</v>
          </cell>
          <cell r="AS11">
            <v>1723596</v>
          </cell>
          <cell r="AT11">
            <v>871984</v>
          </cell>
          <cell r="AU11">
            <v>26000</v>
          </cell>
          <cell r="AV11">
            <v>845984</v>
          </cell>
          <cell r="AW11">
            <v>2518380</v>
          </cell>
          <cell r="AX11">
            <v>1856540</v>
          </cell>
          <cell r="AZ11">
            <v>661840</v>
          </cell>
          <cell r="BA11">
            <v>2518380</v>
          </cell>
          <cell r="BB11">
            <v>296500</v>
          </cell>
          <cell r="BC11">
            <v>235100</v>
          </cell>
          <cell r="BD11">
            <v>61400</v>
          </cell>
        </row>
        <row r="12">
          <cell r="A12" t="str">
            <v>t320007</v>
          </cell>
          <cell r="B12" t="str">
            <v>t32</v>
          </cell>
          <cell r="C12" t="str">
            <v>Bïi Quang KiÓm</v>
          </cell>
          <cell r="D12">
            <v>1</v>
          </cell>
          <cell r="E12">
            <v>3.46</v>
          </cell>
          <cell r="G12">
            <v>1704500</v>
          </cell>
          <cell r="H12">
            <v>1704500</v>
          </cell>
          <cell r="I12">
            <v>2279400</v>
          </cell>
          <cell r="J12">
            <v>10000</v>
          </cell>
          <cell r="M12">
            <v>69600</v>
          </cell>
          <cell r="N12">
            <v>79600</v>
          </cell>
          <cell r="O12">
            <v>681800</v>
          </cell>
          <cell r="P12">
            <v>0</v>
          </cell>
          <cell r="R12">
            <v>681800</v>
          </cell>
          <cell r="V12">
            <v>27940</v>
          </cell>
          <cell r="X12">
            <v>558900</v>
          </cell>
          <cell r="Y12">
            <v>558900</v>
          </cell>
          <cell r="AA12">
            <v>0</v>
          </cell>
          <cell r="AB12">
            <v>2</v>
          </cell>
          <cell r="AC12">
            <v>16000</v>
          </cell>
          <cell r="AD12">
            <v>24</v>
          </cell>
          <cell r="AE12">
            <v>144000</v>
          </cell>
          <cell r="AF12">
            <v>0</v>
          </cell>
          <cell r="AG12">
            <v>0</v>
          </cell>
          <cell r="AH12">
            <v>0</v>
          </cell>
          <cell r="AJ12">
            <v>3212740</v>
          </cell>
          <cell r="AK12">
            <v>36330</v>
          </cell>
          <cell r="AL12">
            <v>7266</v>
          </cell>
          <cell r="AM12">
            <v>0</v>
          </cell>
          <cell r="AO12">
            <v>0</v>
          </cell>
          <cell r="AP12">
            <v>151000</v>
          </cell>
          <cell r="AQ12">
            <v>0</v>
          </cell>
          <cell r="AR12">
            <v>1500000</v>
          </cell>
          <cell r="AS12">
            <v>1694596</v>
          </cell>
          <cell r="AT12">
            <v>1518144</v>
          </cell>
          <cell r="AU12">
            <v>32000</v>
          </cell>
          <cell r="AV12">
            <v>1486144</v>
          </cell>
          <cell r="AW12">
            <v>3133140</v>
          </cell>
          <cell r="AX12">
            <v>2451340</v>
          </cell>
          <cell r="AZ12">
            <v>681800</v>
          </cell>
          <cell r="BA12">
            <v>3133140</v>
          </cell>
          <cell r="BB12">
            <v>296500</v>
          </cell>
          <cell r="BC12">
            <v>235100</v>
          </cell>
          <cell r="BD12">
            <v>61400</v>
          </cell>
        </row>
        <row r="13">
          <cell r="A13" t="str">
            <v>t320008</v>
          </cell>
          <cell r="B13" t="str">
            <v>t32</v>
          </cell>
          <cell r="C13" t="str">
            <v>NguyÔn §×nh Thµnh</v>
          </cell>
          <cell r="D13">
            <v>1</v>
          </cell>
          <cell r="E13">
            <v>3.46</v>
          </cell>
          <cell r="G13">
            <v>1490600</v>
          </cell>
          <cell r="H13">
            <v>1490600</v>
          </cell>
          <cell r="I13">
            <v>1514600</v>
          </cell>
          <cell r="J13">
            <v>6000</v>
          </cell>
          <cell r="M13">
            <v>53400</v>
          </cell>
          <cell r="N13">
            <v>59400</v>
          </cell>
          <cell r="O13">
            <v>596240</v>
          </cell>
          <cell r="P13">
            <v>0</v>
          </cell>
          <cell r="R13">
            <v>596240</v>
          </cell>
          <cell r="V13">
            <v>27940</v>
          </cell>
          <cell r="Y13">
            <v>0</v>
          </cell>
          <cell r="AA13">
            <v>0</v>
          </cell>
          <cell r="AB13">
            <v>3</v>
          </cell>
          <cell r="AC13">
            <v>24000</v>
          </cell>
          <cell r="AD13">
            <v>21</v>
          </cell>
          <cell r="AE13">
            <v>126000</v>
          </cell>
          <cell r="AF13">
            <v>0</v>
          </cell>
          <cell r="AG13">
            <v>0</v>
          </cell>
          <cell r="AH13">
            <v>0</v>
          </cell>
          <cell r="AJ13">
            <v>2324180</v>
          </cell>
          <cell r="AK13">
            <v>36330</v>
          </cell>
          <cell r="AL13">
            <v>7266</v>
          </cell>
          <cell r="AM13">
            <v>0</v>
          </cell>
          <cell r="AO13">
            <v>0</v>
          </cell>
          <cell r="AP13">
            <v>134000</v>
          </cell>
          <cell r="AQ13">
            <v>0</v>
          </cell>
          <cell r="AR13">
            <v>1000000</v>
          </cell>
          <cell r="AS13">
            <v>1177596</v>
          </cell>
          <cell r="AT13">
            <v>1146584</v>
          </cell>
          <cell r="AU13">
            <v>23000</v>
          </cell>
          <cell r="AV13">
            <v>1123584</v>
          </cell>
          <cell r="AW13">
            <v>2264780</v>
          </cell>
          <cell r="AX13">
            <v>1668540</v>
          </cell>
          <cell r="AZ13">
            <v>596240</v>
          </cell>
          <cell r="BA13">
            <v>2264780</v>
          </cell>
          <cell r="BB13">
            <v>290000</v>
          </cell>
          <cell r="BC13">
            <v>229900</v>
          </cell>
          <cell r="BD13">
            <v>60100</v>
          </cell>
        </row>
        <row r="14">
          <cell r="A14" t="str">
            <v>t320009</v>
          </cell>
          <cell r="B14" t="str">
            <v>t32</v>
          </cell>
          <cell r="C14" t="str">
            <v>L­u V¨n T©m</v>
          </cell>
          <cell r="D14">
            <v>1</v>
          </cell>
          <cell r="E14">
            <v>3.46</v>
          </cell>
          <cell r="G14">
            <v>1598100</v>
          </cell>
          <cell r="H14">
            <v>1598100</v>
          </cell>
          <cell r="I14">
            <v>1622100</v>
          </cell>
          <cell r="J14">
            <v>10000</v>
          </cell>
          <cell r="M14">
            <v>58400</v>
          </cell>
          <cell r="N14">
            <v>68400</v>
          </cell>
          <cell r="O14">
            <v>639240</v>
          </cell>
          <cell r="P14">
            <v>0</v>
          </cell>
          <cell r="R14">
            <v>639240</v>
          </cell>
          <cell r="V14">
            <v>27940</v>
          </cell>
          <cell r="Y14">
            <v>0</v>
          </cell>
          <cell r="AA14">
            <v>0</v>
          </cell>
          <cell r="AB14">
            <v>3</v>
          </cell>
          <cell r="AC14">
            <v>24000</v>
          </cell>
          <cell r="AD14">
            <v>23</v>
          </cell>
          <cell r="AE14">
            <v>138000</v>
          </cell>
          <cell r="AF14">
            <v>0</v>
          </cell>
          <cell r="AG14">
            <v>0</v>
          </cell>
          <cell r="AH14">
            <v>0</v>
          </cell>
          <cell r="AJ14">
            <v>2495680</v>
          </cell>
          <cell r="AK14">
            <v>36330</v>
          </cell>
          <cell r="AL14">
            <v>7266</v>
          </cell>
          <cell r="AM14">
            <v>0</v>
          </cell>
          <cell r="AO14">
            <v>0</v>
          </cell>
          <cell r="AP14">
            <v>143000</v>
          </cell>
          <cell r="AQ14">
            <v>0</v>
          </cell>
          <cell r="AR14">
            <v>1200000</v>
          </cell>
          <cell r="AS14">
            <v>1386596</v>
          </cell>
          <cell r="AT14">
            <v>1109084</v>
          </cell>
          <cell r="AU14">
            <v>25000</v>
          </cell>
          <cell r="AV14">
            <v>1084084</v>
          </cell>
          <cell r="AW14">
            <v>2427280</v>
          </cell>
          <cell r="AX14">
            <v>1788040</v>
          </cell>
          <cell r="AZ14">
            <v>639240</v>
          </cell>
          <cell r="BA14">
            <v>2427280</v>
          </cell>
          <cell r="BB14">
            <v>214200</v>
          </cell>
          <cell r="BC14">
            <v>169800</v>
          </cell>
          <cell r="BD14">
            <v>44400</v>
          </cell>
        </row>
        <row r="15">
          <cell r="A15" t="str">
            <v>t320010</v>
          </cell>
          <cell r="B15" t="str">
            <v>t32</v>
          </cell>
          <cell r="C15" t="str">
            <v>TrÇn V¨n Mong</v>
          </cell>
          <cell r="D15">
            <v>1</v>
          </cell>
          <cell r="E15">
            <v>3.46</v>
          </cell>
          <cell r="G15">
            <v>1528000</v>
          </cell>
          <cell r="H15">
            <v>1528000</v>
          </cell>
          <cell r="I15">
            <v>1552000</v>
          </cell>
          <cell r="J15">
            <v>12000</v>
          </cell>
          <cell r="M15">
            <v>49800</v>
          </cell>
          <cell r="N15">
            <v>61800</v>
          </cell>
          <cell r="O15">
            <v>611200</v>
          </cell>
          <cell r="P15">
            <v>0</v>
          </cell>
          <cell r="R15">
            <v>611200</v>
          </cell>
          <cell r="V15">
            <v>27940</v>
          </cell>
          <cell r="Y15">
            <v>0</v>
          </cell>
          <cell r="AA15">
            <v>0</v>
          </cell>
          <cell r="AB15">
            <v>3</v>
          </cell>
          <cell r="AC15">
            <v>24000</v>
          </cell>
          <cell r="AD15">
            <v>22</v>
          </cell>
          <cell r="AE15">
            <v>132000</v>
          </cell>
          <cell r="AF15">
            <v>0</v>
          </cell>
          <cell r="AG15">
            <v>0</v>
          </cell>
          <cell r="AH15">
            <v>0</v>
          </cell>
          <cell r="AJ15">
            <v>2384940</v>
          </cell>
          <cell r="AK15">
            <v>36330</v>
          </cell>
          <cell r="AL15">
            <v>7266</v>
          </cell>
          <cell r="AM15">
            <v>0</v>
          </cell>
          <cell r="AO15">
            <v>0</v>
          </cell>
          <cell r="AP15">
            <v>95000</v>
          </cell>
          <cell r="AQ15">
            <v>0</v>
          </cell>
          <cell r="AR15">
            <v>1200000</v>
          </cell>
          <cell r="AS15">
            <v>1338596</v>
          </cell>
          <cell r="AT15">
            <v>1046344</v>
          </cell>
          <cell r="AU15">
            <v>24000</v>
          </cell>
          <cell r="AV15">
            <v>1022344</v>
          </cell>
          <cell r="AW15">
            <v>2323140</v>
          </cell>
          <cell r="AX15">
            <v>1711940</v>
          </cell>
          <cell r="AZ15">
            <v>611200</v>
          </cell>
          <cell r="BA15">
            <v>2323140</v>
          </cell>
          <cell r="BB15">
            <v>3000</v>
          </cell>
          <cell r="BC15">
            <v>0</v>
          </cell>
          <cell r="BD15">
            <v>3000</v>
          </cell>
        </row>
        <row r="16">
          <cell r="A16" t="str">
            <v>t320011</v>
          </cell>
          <cell r="B16" t="str">
            <v>t32</v>
          </cell>
          <cell r="C16" t="str">
            <v>Bïi V¨n ChØnh</v>
          </cell>
          <cell r="D16">
            <v>1</v>
          </cell>
          <cell r="E16">
            <v>2.44</v>
          </cell>
          <cell r="G16">
            <v>1552100</v>
          </cell>
          <cell r="H16">
            <v>1552100</v>
          </cell>
          <cell r="I16">
            <v>1576100</v>
          </cell>
          <cell r="J16">
            <v>10000</v>
          </cell>
          <cell r="M16">
            <v>51200</v>
          </cell>
          <cell r="N16">
            <v>61200</v>
          </cell>
          <cell r="O16">
            <v>620840</v>
          </cell>
          <cell r="P16">
            <v>0</v>
          </cell>
          <cell r="R16">
            <v>620840</v>
          </cell>
          <cell r="V16">
            <v>19700</v>
          </cell>
          <cell r="Y16">
            <v>0</v>
          </cell>
          <cell r="AA16">
            <v>0</v>
          </cell>
          <cell r="AB16">
            <v>3</v>
          </cell>
          <cell r="AC16">
            <v>24000</v>
          </cell>
          <cell r="AD16">
            <v>21</v>
          </cell>
          <cell r="AE16">
            <v>126000</v>
          </cell>
          <cell r="AF16">
            <v>0</v>
          </cell>
          <cell r="AG16">
            <v>0</v>
          </cell>
          <cell r="AH16">
            <v>0</v>
          </cell>
          <cell r="AJ16">
            <v>2403840</v>
          </cell>
          <cell r="AK16">
            <v>25620</v>
          </cell>
          <cell r="AL16">
            <v>5124</v>
          </cell>
          <cell r="AM16">
            <v>0</v>
          </cell>
          <cell r="AO16">
            <v>0</v>
          </cell>
          <cell r="AP16">
            <v>98000</v>
          </cell>
          <cell r="AQ16">
            <v>0</v>
          </cell>
          <cell r="AR16">
            <v>1200000</v>
          </cell>
          <cell r="AS16">
            <v>1328744</v>
          </cell>
          <cell r="AT16">
            <v>1075096</v>
          </cell>
          <cell r="AU16">
            <v>24000</v>
          </cell>
          <cell r="AV16">
            <v>1051096</v>
          </cell>
          <cell r="AW16">
            <v>2342640</v>
          </cell>
          <cell r="AX16">
            <v>1721800</v>
          </cell>
          <cell r="AZ16">
            <v>620840</v>
          </cell>
          <cell r="BA16">
            <v>2342640</v>
          </cell>
          <cell r="BB16">
            <v>275300</v>
          </cell>
          <cell r="BC16">
            <v>218300</v>
          </cell>
          <cell r="BD16">
            <v>57000</v>
          </cell>
        </row>
        <row r="17">
          <cell r="A17" t="str">
            <v>t320012</v>
          </cell>
          <cell r="B17" t="str">
            <v>t32</v>
          </cell>
          <cell r="C17" t="str">
            <v>§ç V¨n Thè</v>
          </cell>
          <cell r="D17">
            <v>1</v>
          </cell>
          <cell r="E17">
            <v>2.44</v>
          </cell>
          <cell r="G17">
            <v>1580900</v>
          </cell>
          <cell r="H17">
            <v>1580900</v>
          </cell>
          <cell r="I17">
            <v>1604900</v>
          </cell>
          <cell r="J17">
            <v>12000</v>
          </cell>
          <cell r="M17">
            <v>55800</v>
          </cell>
          <cell r="N17">
            <v>67800</v>
          </cell>
          <cell r="O17">
            <v>632360</v>
          </cell>
          <cell r="P17">
            <v>0</v>
          </cell>
          <cell r="R17">
            <v>632360</v>
          </cell>
          <cell r="V17">
            <v>19700</v>
          </cell>
          <cell r="Y17">
            <v>0</v>
          </cell>
          <cell r="AA17">
            <v>0</v>
          </cell>
          <cell r="AB17">
            <v>3</v>
          </cell>
          <cell r="AC17">
            <v>24000</v>
          </cell>
          <cell r="AD17">
            <v>25</v>
          </cell>
          <cell r="AE17">
            <v>150000</v>
          </cell>
          <cell r="AF17">
            <v>0</v>
          </cell>
          <cell r="AG17">
            <v>0</v>
          </cell>
          <cell r="AH17">
            <v>0</v>
          </cell>
          <cell r="AJ17">
            <v>2474760</v>
          </cell>
          <cell r="AK17">
            <v>25620</v>
          </cell>
          <cell r="AL17">
            <v>5124</v>
          </cell>
          <cell r="AM17">
            <v>0</v>
          </cell>
          <cell r="AO17">
            <v>0</v>
          </cell>
          <cell r="AP17">
            <v>232000</v>
          </cell>
          <cell r="AQ17">
            <v>0</v>
          </cell>
          <cell r="AR17">
            <v>1200000</v>
          </cell>
          <cell r="AS17">
            <v>1462744</v>
          </cell>
          <cell r="AT17">
            <v>1012016</v>
          </cell>
          <cell r="AU17">
            <v>25000</v>
          </cell>
          <cell r="AV17">
            <v>987016</v>
          </cell>
          <cell r="AW17">
            <v>2406960</v>
          </cell>
          <cell r="AX17">
            <v>1774600</v>
          </cell>
          <cell r="AZ17">
            <v>632360</v>
          </cell>
          <cell r="BA17">
            <v>2406960</v>
          </cell>
          <cell r="BB17">
            <v>288100</v>
          </cell>
          <cell r="BC17">
            <v>228400</v>
          </cell>
          <cell r="BD17">
            <v>59700</v>
          </cell>
        </row>
        <row r="18">
          <cell r="A18" t="str">
            <v>t320013</v>
          </cell>
          <cell r="B18" t="str">
            <v>t32</v>
          </cell>
          <cell r="C18" t="str">
            <v>Vò H÷u Thanh</v>
          </cell>
          <cell r="D18">
            <v>1</v>
          </cell>
          <cell r="E18">
            <v>2.44</v>
          </cell>
          <cell r="G18">
            <v>471600</v>
          </cell>
          <cell r="H18">
            <v>471600</v>
          </cell>
          <cell r="I18">
            <v>479600</v>
          </cell>
          <cell r="J18">
            <v>6000</v>
          </cell>
          <cell r="M18">
            <v>16100</v>
          </cell>
          <cell r="N18">
            <v>22100</v>
          </cell>
          <cell r="O18">
            <v>188640</v>
          </cell>
          <cell r="P18">
            <v>0</v>
          </cell>
          <cell r="R18">
            <v>188640</v>
          </cell>
          <cell r="V18">
            <v>19700</v>
          </cell>
          <cell r="Y18">
            <v>0</v>
          </cell>
          <cell r="AA18">
            <v>0</v>
          </cell>
          <cell r="AB18">
            <v>1</v>
          </cell>
          <cell r="AC18">
            <v>8000</v>
          </cell>
          <cell r="AD18">
            <v>8</v>
          </cell>
          <cell r="AE18">
            <v>48000</v>
          </cell>
          <cell r="AF18">
            <v>0</v>
          </cell>
          <cell r="AG18">
            <v>0</v>
          </cell>
          <cell r="AH18">
            <v>0</v>
          </cell>
          <cell r="AJ18">
            <v>758040</v>
          </cell>
          <cell r="AK18">
            <v>25620</v>
          </cell>
          <cell r="AL18">
            <v>5124</v>
          </cell>
          <cell r="AM18">
            <v>0</v>
          </cell>
          <cell r="AO18">
            <v>0</v>
          </cell>
          <cell r="AQ18">
            <v>0</v>
          </cell>
          <cell r="AS18">
            <v>30744</v>
          </cell>
          <cell r="AT18">
            <v>727296</v>
          </cell>
          <cell r="AU18">
            <v>8000</v>
          </cell>
          <cell r="AV18">
            <v>719296</v>
          </cell>
          <cell r="AW18">
            <v>735940</v>
          </cell>
          <cell r="AX18">
            <v>547300</v>
          </cell>
          <cell r="AZ18">
            <v>188640</v>
          </cell>
          <cell r="BA18">
            <v>735940</v>
          </cell>
          <cell r="BB18">
            <v>283800</v>
          </cell>
          <cell r="BC18">
            <v>225000</v>
          </cell>
          <cell r="BD18">
            <v>58800</v>
          </cell>
        </row>
        <row r="19">
          <cell r="A19" t="str">
            <v>t320014</v>
          </cell>
          <cell r="B19" t="str">
            <v>t32</v>
          </cell>
          <cell r="C19" t="str">
            <v>§inh V¨n Ch©u</v>
          </cell>
          <cell r="D19">
            <v>1</v>
          </cell>
          <cell r="E19">
            <v>2.44</v>
          </cell>
          <cell r="G19">
            <v>1352300</v>
          </cell>
          <cell r="H19">
            <v>1352300</v>
          </cell>
          <cell r="I19">
            <v>1734700</v>
          </cell>
          <cell r="J19">
            <v>8000</v>
          </cell>
          <cell r="M19">
            <v>49200</v>
          </cell>
          <cell r="N19">
            <v>57200</v>
          </cell>
          <cell r="O19">
            <v>540920</v>
          </cell>
          <cell r="P19">
            <v>0</v>
          </cell>
          <cell r="R19">
            <v>540920</v>
          </cell>
          <cell r="V19">
            <v>19700</v>
          </cell>
          <cell r="X19">
            <v>374400</v>
          </cell>
          <cell r="Y19">
            <v>374400</v>
          </cell>
          <cell r="AA19">
            <v>0</v>
          </cell>
          <cell r="AB19">
            <v>1</v>
          </cell>
          <cell r="AC19">
            <v>8000</v>
          </cell>
          <cell r="AD19">
            <v>20</v>
          </cell>
          <cell r="AE19">
            <v>120000</v>
          </cell>
          <cell r="AF19">
            <v>0</v>
          </cell>
          <cell r="AG19">
            <v>0</v>
          </cell>
          <cell r="AH19">
            <v>0</v>
          </cell>
          <cell r="AJ19">
            <v>2472520</v>
          </cell>
          <cell r="AK19">
            <v>25620</v>
          </cell>
          <cell r="AL19">
            <v>5124</v>
          </cell>
          <cell r="AM19">
            <v>0</v>
          </cell>
          <cell r="AO19">
            <v>0</v>
          </cell>
          <cell r="AP19">
            <v>141000</v>
          </cell>
          <cell r="AQ19">
            <v>0</v>
          </cell>
          <cell r="AR19">
            <v>1000000</v>
          </cell>
          <cell r="AS19">
            <v>1171744</v>
          </cell>
          <cell r="AT19">
            <v>1300776</v>
          </cell>
          <cell r="AU19">
            <v>25000</v>
          </cell>
          <cell r="AV19">
            <v>1275776</v>
          </cell>
          <cell r="AW19">
            <v>2415320</v>
          </cell>
          <cell r="AX19">
            <v>1874400</v>
          </cell>
          <cell r="AZ19">
            <v>540920</v>
          </cell>
          <cell r="BA19">
            <v>2415320</v>
          </cell>
          <cell r="BB19">
            <v>238900</v>
          </cell>
          <cell r="BC19">
            <v>189400</v>
          </cell>
          <cell r="BD19">
            <v>49500</v>
          </cell>
        </row>
        <row r="20">
          <cell r="A20" t="str">
            <v>t320015</v>
          </cell>
          <cell r="B20" t="str">
            <v>t32</v>
          </cell>
          <cell r="C20" t="str">
            <v>Bïi Xu©n NhÑ</v>
          </cell>
          <cell r="D20">
            <v>1</v>
          </cell>
          <cell r="E20">
            <v>2.44</v>
          </cell>
          <cell r="G20">
            <v>1449600</v>
          </cell>
          <cell r="H20">
            <v>1449600</v>
          </cell>
          <cell r="I20">
            <v>1473600</v>
          </cell>
          <cell r="J20">
            <v>12000</v>
          </cell>
          <cell r="M20">
            <v>48800</v>
          </cell>
          <cell r="N20">
            <v>60800</v>
          </cell>
          <cell r="O20">
            <v>579840</v>
          </cell>
          <cell r="P20">
            <v>0</v>
          </cell>
          <cell r="R20">
            <v>579840</v>
          </cell>
          <cell r="V20">
            <v>19700</v>
          </cell>
          <cell r="Y20">
            <v>0</v>
          </cell>
          <cell r="AA20">
            <v>0</v>
          </cell>
          <cell r="AB20">
            <v>3</v>
          </cell>
          <cell r="AC20">
            <v>24000</v>
          </cell>
          <cell r="AD20">
            <v>23</v>
          </cell>
          <cell r="AE20">
            <v>138000</v>
          </cell>
          <cell r="AF20">
            <v>0</v>
          </cell>
          <cell r="AG20">
            <v>0</v>
          </cell>
          <cell r="AH20">
            <v>0</v>
          </cell>
          <cell r="AJ20">
            <v>2271940</v>
          </cell>
          <cell r="AK20">
            <v>25620</v>
          </cell>
          <cell r="AL20">
            <v>5124</v>
          </cell>
          <cell r="AM20">
            <v>0</v>
          </cell>
          <cell r="AO20">
            <v>0</v>
          </cell>
          <cell r="AP20">
            <v>244000</v>
          </cell>
          <cell r="AQ20">
            <v>0</v>
          </cell>
          <cell r="AR20">
            <v>1000000</v>
          </cell>
          <cell r="AS20">
            <v>1274744</v>
          </cell>
          <cell r="AT20">
            <v>997196</v>
          </cell>
          <cell r="AU20">
            <v>23000</v>
          </cell>
          <cell r="AV20">
            <v>974196</v>
          </cell>
          <cell r="AW20">
            <v>2211140</v>
          </cell>
          <cell r="AX20">
            <v>1631300</v>
          </cell>
          <cell r="AZ20">
            <v>579840</v>
          </cell>
          <cell r="BA20">
            <v>2211140</v>
          </cell>
          <cell r="BB20">
            <v>290000</v>
          </cell>
          <cell r="BC20">
            <v>229900</v>
          </cell>
          <cell r="BD20">
            <v>60100</v>
          </cell>
        </row>
        <row r="21">
          <cell r="A21" t="str">
            <v>t320016</v>
          </cell>
          <cell r="B21" t="str">
            <v>t32</v>
          </cell>
          <cell r="C21" t="str">
            <v>Mai Thµnh §«</v>
          </cell>
          <cell r="D21">
            <v>1</v>
          </cell>
          <cell r="E21">
            <v>2.44</v>
          </cell>
          <cell r="G21">
            <v>1422400</v>
          </cell>
          <cell r="H21">
            <v>1422400</v>
          </cell>
          <cell r="I21">
            <v>1438400</v>
          </cell>
          <cell r="J21">
            <v>12000</v>
          </cell>
          <cell r="M21">
            <v>56100</v>
          </cell>
          <cell r="N21">
            <v>68100</v>
          </cell>
          <cell r="O21">
            <v>568960</v>
          </cell>
          <cell r="P21">
            <v>0</v>
          </cell>
          <cell r="R21">
            <v>568960</v>
          </cell>
          <cell r="V21">
            <v>29550</v>
          </cell>
          <cell r="Y21">
            <v>0</v>
          </cell>
          <cell r="AA21">
            <v>0</v>
          </cell>
          <cell r="AB21">
            <v>2</v>
          </cell>
          <cell r="AC21">
            <v>16000</v>
          </cell>
          <cell r="AD21">
            <v>19</v>
          </cell>
          <cell r="AE21">
            <v>114000</v>
          </cell>
          <cell r="AF21">
            <v>0</v>
          </cell>
          <cell r="AG21">
            <v>0</v>
          </cell>
          <cell r="AH21">
            <v>0</v>
          </cell>
          <cell r="AJ21">
            <v>2219010</v>
          </cell>
          <cell r="AK21">
            <v>25620</v>
          </cell>
          <cell r="AL21">
            <v>5124</v>
          </cell>
          <cell r="AM21">
            <v>0</v>
          </cell>
          <cell r="AO21">
            <v>0</v>
          </cell>
          <cell r="AQ21">
            <v>0</v>
          </cell>
          <cell r="AR21">
            <v>1000000</v>
          </cell>
          <cell r="AS21">
            <v>1030744</v>
          </cell>
          <cell r="AT21">
            <v>1188266</v>
          </cell>
          <cell r="AU21">
            <v>22000</v>
          </cell>
          <cell r="AV21">
            <v>1166266</v>
          </cell>
          <cell r="AW21">
            <v>2150910</v>
          </cell>
          <cell r="AX21">
            <v>1581950</v>
          </cell>
          <cell r="AZ21">
            <v>568960</v>
          </cell>
          <cell r="BA21">
            <v>2150910</v>
          </cell>
          <cell r="BB21">
            <v>1800</v>
          </cell>
          <cell r="BC21">
            <v>0</v>
          </cell>
          <cell r="BD21">
            <v>1800</v>
          </cell>
        </row>
        <row r="22">
          <cell r="A22" t="str">
            <v>t320017</v>
          </cell>
          <cell r="B22" t="str">
            <v>t32</v>
          </cell>
          <cell r="C22" t="str">
            <v>TrÇn Thanh V©n</v>
          </cell>
          <cell r="D22">
            <v>1</v>
          </cell>
          <cell r="E22">
            <v>2.44</v>
          </cell>
          <cell r="G22">
            <v>1487600</v>
          </cell>
          <cell r="H22">
            <v>1487600</v>
          </cell>
          <cell r="I22">
            <v>1511600</v>
          </cell>
          <cell r="J22">
            <v>12000</v>
          </cell>
          <cell r="M22">
            <v>47800</v>
          </cell>
          <cell r="N22">
            <v>59800</v>
          </cell>
          <cell r="O22">
            <v>595040</v>
          </cell>
          <cell r="P22">
            <v>0</v>
          </cell>
          <cell r="R22">
            <v>595040</v>
          </cell>
          <cell r="V22">
            <v>19700</v>
          </cell>
          <cell r="Y22">
            <v>0</v>
          </cell>
          <cell r="AA22">
            <v>0</v>
          </cell>
          <cell r="AB22">
            <v>3</v>
          </cell>
          <cell r="AC22">
            <v>24000</v>
          </cell>
          <cell r="AD22">
            <v>22</v>
          </cell>
          <cell r="AE22">
            <v>132000</v>
          </cell>
          <cell r="AF22">
            <v>0</v>
          </cell>
          <cell r="AG22">
            <v>0</v>
          </cell>
          <cell r="AH22">
            <v>0</v>
          </cell>
          <cell r="AJ22">
            <v>2318140</v>
          </cell>
          <cell r="AK22">
            <v>25620</v>
          </cell>
          <cell r="AL22">
            <v>5124</v>
          </cell>
          <cell r="AM22">
            <v>0</v>
          </cell>
          <cell r="AO22">
            <v>0</v>
          </cell>
          <cell r="AQ22">
            <v>0</v>
          </cell>
          <cell r="AR22">
            <v>1000000</v>
          </cell>
          <cell r="AS22">
            <v>1030744</v>
          </cell>
          <cell r="AT22">
            <v>1287396</v>
          </cell>
          <cell r="AU22">
            <v>23000</v>
          </cell>
          <cell r="AV22">
            <v>1264396</v>
          </cell>
          <cell r="AW22">
            <v>2258340</v>
          </cell>
          <cell r="AX22">
            <v>1663300</v>
          </cell>
          <cell r="AZ22">
            <v>595040</v>
          </cell>
          <cell r="BA22">
            <v>2258340</v>
          </cell>
          <cell r="BB22">
            <v>285000</v>
          </cell>
          <cell r="BC22">
            <v>226000</v>
          </cell>
          <cell r="BD22">
            <v>59000</v>
          </cell>
        </row>
        <row r="23">
          <cell r="A23" t="str">
            <v>t320018</v>
          </cell>
          <cell r="B23" t="str">
            <v>t32</v>
          </cell>
          <cell r="C23" t="str">
            <v>NguyÔn Thanh B×nh</v>
          </cell>
          <cell r="D23">
            <v>1</v>
          </cell>
          <cell r="E23">
            <v>1.7</v>
          </cell>
          <cell r="G23">
            <v>869900</v>
          </cell>
          <cell r="H23">
            <v>869900</v>
          </cell>
          <cell r="I23">
            <v>885900</v>
          </cell>
          <cell r="J23">
            <v>6000</v>
          </cell>
          <cell r="M23">
            <v>31200</v>
          </cell>
          <cell r="N23">
            <v>37200</v>
          </cell>
          <cell r="O23">
            <v>347960</v>
          </cell>
          <cell r="P23">
            <v>0</v>
          </cell>
          <cell r="R23">
            <v>347960</v>
          </cell>
          <cell r="V23">
            <v>13700</v>
          </cell>
          <cell r="Y23">
            <v>0</v>
          </cell>
          <cell r="AA23">
            <v>0</v>
          </cell>
          <cell r="AB23">
            <v>2</v>
          </cell>
          <cell r="AC23">
            <v>16000</v>
          </cell>
          <cell r="AD23">
            <v>14</v>
          </cell>
          <cell r="AE23">
            <v>84000</v>
          </cell>
          <cell r="AF23">
            <v>0</v>
          </cell>
          <cell r="AG23">
            <v>0</v>
          </cell>
          <cell r="AH23">
            <v>0</v>
          </cell>
          <cell r="AJ23">
            <v>1368760</v>
          </cell>
          <cell r="AK23">
            <v>17850</v>
          </cell>
          <cell r="AL23">
            <v>3570</v>
          </cell>
          <cell r="AM23">
            <v>0</v>
          </cell>
          <cell r="AO23">
            <v>0</v>
          </cell>
          <cell r="AQ23">
            <v>0</v>
          </cell>
          <cell r="AR23">
            <v>500000</v>
          </cell>
          <cell r="AS23">
            <v>521420</v>
          </cell>
          <cell r="AT23">
            <v>847340</v>
          </cell>
          <cell r="AU23">
            <v>14000</v>
          </cell>
          <cell r="AV23">
            <v>833340</v>
          </cell>
          <cell r="AW23">
            <v>1331560</v>
          </cell>
          <cell r="AX23">
            <v>983600</v>
          </cell>
          <cell r="AZ23">
            <v>347960</v>
          </cell>
          <cell r="BA23">
            <v>1331560</v>
          </cell>
          <cell r="BB23">
            <v>7400</v>
          </cell>
          <cell r="BC23">
            <v>0</v>
          </cell>
          <cell r="BD23">
            <v>7400</v>
          </cell>
        </row>
        <row r="24">
          <cell r="A24" t="str">
            <v>t320019</v>
          </cell>
          <cell r="B24" t="str">
            <v>t32</v>
          </cell>
          <cell r="C24" t="str">
            <v>§ç Kh¾c S¬n</v>
          </cell>
          <cell r="D24">
            <v>1</v>
          </cell>
          <cell r="E24">
            <v>1.7</v>
          </cell>
          <cell r="G24">
            <v>1724500</v>
          </cell>
          <cell r="H24">
            <v>1724500</v>
          </cell>
          <cell r="I24">
            <v>1748500</v>
          </cell>
          <cell r="J24">
            <v>12000</v>
          </cell>
          <cell r="M24">
            <v>67200</v>
          </cell>
          <cell r="N24">
            <v>79200</v>
          </cell>
          <cell r="O24">
            <v>689800</v>
          </cell>
          <cell r="P24">
            <v>0</v>
          </cell>
          <cell r="R24">
            <v>689800</v>
          </cell>
          <cell r="V24">
            <v>13700</v>
          </cell>
          <cell r="Y24">
            <v>0</v>
          </cell>
          <cell r="AA24">
            <v>0</v>
          </cell>
          <cell r="AB24">
            <v>3</v>
          </cell>
          <cell r="AC24">
            <v>24000</v>
          </cell>
          <cell r="AD24">
            <v>25</v>
          </cell>
          <cell r="AE24">
            <v>150000</v>
          </cell>
          <cell r="AF24">
            <v>0</v>
          </cell>
          <cell r="AG24">
            <v>0</v>
          </cell>
          <cell r="AH24">
            <v>0</v>
          </cell>
          <cell r="AJ24">
            <v>2681200</v>
          </cell>
          <cell r="AK24">
            <v>17850</v>
          </cell>
          <cell r="AL24">
            <v>3570</v>
          </cell>
          <cell r="AM24">
            <v>0</v>
          </cell>
          <cell r="AO24">
            <v>0</v>
          </cell>
          <cell r="AP24">
            <v>168000</v>
          </cell>
          <cell r="AQ24">
            <v>0</v>
          </cell>
          <cell r="AR24">
            <v>1000000</v>
          </cell>
          <cell r="AS24">
            <v>1189420</v>
          </cell>
          <cell r="AT24">
            <v>1491780</v>
          </cell>
          <cell r="AU24">
            <v>27000</v>
          </cell>
          <cell r="AV24">
            <v>1464780</v>
          </cell>
          <cell r="AW24">
            <v>2602000</v>
          </cell>
          <cell r="AX24">
            <v>1912200</v>
          </cell>
          <cell r="AZ24">
            <v>689800</v>
          </cell>
          <cell r="BA24">
            <v>2602000</v>
          </cell>
          <cell r="BB24">
            <v>296500</v>
          </cell>
          <cell r="BC24">
            <v>235100</v>
          </cell>
          <cell r="BD24">
            <v>61400</v>
          </cell>
        </row>
        <row r="25">
          <cell r="B25" t="str">
            <v>t32 Total</v>
          </cell>
          <cell r="D25">
            <v>19</v>
          </cell>
          <cell r="E25">
            <v>55.079999999999991</v>
          </cell>
          <cell r="F25">
            <v>0</v>
          </cell>
          <cell r="G25">
            <v>26564071</v>
          </cell>
          <cell r="H25">
            <v>26564071</v>
          </cell>
          <cell r="I25">
            <v>27902371</v>
          </cell>
          <cell r="J25">
            <v>180000</v>
          </cell>
          <cell r="K25">
            <v>0</v>
          </cell>
          <cell r="L25">
            <v>0</v>
          </cell>
          <cell r="M25">
            <v>983015</v>
          </cell>
          <cell r="N25">
            <v>1163015</v>
          </cell>
          <cell r="O25">
            <v>10625620</v>
          </cell>
          <cell r="P25">
            <v>0</v>
          </cell>
          <cell r="Q25">
            <v>0</v>
          </cell>
          <cell r="R25">
            <v>10625620</v>
          </cell>
          <cell r="S25">
            <v>21000</v>
          </cell>
          <cell r="T25">
            <v>0</v>
          </cell>
          <cell r="U25">
            <v>0</v>
          </cell>
          <cell r="V25">
            <v>482490</v>
          </cell>
          <cell r="W25">
            <v>0</v>
          </cell>
          <cell r="X25">
            <v>933300</v>
          </cell>
          <cell r="Y25">
            <v>933300</v>
          </cell>
          <cell r="Z25">
            <v>0</v>
          </cell>
          <cell r="AA25">
            <v>0</v>
          </cell>
          <cell r="AB25">
            <v>48</v>
          </cell>
          <cell r="AC25">
            <v>384000</v>
          </cell>
          <cell r="AD25">
            <v>389</v>
          </cell>
          <cell r="AE25">
            <v>2334000</v>
          </cell>
          <cell r="AF25">
            <v>0</v>
          </cell>
          <cell r="AG25">
            <v>62900</v>
          </cell>
          <cell r="AH25">
            <v>62900</v>
          </cell>
          <cell r="AI25">
            <v>0</v>
          </cell>
          <cell r="AJ25">
            <v>42570396</v>
          </cell>
          <cell r="AK25">
            <v>578340</v>
          </cell>
          <cell r="AL25">
            <v>115668</v>
          </cell>
          <cell r="AM25">
            <v>0</v>
          </cell>
          <cell r="AN25">
            <v>0</v>
          </cell>
          <cell r="AO25">
            <v>0</v>
          </cell>
          <cell r="AP25">
            <v>2145000</v>
          </cell>
          <cell r="AQ25">
            <v>0</v>
          </cell>
          <cell r="AR25">
            <v>20000000</v>
          </cell>
          <cell r="AS25">
            <v>22839008</v>
          </cell>
          <cell r="AT25">
            <v>19731388</v>
          </cell>
          <cell r="AU25">
            <v>426000</v>
          </cell>
          <cell r="AV25">
            <v>19305388</v>
          </cell>
          <cell r="AW25">
            <v>41407381</v>
          </cell>
          <cell r="AX25">
            <v>30781761</v>
          </cell>
          <cell r="AY25">
            <v>0</v>
          </cell>
          <cell r="AZ25">
            <v>10625620</v>
          </cell>
          <cell r="BA25">
            <v>41407381</v>
          </cell>
          <cell r="BB25">
            <v>4237475</v>
          </cell>
          <cell r="BC25">
            <v>3350016</v>
          </cell>
          <cell r="BD25">
            <v>887459</v>
          </cell>
        </row>
        <row r="26">
          <cell r="A26" t="str">
            <v>t330001</v>
          </cell>
          <cell r="B26" t="str">
            <v>t33</v>
          </cell>
          <cell r="C26" t="str">
            <v>M¹c §øc Quang</v>
          </cell>
          <cell r="D26">
            <v>1</v>
          </cell>
          <cell r="E26">
            <v>3.46</v>
          </cell>
          <cell r="G26">
            <v>2369877</v>
          </cell>
          <cell r="H26">
            <v>2369877</v>
          </cell>
          <cell r="I26">
            <v>2414877</v>
          </cell>
          <cell r="J26">
            <v>10000</v>
          </cell>
          <cell r="M26">
            <v>120238</v>
          </cell>
          <cell r="N26">
            <v>130238</v>
          </cell>
          <cell r="O26">
            <v>947950</v>
          </cell>
          <cell r="P26">
            <v>0</v>
          </cell>
          <cell r="R26">
            <v>947950</v>
          </cell>
          <cell r="S26">
            <v>21000</v>
          </cell>
          <cell r="V26">
            <v>41910</v>
          </cell>
          <cell r="Y26">
            <v>0</v>
          </cell>
          <cell r="AA26">
            <v>0</v>
          </cell>
          <cell r="AB26">
            <v>3</v>
          </cell>
          <cell r="AC26">
            <v>24000</v>
          </cell>
          <cell r="AD26">
            <v>25</v>
          </cell>
          <cell r="AE26">
            <v>150000</v>
          </cell>
          <cell r="AF26">
            <v>0</v>
          </cell>
          <cell r="AG26">
            <v>0</v>
          </cell>
          <cell r="AH26">
            <v>0</v>
          </cell>
          <cell r="AJ26">
            <v>3684975</v>
          </cell>
          <cell r="AK26">
            <v>36330</v>
          </cell>
          <cell r="AL26">
            <v>7266</v>
          </cell>
          <cell r="AM26">
            <v>0</v>
          </cell>
          <cell r="AO26">
            <v>0</v>
          </cell>
          <cell r="AP26">
            <v>280000</v>
          </cell>
          <cell r="AQ26">
            <v>0</v>
          </cell>
          <cell r="AR26">
            <v>1000000</v>
          </cell>
          <cell r="AS26">
            <v>1323596</v>
          </cell>
          <cell r="AT26">
            <v>2361379</v>
          </cell>
          <cell r="AU26">
            <v>37000</v>
          </cell>
          <cell r="AV26">
            <v>2324379</v>
          </cell>
          <cell r="AW26">
            <v>3554737</v>
          </cell>
          <cell r="AX26">
            <v>2606787</v>
          </cell>
          <cell r="AZ26">
            <v>947950</v>
          </cell>
          <cell r="BA26">
            <v>3554737</v>
          </cell>
          <cell r="BB26">
            <v>183936</v>
          </cell>
          <cell r="BC26">
            <v>198254</v>
          </cell>
          <cell r="BD26">
            <v>-14318</v>
          </cell>
        </row>
        <row r="27">
          <cell r="A27" t="str">
            <v>t330002</v>
          </cell>
          <cell r="B27" t="str">
            <v>t33</v>
          </cell>
          <cell r="C27" t="str">
            <v>T¹ Quang Ngang</v>
          </cell>
          <cell r="D27">
            <v>1</v>
          </cell>
          <cell r="E27">
            <v>3.46</v>
          </cell>
          <cell r="G27">
            <v>2439100</v>
          </cell>
          <cell r="H27">
            <v>2439100</v>
          </cell>
          <cell r="I27">
            <v>2463100</v>
          </cell>
          <cell r="J27">
            <v>14000</v>
          </cell>
          <cell r="M27">
            <v>107200</v>
          </cell>
          <cell r="N27">
            <v>121200</v>
          </cell>
          <cell r="O27">
            <v>975640</v>
          </cell>
          <cell r="P27">
            <v>0</v>
          </cell>
          <cell r="R27">
            <v>975640</v>
          </cell>
          <cell r="V27">
            <v>27940</v>
          </cell>
          <cell r="Y27">
            <v>0</v>
          </cell>
          <cell r="AA27">
            <v>0</v>
          </cell>
          <cell r="AB27">
            <v>3</v>
          </cell>
          <cell r="AC27">
            <v>24000</v>
          </cell>
          <cell r="AD27">
            <v>28</v>
          </cell>
          <cell r="AE27">
            <v>168000</v>
          </cell>
          <cell r="AF27">
            <v>0</v>
          </cell>
          <cell r="AG27">
            <v>0</v>
          </cell>
          <cell r="AH27">
            <v>0</v>
          </cell>
          <cell r="AJ27">
            <v>3755880</v>
          </cell>
          <cell r="AK27">
            <v>36330</v>
          </cell>
          <cell r="AL27">
            <v>7266</v>
          </cell>
          <cell r="AM27">
            <v>0</v>
          </cell>
          <cell r="AO27">
            <v>0</v>
          </cell>
          <cell r="AP27">
            <v>308000</v>
          </cell>
          <cell r="AQ27">
            <v>0</v>
          </cell>
          <cell r="AR27">
            <v>1000000</v>
          </cell>
          <cell r="AS27">
            <v>1351596</v>
          </cell>
          <cell r="AT27">
            <v>2404284</v>
          </cell>
          <cell r="AU27">
            <v>38000</v>
          </cell>
          <cell r="AV27">
            <v>2366284</v>
          </cell>
          <cell r="AW27">
            <v>3634680</v>
          </cell>
          <cell r="AX27">
            <v>2659040</v>
          </cell>
          <cell r="AZ27">
            <v>975640</v>
          </cell>
          <cell r="BA27">
            <v>3634680</v>
          </cell>
          <cell r="BB27">
            <v>192620</v>
          </cell>
          <cell r="BC27">
            <v>207400</v>
          </cell>
          <cell r="BD27">
            <v>-14780</v>
          </cell>
        </row>
        <row r="28">
          <cell r="A28" t="str">
            <v>t330003</v>
          </cell>
          <cell r="B28" t="str">
            <v>t33</v>
          </cell>
          <cell r="C28" t="str">
            <v>Hå V¨n Dòng</v>
          </cell>
          <cell r="D28">
            <v>1</v>
          </cell>
          <cell r="E28">
            <v>3.46</v>
          </cell>
          <cell r="G28">
            <v>1924700</v>
          </cell>
          <cell r="H28">
            <v>1924700</v>
          </cell>
          <cell r="I28">
            <v>1948700</v>
          </cell>
          <cell r="J28">
            <v>12000</v>
          </cell>
          <cell r="M28">
            <v>76500</v>
          </cell>
          <cell r="N28">
            <v>88500</v>
          </cell>
          <cell r="O28">
            <v>769880</v>
          </cell>
          <cell r="P28">
            <v>0</v>
          </cell>
          <cell r="R28">
            <v>769880</v>
          </cell>
          <cell r="V28">
            <v>27940</v>
          </cell>
          <cell r="Y28">
            <v>0</v>
          </cell>
          <cell r="AA28">
            <v>0</v>
          </cell>
          <cell r="AB28">
            <v>3</v>
          </cell>
          <cell r="AC28">
            <v>24000</v>
          </cell>
          <cell r="AD28">
            <v>23</v>
          </cell>
          <cell r="AE28">
            <v>138000</v>
          </cell>
          <cell r="AF28">
            <v>0</v>
          </cell>
          <cell r="AG28">
            <v>0</v>
          </cell>
          <cell r="AH28">
            <v>0</v>
          </cell>
          <cell r="AJ28">
            <v>2973020</v>
          </cell>
          <cell r="AK28">
            <v>36330</v>
          </cell>
          <cell r="AL28">
            <v>7266</v>
          </cell>
          <cell r="AM28">
            <v>0</v>
          </cell>
          <cell r="AO28">
            <v>0</v>
          </cell>
          <cell r="AP28">
            <v>302000</v>
          </cell>
          <cell r="AQ28">
            <v>0</v>
          </cell>
          <cell r="AR28">
            <v>1000000</v>
          </cell>
          <cell r="AS28">
            <v>1345596</v>
          </cell>
          <cell r="AT28">
            <v>1627424</v>
          </cell>
          <cell r="AU28">
            <v>30000</v>
          </cell>
          <cell r="AV28">
            <v>1597424</v>
          </cell>
          <cell r="AW28">
            <v>2884520</v>
          </cell>
          <cell r="AX28">
            <v>2114640</v>
          </cell>
          <cell r="AZ28">
            <v>769880</v>
          </cell>
          <cell r="BA28">
            <v>2884520</v>
          </cell>
          <cell r="BB28">
            <v>192620</v>
          </cell>
          <cell r="BC28">
            <v>207400</v>
          </cell>
          <cell r="BD28">
            <v>-14780</v>
          </cell>
        </row>
        <row r="29">
          <cell r="A29" t="str">
            <v>t330004</v>
          </cell>
          <cell r="B29" t="str">
            <v>t33</v>
          </cell>
          <cell r="C29" t="str">
            <v>NguyÔn Duy Ch©u</v>
          </cell>
          <cell r="D29">
            <v>1</v>
          </cell>
          <cell r="E29">
            <v>3.46</v>
          </cell>
          <cell r="G29">
            <v>2158300</v>
          </cell>
          <cell r="H29">
            <v>2158300</v>
          </cell>
          <cell r="I29">
            <v>2182300</v>
          </cell>
          <cell r="J29">
            <v>12000</v>
          </cell>
          <cell r="M29">
            <v>88100</v>
          </cell>
          <cell r="N29">
            <v>100100</v>
          </cell>
          <cell r="O29">
            <v>863320</v>
          </cell>
          <cell r="P29">
            <v>0</v>
          </cell>
          <cell r="R29">
            <v>863320</v>
          </cell>
          <cell r="V29">
            <v>27940</v>
          </cell>
          <cell r="Y29">
            <v>0</v>
          </cell>
          <cell r="AA29">
            <v>0</v>
          </cell>
          <cell r="AB29">
            <v>3</v>
          </cell>
          <cell r="AC29">
            <v>24000</v>
          </cell>
          <cell r="AD29">
            <v>26</v>
          </cell>
          <cell r="AE29">
            <v>156000</v>
          </cell>
          <cell r="AF29">
            <v>0</v>
          </cell>
          <cell r="AG29">
            <v>0</v>
          </cell>
          <cell r="AH29">
            <v>0</v>
          </cell>
          <cell r="AJ29">
            <v>3329660</v>
          </cell>
          <cell r="AK29">
            <v>36330</v>
          </cell>
          <cell r="AL29">
            <v>7266</v>
          </cell>
          <cell r="AM29">
            <v>0</v>
          </cell>
          <cell r="AO29">
            <v>0</v>
          </cell>
          <cell r="AP29">
            <v>244000</v>
          </cell>
          <cell r="AQ29">
            <v>0</v>
          </cell>
          <cell r="AR29">
            <v>1000000</v>
          </cell>
          <cell r="AS29">
            <v>1287596</v>
          </cell>
          <cell r="AT29">
            <v>2042064</v>
          </cell>
          <cell r="AU29">
            <v>33000</v>
          </cell>
          <cell r="AV29">
            <v>2009064</v>
          </cell>
          <cell r="AW29">
            <v>3229560</v>
          </cell>
          <cell r="AX29">
            <v>2366240</v>
          </cell>
          <cell r="AZ29">
            <v>863320</v>
          </cell>
          <cell r="BA29">
            <v>3229560</v>
          </cell>
          <cell r="BB29">
            <v>192620</v>
          </cell>
          <cell r="BC29">
            <v>207400</v>
          </cell>
          <cell r="BD29">
            <v>-14780</v>
          </cell>
        </row>
        <row r="30">
          <cell r="A30" t="str">
            <v>t330005</v>
          </cell>
          <cell r="B30" t="str">
            <v>t33</v>
          </cell>
          <cell r="C30" t="str">
            <v>NguyÔn Quang To¸n</v>
          </cell>
          <cell r="D30">
            <v>1</v>
          </cell>
          <cell r="E30">
            <v>3.46</v>
          </cell>
          <cell r="G30">
            <v>959200</v>
          </cell>
          <cell r="H30">
            <v>959200</v>
          </cell>
          <cell r="I30">
            <v>959200</v>
          </cell>
          <cell r="J30">
            <v>6000</v>
          </cell>
          <cell r="M30">
            <v>31700</v>
          </cell>
          <cell r="N30">
            <v>37700</v>
          </cell>
          <cell r="O30">
            <v>383680</v>
          </cell>
          <cell r="P30">
            <v>0</v>
          </cell>
          <cell r="R30">
            <v>383680</v>
          </cell>
          <cell r="V30">
            <v>27940</v>
          </cell>
          <cell r="Y30">
            <v>0</v>
          </cell>
          <cell r="AA30">
            <v>0</v>
          </cell>
          <cell r="AC30">
            <v>0</v>
          </cell>
          <cell r="AD30">
            <v>9</v>
          </cell>
          <cell r="AE30">
            <v>54000</v>
          </cell>
          <cell r="AF30">
            <v>0</v>
          </cell>
          <cell r="AG30">
            <v>62900</v>
          </cell>
          <cell r="AH30">
            <v>62900</v>
          </cell>
          <cell r="AJ30">
            <v>1525420</v>
          </cell>
          <cell r="AK30">
            <v>36330</v>
          </cell>
          <cell r="AL30">
            <v>7266</v>
          </cell>
          <cell r="AM30">
            <v>0</v>
          </cell>
          <cell r="AO30">
            <v>0</v>
          </cell>
          <cell r="AP30">
            <v>223000</v>
          </cell>
          <cell r="AQ30">
            <v>0</v>
          </cell>
          <cell r="AR30">
            <v>1000000</v>
          </cell>
          <cell r="AS30">
            <v>1266596</v>
          </cell>
          <cell r="AT30">
            <v>258824</v>
          </cell>
          <cell r="AU30">
            <v>15000</v>
          </cell>
          <cell r="AV30">
            <v>243824</v>
          </cell>
          <cell r="AW30">
            <v>1487720</v>
          </cell>
          <cell r="AX30">
            <v>1104040</v>
          </cell>
          <cell r="AZ30">
            <v>383680</v>
          </cell>
          <cell r="BA30">
            <v>1487720</v>
          </cell>
          <cell r="BB30">
            <v>910</v>
          </cell>
          <cell r="BC30">
            <v>0</v>
          </cell>
          <cell r="BD30">
            <v>910</v>
          </cell>
        </row>
        <row r="31">
          <cell r="A31" t="str">
            <v>t330006</v>
          </cell>
          <cell r="B31" t="str">
            <v>t33</v>
          </cell>
          <cell r="C31" t="str">
            <v>TrÞnh Kim C­¬ng</v>
          </cell>
          <cell r="D31">
            <v>1</v>
          </cell>
          <cell r="E31">
            <v>3.46</v>
          </cell>
          <cell r="G31">
            <v>1298200</v>
          </cell>
          <cell r="H31">
            <v>1298200</v>
          </cell>
          <cell r="I31">
            <v>1314200</v>
          </cell>
          <cell r="J31">
            <v>8000</v>
          </cell>
          <cell r="M31">
            <v>41800</v>
          </cell>
          <cell r="N31">
            <v>49800</v>
          </cell>
          <cell r="O31">
            <v>519280</v>
          </cell>
          <cell r="P31">
            <v>0</v>
          </cell>
          <cell r="R31">
            <v>519280</v>
          </cell>
          <cell r="V31">
            <v>27940</v>
          </cell>
          <cell r="Y31">
            <v>0</v>
          </cell>
          <cell r="AA31">
            <v>0</v>
          </cell>
          <cell r="AB31">
            <v>2</v>
          </cell>
          <cell r="AC31">
            <v>16000</v>
          </cell>
          <cell r="AD31">
            <v>16</v>
          </cell>
          <cell r="AE31">
            <v>96000</v>
          </cell>
          <cell r="AF31">
            <v>0</v>
          </cell>
          <cell r="AG31">
            <v>0</v>
          </cell>
          <cell r="AH31">
            <v>0</v>
          </cell>
          <cell r="AJ31">
            <v>2007220</v>
          </cell>
          <cell r="AK31">
            <v>36330</v>
          </cell>
          <cell r="AL31">
            <v>7266</v>
          </cell>
          <cell r="AM31">
            <v>0</v>
          </cell>
          <cell r="AO31">
            <v>0</v>
          </cell>
          <cell r="AP31">
            <v>168000</v>
          </cell>
          <cell r="AQ31">
            <v>0</v>
          </cell>
          <cell r="AR31">
            <v>1000000</v>
          </cell>
          <cell r="AS31">
            <v>1211596</v>
          </cell>
          <cell r="AT31">
            <v>795624</v>
          </cell>
          <cell r="AU31">
            <v>20000</v>
          </cell>
          <cell r="AV31">
            <v>775624</v>
          </cell>
          <cell r="AW31">
            <v>1957420</v>
          </cell>
          <cell r="AX31">
            <v>1438140</v>
          </cell>
          <cell r="AZ31">
            <v>519280</v>
          </cell>
          <cell r="BA31">
            <v>1957420</v>
          </cell>
          <cell r="BB31">
            <v>189620</v>
          </cell>
          <cell r="BC31">
            <v>204200</v>
          </cell>
          <cell r="BD31">
            <v>-14580</v>
          </cell>
        </row>
        <row r="32">
          <cell r="A32" t="str">
            <v>t330007</v>
          </cell>
          <cell r="B32" t="str">
            <v>t33</v>
          </cell>
          <cell r="C32" t="str">
            <v>Hoµng V¨n B¸ch</v>
          </cell>
          <cell r="D32">
            <v>1</v>
          </cell>
          <cell r="E32">
            <v>2.44</v>
          </cell>
          <cell r="G32">
            <v>2228000</v>
          </cell>
          <cell r="H32">
            <v>2228000</v>
          </cell>
          <cell r="I32">
            <v>2252000</v>
          </cell>
          <cell r="J32">
            <v>14000</v>
          </cell>
          <cell r="M32">
            <v>101400</v>
          </cell>
          <cell r="N32">
            <v>115400</v>
          </cell>
          <cell r="O32">
            <v>891200</v>
          </cell>
          <cell r="P32">
            <v>0</v>
          </cell>
          <cell r="R32">
            <v>891200</v>
          </cell>
          <cell r="V32">
            <v>19700</v>
          </cell>
          <cell r="Y32">
            <v>0</v>
          </cell>
          <cell r="AA32">
            <v>0</v>
          </cell>
          <cell r="AB32">
            <v>3</v>
          </cell>
          <cell r="AC32">
            <v>24000</v>
          </cell>
          <cell r="AD32">
            <v>26</v>
          </cell>
          <cell r="AE32">
            <v>156000</v>
          </cell>
          <cell r="AF32">
            <v>0</v>
          </cell>
          <cell r="AG32">
            <v>0</v>
          </cell>
          <cell r="AH32">
            <v>0</v>
          </cell>
          <cell r="AJ32">
            <v>3434300</v>
          </cell>
          <cell r="AK32">
            <v>25620</v>
          </cell>
          <cell r="AL32">
            <v>5124</v>
          </cell>
          <cell r="AM32">
            <v>0</v>
          </cell>
          <cell r="AO32">
            <v>0</v>
          </cell>
          <cell r="AP32">
            <v>209000</v>
          </cell>
          <cell r="AQ32">
            <v>0</v>
          </cell>
          <cell r="AR32">
            <v>1000000</v>
          </cell>
          <cell r="AS32">
            <v>1239744</v>
          </cell>
          <cell r="AT32">
            <v>2194556</v>
          </cell>
          <cell r="AU32">
            <v>34000</v>
          </cell>
          <cell r="AV32">
            <v>2160556</v>
          </cell>
          <cell r="AW32">
            <v>3318900</v>
          </cell>
          <cell r="AX32">
            <v>2427700</v>
          </cell>
          <cell r="AZ32">
            <v>891200</v>
          </cell>
          <cell r="BA32">
            <v>3318900</v>
          </cell>
          <cell r="BB32">
            <v>192620</v>
          </cell>
          <cell r="BC32">
            <v>207400</v>
          </cell>
          <cell r="BD32">
            <v>-14780</v>
          </cell>
        </row>
        <row r="33">
          <cell r="A33" t="str">
            <v>t330008</v>
          </cell>
          <cell r="B33" t="str">
            <v>t33</v>
          </cell>
          <cell r="C33" t="str">
            <v>NguyÔn Hång Phong</v>
          </cell>
          <cell r="D33">
            <v>1</v>
          </cell>
          <cell r="E33">
            <v>2.44</v>
          </cell>
          <cell r="G33">
            <v>2049700</v>
          </cell>
          <cell r="H33">
            <v>2049700</v>
          </cell>
          <cell r="I33">
            <v>2073700</v>
          </cell>
          <cell r="J33">
            <v>12000</v>
          </cell>
          <cell r="M33">
            <v>96700</v>
          </cell>
          <cell r="N33">
            <v>108700</v>
          </cell>
          <cell r="O33">
            <v>819880</v>
          </cell>
          <cell r="P33">
            <v>0</v>
          </cell>
          <cell r="R33">
            <v>819880</v>
          </cell>
          <cell r="V33">
            <v>19700</v>
          </cell>
          <cell r="Y33">
            <v>0</v>
          </cell>
          <cell r="AA33">
            <v>0</v>
          </cell>
          <cell r="AB33">
            <v>3</v>
          </cell>
          <cell r="AC33">
            <v>24000</v>
          </cell>
          <cell r="AD33">
            <v>21</v>
          </cell>
          <cell r="AE33">
            <v>126000</v>
          </cell>
          <cell r="AF33">
            <v>0</v>
          </cell>
          <cell r="AG33">
            <v>0</v>
          </cell>
          <cell r="AH33">
            <v>0</v>
          </cell>
          <cell r="AJ33">
            <v>3147980</v>
          </cell>
          <cell r="AK33">
            <v>25620</v>
          </cell>
          <cell r="AL33">
            <v>5124</v>
          </cell>
          <cell r="AM33">
            <v>0</v>
          </cell>
          <cell r="AO33">
            <v>0</v>
          </cell>
          <cell r="AP33">
            <v>329000</v>
          </cell>
          <cell r="AQ33">
            <v>0</v>
          </cell>
          <cell r="AR33">
            <v>1000000</v>
          </cell>
          <cell r="AS33">
            <v>1359744</v>
          </cell>
          <cell r="AT33">
            <v>1788236</v>
          </cell>
          <cell r="AU33">
            <v>31000</v>
          </cell>
          <cell r="AV33">
            <v>1757236</v>
          </cell>
          <cell r="AW33">
            <v>3039280</v>
          </cell>
          <cell r="AX33">
            <v>2219400</v>
          </cell>
          <cell r="AZ33">
            <v>819880</v>
          </cell>
          <cell r="BA33">
            <v>3039280</v>
          </cell>
          <cell r="BB33">
            <v>192620</v>
          </cell>
          <cell r="BC33">
            <v>207400</v>
          </cell>
          <cell r="BD33">
            <v>-14780</v>
          </cell>
        </row>
        <row r="34">
          <cell r="A34" t="str">
            <v>t330009</v>
          </cell>
          <cell r="B34" t="str">
            <v>t33</v>
          </cell>
          <cell r="C34" t="str">
            <v>TrÞnh V¨n Thµnh</v>
          </cell>
          <cell r="D34">
            <v>1</v>
          </cell>
          <cell r="E34">
            <v>2.44</v>
          </cell>
          <cell r="G34">
            <v>1803500</v>
          </cell>
          <cell r="H34">
            <v>1803500</v>
          </cell>
          <cell r="I34">
            <v>1845000</v>
          </cell>
          <cell r="J34">
            <v>12000</v>
          </cell>
          <cell r="M34">
            <v>100400</v>
          </cell>
          <cell r="N34">
            <v>112400</v>
          </cell>
          <cell r="O34">
            <v>721400</v>
          </cell>
          <cell r="P34">
            <v>0</v>
          </cell>
          <cell r="Q34">
            <v>6120</v>
          </cell>
          <cell r="R34">
            <v>727520</v>
          </cell>
          <cell r="V34">
            <v>19700</v>
          </cell>
          <cell r="W34">
            <v>17500</v>
          </cell>
          <cell r="Y34">
            <v>17500</v>
          </cell>
          <cell r="AA34">
            <v>0</v>
          </cell>
          <cell r="AB34">
            <v>3</v>
          </cell>
          <cell r="AC34">
            <v>24000</v>
          </cell>
          <cell r="AD34">
            <v>22</v>
          </cell>
          <cell r="AE34">
            <v>132000</v>
          </cell>
          <cell r="AF34">
            <v>0</v>
          </cell>
          <cell r="AG34">
            <v>0</v>
          </cell>
          <cell r="AH34">
            <v>0</v>
          </cell>
          <cell r="AJ34">
            <v>2836620</v>
          </cell>
          <cell r="AK34">
            <v>25620</v>
          </cell>
          <cell r="AL34">
            <v>5124</v>
          </cell>
          <cell r="AM34">
            <v>0</v>
          </cell>
          <cell r="AO34">
            <v>0</v>
          </cell>
          <cell r="AP34">
            <v>269000</v>
          </cell>
          <cell r="AQ34">
            <v>0</v>
          </cell>
          <cell r="AR34">
            <v>1500000</v>
          </cell>
          <cell r="AS34">
            <v>1799744</v>
          </cell>
          <cell r="AT34">
            <v>1036876</v>
          </cell>
          <cell r="AU34">
            <v>28000</v>
          </cell>
          <cell r="AV34">
            <v>1008876</v>
          </cell>
          <cell r="AW34">
            <v>2724220</v>
          </cell>
          <cell r="AX34">
            <v>1996700</v>
          </cell>
          <cell r="AZ34">
            <v>727520</v>
          </cell>
          <cell r="BA34">
            <v>2724220</v>
          </cell>
          <cell r="BB34">
            <v>192620</v>
          </cell>
          <cell r="BC34">
            <v>207400</v>
          </cell>
          <cell r="BD34">
            <v>-14780</v>
          </cell>
        </row>
        <row r="35">
          <cell r="A35" t="str">
            <v>t330010</v>
          </cell>
          <cell r="B35" t="str">
            <v>t33</v>
          </cell>
          <cell r="C35" t="str">
            <v>§Æng §×nh H¶i</v>
          </cell>
          <cell r="D35">
            <v>1</v>
          </cell>
          <cell r="E35">
            <v>2.44</v>
          </cell>
          <cell r="G35">
            <v>2199800</v>
          </cell>
          <cell r="H35">
            <v>2199800</v>
          </cell>
          <cell r="I35">
            <v>2223800</v>
          </cell>
          <cell r="J35">
            <v>14000</v>
          </cell>
          <cell r="M35">
            <v>103000</v>
          </cell>
          <cell r="N35">
            <v>117000</v>
          </cell>
          <cell r="O35">
            <v>879920</v>
          </cell>
          <cell r="P35">
            <v>0</v>
          </cell>
          <cell r="R35">
            <v>879920</v>
          </cell>
          <cell r="V35">
            <v>29550</v>
          </cell>
          <cell r="Y35">
            <v>0</v>
          </cell>
          <cell r="AA35">
            <v>0</v>
          </cell>
          <cell r="AB35">
            <v>3</v>
          </cell>
          <cell r="AC35">
            <v>24000</v>
          </cell>
          <cell r="AD35">
            <v>26</v>
          </cell>
          <cell r="AE35">
            <v>156000</v>
          </cell>
          <cell r="AF35">
            <v>0</v>
          </cell>
          <cell r="AG35">
            <v>0</v>
          </cell>
          <cell r="AH35">
            <v>0</v>
          </cell>
          <cell r="AJ35">
            <v>3406270</v>
          </cell>
          <cell r="AK35">
            <v>25620</v>
          </cell>
          <cell r="AL35">
            <v>5124</v>
          </cell>
          <cell r="AM35">
            <v>0</v>
          </cell>
          <cell r="AO35">
            <v>0</v>
          </cell>
          <cell r="AP35">
            <v>417000</v>
          </cell>
          <cell r="AQ35">
            <v>0</v>
          </cell>
          <cell r="AR35">
            <v>1500000</v>
          </cell>
          <cell r="AS35">
            <v>1947744</v>
          </cell>
          <cell r="AT35">
            <v>1458526</v>
          </cell>
          <cell r="AU35">
            <v>34000</v>
          </cell>
          <cell r="AV35">
            <v>1424526</v>
          </cell>
          <cell r="AW35">
            <v>3289270</v>
          </cell>
          <cell r="AX35">
            <v>2409350</v>
          </cell>
          <cell r="AZ35">
            <v>879920</v>
          </cell>
          <cell r="BA35">
            <v>3289270</v>
          </cell>
          <cell r="BB35">
            <v>192620</v>
          </cell>
          <cell r="BC35">
            <v>207400</v>
          </cell>
          <cell r="BD35">
            <v>-14780</v>
          </cell>
        </row>
        <row r="36">
          <cell r="A36" t="str">
            <v>t330011</v>
          </cell>
          <cell r="B36" t="str">
            <v>t33</v>
          </cell>
          <cell r="C36" t="str">
            <v>NguyÔn V¨n Nam</v>
          </cell>
          <cell r="D36">
            <v>1</v>
          </cell>
          <cell r="E36">
            <v>2.44</v>
          </cell>
          <cell r="G36">
            <v>1051500</v>
          </cell>
          <cell r="H36">
            <v>1051500</v>
          </cell>
          <cell r="I36">
            <v>1075500</v>
          </cell>
          <cell r="J36">
            <v>4000</v>
          </cell>
          <cell r="M36">
            <v>31200</v>
          </cell>
          <cell r="N36">
            <v>35200</v>
          </cell>
          <cell r="O36">
            <v>420600</v>
          </cell>
          <cell r="P36">
            <v>0</v>
          </cell>
          <cell r="R36">
            <v>420600</v>
          </cell>
          <cell r="V36">
            <v>19700</v>
          </cell>
          <cell r="Y36">
            <v>0</v>
          </cell>
          <cell r="AA36">
            <v>0</v>
          </cell>
          <cell r="AB36">
            <v>3</v>
          </cell>
          <cell r="AC36">
            <v>24000</v>
          </cell>
          <cell r="AD36">
            <v>15</v>
          </cell>
          <cell r="AE36">
            <v>90000</v>
          </cell>
          <cell r="AF36">
            <v>0</v>
          </cell>
          <cell r="AG36">
            <v>0</v>
          </cell>
          <cell r="AH36">
            <v>0</v>
          </cell>
          <cell r="AJ36">
            <v>1641000</v>
          </cell>
          <cell r="AK36">
            <v>25620</v>
          </cell>
          <cell r="AL36">
            <v>5124</v>
          </cell>
          <cell r="AM36">
            <v>0</v>
          </cell>
          <cell r="AO36">
            <v>0</v>
          </cell>
          <cell r="AP36">
            <v>51000</v>
          </cell>
          <cell r="AQ36">
            <v>0</v>
          </cell>
          <cell r="AR36">
            <v>1000000</v>
          </cell>
          <cell r="AS36">
            <v>1081744</v>
          </cell>
          <cell r="AT36">
            <v>559256</v>
          </cell>
          <cell r="AU36">
            <v>16000</v>
          </cell>
          <cell r="AV36">
            <v>543256</v>
          </cell>
          <cell r="AW36">
            <v>1605800</v>
          </cell>
          <cell r="AX36">
            <v>1185200</v>
          </cell>
          <cell r="AZ36">
            <v>420600</v>
          </cell>
          <cell r="BA36">
            <v>1605800</v>
          </cell>
          <cell r="BB36">
            <v>192620</v>
          </cell>
          <cell r="BC36">
            <v>207400</v>
          </cell>
          <cell r="BD36">
            <v>-14780</v>
          </cell>
        </row>
        <row r="37">
          <cell r="A37" t="str">
            <v>t330012</v>
          </cell>
          <cell r="B37" t="str">
            <v>t33</v>
          </cell>
          <cell r="C37" t="str">
            <v>NguyÔn V¨n §iÒn</v>
          </cell>
          <cell r="D37">
            <v>1</v>
          </cell>
          <cell r="E37">
            <v>1.7</v>
          </cell>
          <cell r="H37">
            <v>0</v>
          </cell>
          <cell r="I37">
            <v>356250</v>
          </cell>
          <cell r="J37">
            <v>4000</v>
          </cell>
          <cell r="N37">
            <v>4000</v>
          </cell>
          <cell r="O37">
            <v>0</v>
          </cell>
          <cell r="P37">
            <v>0</v>
          </cell>
          <cell r="R37">
            <v>0</v>
          </cell>
          <cell r="V37">
            <v>13700</v>
          </cell>
          <cell r="W37">
            <v>356250</v>
          </cell>
          <cell r="Y37">
            <v>356250</v>
          </cell>
          <cell r="AA37">
            <v>0</v>
          </cell>
          <cell r="AC37">
            <v>0</v>
          </cell>
          <cell r="AD37">
            <v>16</v>
          </cell>
          <cell r="AE37">
            <v>96000</v>
          </cell>
          <cell r="AF37">
            <v>0</v>
          </cell>
          <cell r="AG37">
            <v>0</v>
          </cell>
          <cell r="AH37">
            <v>0</v>
          </cell>
          <cell r="AJ37">
            <v>469950</v>
          </cell>
          <cell r="AK37">
            <v>17850</v>
          </cell>
          <cell r="AL37">
            <v>3570</v>
          </cell>
          <cell r="AM37">
            <v>0</v>
          </cell>
          <cell r="AO37">
            <v>0</v>
          </cell>
          <cell r="AP37">
            <v>191000</v>
          </cell>
          <cell r="AQ37">
            <v>0</v>
          </cell>
          <cell r="AS37">
            <v>212420</v>
          </cell>
          <cell r="AT37">
            <v>257530</v>
          </cell>
          <cell r="AU37">
            <v>5000</v>
          </cell>
          <cell r="AV37">
            <v>252530</v>
          </cell>
          <cell r="AW37">
            <v>465950</v>
          </cell>
          <cell r="AX37">
            <v>465950</v>
          </cell>
          <cell r="AZ37">
            <v>0</v>
          </cell>
          <cell r="BA37">
            <v>465950</v>
          </cell>
          <cell r="BB37">
            <v>192620</v>
          </cell>
          <cell r="BC37">
            <v>207400</v>
          </cell>
          <cell r="BD37">
            <v>-14780</v>
          </cell>
        </row>
        <row r="38">
          <cell r="A38" t="str">
            <v>t330013</v>
          </cell>
          <cell r="B38" t="str">
            <v>t33</v>
          </cell>
          <cell r="C38" t="str">
            <v>Ph¹m Quang Th¾ng</v>
          </cell>
          <cell r="D38">
            <v>1</v>
          </cell>
          <cell r="E38">
            <v>1.7</v>
          </cell>
          <cell r="G38">
            <v>2313400</v>
          </cell>
          <cell r="H38">
            <v>2313400</v>
          </cell>
          <cell r="I38">
            <v>2337400</v>
          </cell>
          <cell r="J38">
            <v>12000</v>
          </cell>
          <cell r="M38">
            <v>106800</v>
          </cell>
          <cell r="N38">
            <v>118800</v>
          </cell>
          <cell r="O38">
            <v>925360</v>
          </cell>
          <cell r="P38">
            <v>0</v>
          </cell>
          <cell r="R38">
            <v>925360</v>
          </cell>
          <cell r="V38">
            <v>13700</v>
          </cell>
          <cell r="Y38">
            <v>0</v>
          </cell>
          <cell r="AA38">
            <v>0</v>
          </cell>
          <cell r="AB38">
            <v>3</v>
          </cell>
          <cell r="AC38">
            <v>24000</v>
          </cell>
          <cell r="AD38">
            <v>26</v>
          </cell>
          <cell r="AE38">
            <v>156000</v>
          </cell>
          <cell r="AF38">
            <v>0</v>
          </cell>
          <cell r="AG38">
            <v>0</v>
          </cell>
          <cell r="AH38">
            <v>0</v>
          </cell>
          <cell r="AJ38">
            <v>3551260</v>
          </cell>
          <cell r="AK38">
            <v>17850</v>
          </cell>
          <cell r="AL38">
            <v>3570</v>
          </cell>
          <cell r="AM38">
            <v>0</v>
          </cell>
          <cell r="AO38">
            <v>0</v>
          </cell>
          <cell r="AP38">
            <v>277000</v>
          </cell>
          <cell r="AQ38">
            <v>0</v>
          </cell>
          <cell r="AR38">
            <v>1500000</v>
          </cell>
          <cell r="AS38">
            <v>1798420</v>
          </cell>
          <cell r="AT38">
            <v>1752840</v>
          </cell>
          <cell r="AU38">
            <v>36000</v>
          </cell>
          <cell r="AV38">
            <v>1716840</v>
          </cell>
          <cell r="AW38">
            <v>3432460</v>
          </cell>
          <cell r="AX38">
            <v>2507100</v>
          </cell>
          <cell r="AZ38">
            <v>925360</v>
          </cell>
          <cell r="BA38">
            <v>3432460</v>
          </cell>
          <cell r="BC38">
            <v>0</v>
          </cell>
          <cell r="BD38">
            <v>0</v>
          </cell>
        </row>
        <row r="39">
          <cell r="A39" t="str">
            <v>t330014</v>
          </cell>
          <cell r="B39" t="str">
            <v>t33</v>
          </cell>
          <cell r="C39" t="str">
            <v>NguyÔn V¨n Th¾ng</v>
          </cell>
          <cell r="D39">
            <v>1</v>
          </cell>
          <cell r="E39">
            <v>1.7</v>
          </cell>
          <cell r="G39">
            <v>1737500</v>
          </cell>
          <cell r="H39">
            <v>1737500</v>
          </cell>
          <cell r="I39">
            <v>1761500</v>
          </cell>
          <cell r="J39">
            <v>10000</v>
          </cell>
          <cell r="M39">
            <v>73000</v>
          </cell>
          <cell r="N39">
            <v>83000</v>
          </cell>
          <cell r="O39">
            <v>695000</v>
          </cell>
          <cell r="P39">
            <v>0</v>
          </cell>
          <cell r="R39">
            <v>695000</v>
          </cell>
          <cell r="V39">
            <v>13700</v>
          </cell>
          <cell r="Y39">
            <v>0</v>
          </cell>
          <cell r="AA39">
            <v>0</v>
          </cell>
          <cell r="AB39">
            <v>3</v>
          </cell>
          <cell r="AC39">
            <v>24000</v>
          </cell>
          <cell r="AD39">
            <v>21</v>
          </cell>
          <cell r="AE39">
            <v>126000</v>
          </cell>
          <cell r="AF39">
            <v>0</v>
          </cell>
          <cell r="AG39">
            <v>0</v>
          </cell>
          <cell r="AH39">
            <v>0</v>
          </cell>
          <cell r="AJ39">
            <v>2679200</v>
          </cell>
          <cell r="AK39">
            <v>17850</v>
          </cell>
          <cell r="AL39">
            <v>3570</v>
          </cell>
          <cell r="AM39">
            <v>0</v>
          </cell>
          <cell r="AO39">
            <v>0</v>
          </cell>
          <cell r="AP39">
            <v>320000</v>
          </cell>
          <cell r="AQ39">
            <v>0</v>
          </cell>
          <cell r="AR39">
            <v>1500000</v>
          </cell>
          <cell r="AS39">
            <v>1841420</v>
          </cell>
          <cell r="AT39">
            <v>837780</v>
          </cell>
          <cell r="AU39">
            <v>27000</v>
          </cell>
          <cell r="AV39">
            <v>810780</v>
          </cell>
          <cell r="AW39">
            <v>2596200</v>
          </cell>
          <cell r="AX39">
            <v>1901200</v>
          </cell>
          <cell r="AZ39">
            <v>695000</v>
          </cell>
          <cell r="BA39">
            <v>2596200</v>
          </cell>
          <cell r="BC39">
            <v>0</v>
          </cell>
          <cell r="BD39">
            <v>0</v>
          </cell>
        </row>
        <row r="40">
          <cell r="A40" t="str">
            <v>t330015</v>
          </cell>
          <cell r="B40" t="str">
            <v>t33</v>
          </cell>
          <cell r="C40" t="str">
            <v xml:space="preserve">§inh Xu©n Tuyªn </v>
          </cell>
          <cell r="D40">
            <v>1</v>
          </cell>
          <cell r="E40">
            <v>1.7</v>
          </cell>
          <cell r="G40">
            <v>1999000</v>
          </cell>
          <cell r="H40">
            <v>1999000</v>
          </cell>
          <cell r="I40">
            <v>2023000</v>
          </cell>
          <cell r="J40">
            <v>14000</v>
          </cell>
          <cell r="M40">
            <v>73400</v>
          </cell>
          <cell r="N40">
            <v>87400</v>
          </cell>
          <cell r="O40">
            <v>799600</v>
          </cell>
          <cell r="P40">
            <v>0</v>
          </cell>
          <cell r="R40">
            <v>799600</v>
          </cell>
          <cell r="V40">
            <v>20550</v>
          </cell>
          <cell r="Y40">
            <v>0</v>
          </cell>
          <cell r="AA40">
            <v>0</v>
          </cell>
          <cell r="AB40">
            <v>3</v>
          </cell>
          <cell r="AC40">
            <v>24000</v>
          </cell>
          <cell r="AD40">
            <v>24</v>
          </cell>
          <cell r="AE40">
            <v>144000</v>
          </cell>
          <cell r="AF40">
            <v>0</v>
          </cell>
          <cell r="AG40">
            <v>0</v>
          </cell>
          <cell r="AH40">
            <v>0</v>
          </cell>
          <cell r="AJ40">
            <v>3074550</v>
          </cell>
          <cell r="AK40">
            <v>17850</v>
          </cell>
          <cell r="AL40">
            <v>3570</v>
          </cell>
          <cell r="AM40">
            <v>0</v>
          </cell>
          <cell r="AO40">
            <v>0</v>
          </cell>
          <cell r="AP40">
            <v>355000</v>
          </cell>
          <cell r="AQ40">
            <v>0</v>
          </cell>
          <cell r="AR40">
            <v>1500000</v>
          </cell>
          <cell r="AS40">
            <v>1876420</v>
          </cell>
          <cell r="AT40">
            <v>1198130</v>
          </cell>
          <cell r="AU40">
            <v>31000</v>
          </cell>
          <cell r="AV40">
            <v>1167130</v>
          </cell>
          <cell r="AW40">
            <v>2987150</v>
          </cell>
          <cell r="AX40">
            <v>2187550</v>
          </cell>
          <cell r="AZ40">
            <v>799600</v>
          </cell>
          <cell r="BA40">
            <v>2987150</v>
          </cell>
          <cell r="BC40">
            <v>0</v>
          </cell>
        </row>
        <row r="41">
          <cell r="A41" t="str">
            <v>t330016</v>
          </cell>
          <cell r="B41" t="str">
            <v>t33</v>
          </cell>
          <cell r="C41" t="str">
            <v>Cao Ngäc</v>
          </cell>
          <cell r="D41">
            <v>1</v>
          </cell>
          <cell r="E41">
            <v>1.7</v>
          </cell>
          <cell r="G41">
            <v>721700</v>
          </cell>
          <cell r="H41">
            <v>721700</v>
          </cell>
          <cell r="I41">
            <v>729700</v>
          </cell>
          <cell r="J41">
            <v>6000</v>
          </cell>
          <cell r="M41">
            <v>20500</v>
          </cell>
          <cell r="N41">
            <v>26500</v>
          </cell>
          <cell r="O41">
            <v>288680</v>
          </cell>
          <cell r="P41">
            <v>0</v>
          </cell>
          <cell r="R41">
            <v>288680</v>
          </cell>
          <cell r="V41">
            <v>13700</v>
          </cell>
          <cell r="Y41">
            <v>0</v>
          </cell>
          <cell r="AA41">
            <v>0</v>
          </cell>
          <cell r="AB41">
            <v>1</v>
          </cell>
          <cell r="AC41">
            <v>8000</v>
          </cell>
          <cell r="AD41">
            <v>9</v>
          </cell>
          <cell r="AE41">
            <v>54000</v>
          </cell>
          <cell r="AF41">
            <v>0</v>
          </cell>
          <cell r="AG41">
            <v>41200</v>
          </cell>
          <cell r="AH41">
            <v>41200</v>
          </cell>
          <cell r="AJ41">
            <v>1153780</v>
          </cell>
          <cell r="AK41">
            <v>17850</v>
          </cell>
          <cell r="AL41">
            <v>3570</v>
          </cell>
          <cell r="AM41">
            <v>0</v>
          </cell>
          <cell r="AO41">
            <v>0</v>
          </cell>
          <cell r="AP41">
            <v>224000</v>
          </cell>
          <cell r="AQ41">
            <v>0</v>
          </cell>
          <cell r="AR41">
            <v>500000</v>
          </cell>
          <cell r="AS41">
            <v>745420</v>
          </cell>
          <cell r="AT41">
            <v>408360</v>
          </cell>
          <cell r="AU41">
            <v>12000</v>
          </cell>
          <cell r="AV41">
            <v>396360</v>
          </cell>
          <cell r="AW41">
            <v>1127280</v>
          </cell>
          <cell r="AX41">
            <v>838600</v>
          </cell>
          <cell r="AZ41">
            <v>288680</v>
          </cell>
          <cell r="BA41">
            <v>1127280</v>
          </cell>
          <cell r="BB41">
            <v>192620</v>
          </cell>
          <cell r="BC41">
            <v>207400</v>
          </cell>
          <cell r="BD41">
            <v>-14780</v>
          </cell>
        </row>
        <row r="42">
          <cell r="A42" t="str">
            <v>t330017</v>
          </cell>
          <cell r="B42" t="str">
            <v>t33</v>
          </cell>
          <cell r="C42" t="str">
            <v>NguyÔn V¨n C­</v>
          </cell>
          <cell r="D42">
            <v>1</v>
          </cell>
          <cell r="E42">
            <v>1.7</v>
          </cell>
          <cell r="G42">
            <v>1838500</v>
          </cell>
          <cell r="H42">
            <v>1838500</v>
          </cell>
          <cell r="I42">
            <v>1862500</v>
          </cell>
          <cell r="J42">
            <v>10000</v>
          </cell>
          <cell r="M42">
            <v>86500</v>
          </cell>
          <cell r="N42">
            <v>96500</v>
          </cell>
          <cell r="O42">
            <v>735400</v>
          </cell>
          <cell r="P42">
            <v>0</v>
          </cell>
          <cell r="R42">
            <v>735400</v>
          </cell>
          <cell r="V42">
            <v>20550</v>
          </cell>
          <cell r="Y42">
            <v>0</v>
          </cell>
          <cell r="AA42">
            <v>0</v>
          </cell>
          <cell r="AB42">
            <v>3</v>
          </cell>
          <cell r="AC42">
            <v>24000</v>
          </cell>
          <cell r="AD42">
            <v>22</v>
          </cell>
          <cell r="AE42">
            <v>132000</v>
          </cell>
          <cell r="AF42">
            <v>0</v>
          </cell>
          <cell r="AG42">
            <v>0</v>
          </cell>
          <cell r="AH42">
            <v>0</v>
          </cell>
          <cell r="AJ42">
            <v>2846950</v>
          </cell>
          <cell r="AK42">
            <v>17850</v>
          </cell>
          <cell r="AL42">
            <v>3570</v>
          </cell>
          <cell r="AM42">
            <v>0</v>
          </cell>
          <cell r="AO42">
            <v>0</v>
          </cell>
          <cell r="AP42">
            <v>340000</v>
          </cell>
          <cell r="AQ42">
            <v>0</v>
          </cell>
          <cell r="AR42">
            <v>1500000</v>
          </cell>
          <cell r="AS42">
            <v>1861420</v>
          </cell>
          <cell r="AT42">
            <v>985530</v>
          </cell>
          <cell r="AU42">
            <v>28000</v>
          </cell>
          <cell r="AV42">
            <v>957530</v>
          </cell>
          <cell r="AW42">
            <v>2750450</v>
          </cell>
          <cell r="AX42">
            <v>2015050</v>
          </cell>
          <cell r="AZ42">
            <v>735400</v>
          </cell>
          <cell r="BA42">
            <v>2750450</v>
          </cell>
          <cell r="BB42">
            <v>192620</v>
          </cell>
          <cell r="BC42">
            <v>207400</v>
          </cell>
          <cell r="BD42">
            <v>-14780</v>
          </cell>
        </row>
        <row r="43">
          <cell r="A43" t="str">
            <v>t330018</v>
          </cell>
          <cell r="B43" t="str">
            <v>t33</v>
          </cell>
          <cell r="C43" t="str">
            <v>NguyÔn Anh TuÊn</v>
          </cell>
          <cell r="D43">
            <v>1</v>
          </cell>
          <cell r="E43">
            <v>1.7</v>
          </cell>
          <cell r="G43">
            <v>1987400</v>
          </cell>
          <cell r="H43">
            <v>1987400</v>
          </cell>
          <cell r="I43">
            <v>2028900</v>
          </cell>
          <cell r="J43">
            <v>10000</v>
          </cell>
          <cell r="M43">
            <v>93500</v>
          </cell>
          <cell r="N43">
            <v>103500</v>
          </cell>
          <cell r="O43">
            <v>794960</v>
          </cell>
          <cell r="P43">
            <v>0</v>
          </cell>
          <cell r="Q43">
            <v>6120</v>
          </cell>
          <cell r="R43">
            <v>801080</v>
          </cell>
          <cell r="V43">
            <v>13700</v>
          </cell>
          <cell r="W43">
            <v>17500</v>
          </cell>
          <cell r="Y43">
            <v>17500</v>
          </cell>
          <cell r="AA43">
            <v>0</v>
          </cell>
          <cell r="AB43">
            <v>3</v>
          </cell>
          <cell r="AC43">
            <v>24000</v>
          </cell>
          <cell r="AD43">
            <v>23</v>
          </cell>
          <cell r="AE43">
            <v>138000</v>
          </cell>
          <cell r="AF43">
            <v>0</v>
          </cell>
          <cell r="AG43">
            <v>0</v>
          </cell>
          <cell r="AH43">
            <v>0</v>
          </cell>
          <cell r="AJ43">
            <v>3085180</v>
          </cell>
          <cell r="AK43">
            <v>17850</v>
          </cell>
          <cell r="AL43">
            <v>3570</v>
          </cell>
          <cell r="AM43">
            <v>0</v>
          </cell>
          <cell r="AO43">
            <v>0</v>
          </cell>
          <cell r="AP43">
            <v>366000</v>
          </cell>
          <cell r="AQ43">
            <v>0</v>
          </cell>
          <cell r="AR43">
            <v>1500000</v>
          </cell>
          <cell r="AS43">
            <v>1887420</v>
          </cell>
          <cell r="AT43">
            <v>1197760</v>
          </cell>
          <cell r="AU43">
            <v>31000</v>
          </cell>
          <cell r="AV43">
            <v>1166760</v>
          </cell>
          <cell r="AW43">
            <v>2981680</v>
          </cell>
          <cell r="AX43">
            <v>2180600</v>
          </cell>
          <cell r="AZ43">
            <v>801080</v>
          </cell>
          <cell r="BA43">
            <v>2981680</v>
          </cell>
          <cell r="BC43">
            <v>0</v>
          </cell>
          <cell r="BD43">
            <v>0</v>
          </cell>
        </row>
        <row r="44">
          <cell r="B44" t="str">
            <v>t33 Total</v>
          </cell>
          <cell r="D44">
            <v>18</v>
          </cell>
          <cell r="E44">
            <v>44.860000000000028</v>
          </cell>
          <cell r="F44">
            <v>0</v>
          </cell>
          <cell r="G44">
            <v>31079377</v>
          </cell>
          <cell r="H44">
            <v>31079377</v>
          </cell>
          <cell r="I44">
            <v>31851627</v>
          </cell>
          <cell r="J44">
            <v>184000</v>
          </cell>
          <cell r="K44">
            <v>0</v>
          </cell>
          <cell r="L44">
            <v>0</v>
          </cell>
          <cell r="M44">
            <v>1351938</v>
          </cell>
          <cell r="N44">
            <v>1535938</v>
          </cell>
          <cell r="O44">
            <v>12431750</v>
          </cell>
          <cell r="P44">
            <v>0</v>
          </cell>
          <cell r="Q44">
            <v>12240</v>
          </cell>
          <cell r="R44">
            <v>12443990</v>
          </cell>
          <cell r="S44">
            <v>21000</v>
          </cell>
          <cell r="T44">
            <v>0</v>
          </cell>
          <cell r="U44">
            <v>0</v>
          </cell>
          <cell r="V44">
            <v>399560</v>
          </cell>
          <cell r="W44">
            <v>391250</v>
          </cell>
          <cell r="X44">
            <v>0</v>
          </cell>
          <cell r="Y44">
            <v>391250</v>
          </cell>
          <cell r="Z44">
            <v>0</v>
          </cell>
          <cell r="AA44">
            <v>0</v>
          </cell>
          <cell r="AB44">
            <v>45</v>
          </cell>
          <cell r="AC44">
            <v>360000</v>
          </cell>
          <cell r="AD44">
            <v>378</v>
          </cell>
          <cell r="AE44">
            <v>2268000</v>
          </cell>
          <cell r="AF44">
            <v>0</v>
          </cell>
          <cell r="AG44">
            <v>104100</v>
          </cell>
          <cell r="AH44">
            <v>104100</v>
          </cell>
          <cell r="AI44">
            <v>0</v>
          </cell>
          <cell r="AJ44">
            <v>48603215</v>
          </cell>
          <cell r="AK44">
            <v>471030</v>
          </cell>
          <cell r="AL44">
            <v>94206</v>
          </cell>
          <cell r="AM44">
            <v>0</v>
          </cell>
          <cell r="AN44">
            <v>0</v>
          </cell>
          <cell r="AO44">
            <v>0</v>
          </cell>
          <cell r="AP44">
            <v>4873000</v>
          </cell>
          <cell r="AQ44">
            <v>0</v>
          </cell>
          <cell r="AR44">
            <v>20000000</v>
          </cell>
          <cell r="AS44">
            <v>25438236</v>
          </cell>
          <cell r="AT44">
            <v>23164979</v>
          </cell>
          <cell r="AU44">
            <v>486000</v>
          </cell>
          <cell r="AV44">
            <v>22678979</v>
          </cell>
          <cell r="AW44">
            <v>47067277</v>
          </cell>
          <cell r="AX44">
            <v>34623287</v>
          </cell>
          <cell r="AY44">
            <v>0</v>
          </cell>
          <cell r="AZ44">
            <v>12443990</v>
          </cell>
          <cell r="BA44">
            <v>47067277</v>
          </cell>
          <cell r="BB44">
            <v>2493286</v>
          </cell>
          <cell r="BC44">
            <v>2685054</v>
          </cell>
          <cell r="BD44">
            <v>-190568</v>
          </cell>
        </row>
        <row r="45">
          <cell r="A45" t="str">
            <v>t340001</v>
          </cell>
          <cell r="B45" t="str">
            <v>t34</v>
          </cell>
          <cell r="C45" t="str">
            <v>NguyÔn ThÕ Tiªu</v>
          </cell>
          <cell r="D45">
            <v>1</v>
          </cell>
          <cell r="E45">
            <v>3.46</v>
          </cell>
          <cell r="G45">
            <v>1061341</v>
          </cell>
          <cell r="H45">
            <v>1061341</v>
          </cell>
          <cell r="I45">
            <v>1106341</v>
          </cell>
          <cell r="J45">
            <v>6000</v>
          </cell>
          <cell r="M45">
            <v>35144</v>
          </cell>
          <cell r="N45">
            <v>41144</v>
          </cell>
          <cell r="O45">
            <v>424530</v>
          </cell>
          <cell r="P45">
            <v>0</v>
          </cell>
          <cell r="R45">
            <v>424530</v>
          </cell>
          <cell r="S45">
            <v>21000</v>
          </cell>
          <cell r="V45">
            <v>27940</v>
          </cell>
          <cell r="Y45">
            <v>0</v>
          </cell>
          <cell r="AA45">
            <v>0</v>
          </cell>
          <cell r="AB45">
            <v>3</v>
          </cell>
          <cell r="AC45">
            <v>24000</v>
          </cell>
          <cell r="AD45">
            <v>18</v>
          </cell>
          <cell r="AE45">
            <v>108000</v>
          </cell>
          <cell r="AF45">
            <v>0</v>
          </cell>
          <cell r="AG45">
            <v>0</v>
          </cell>
          <cell r="AH45">
            <v>0</v>
          </cell>
          <cell r="AJ45">
            <v>1707955</v>
          </cell>
          <cell r="AK45">
            <v>36330</v>
          </cell>
          <cell r="AL45">
            <v>7266</v>
          </cell>
          <cell r="AM45">
            <v>0</v>
          </cell>
          <cell r="AO45">
            <v>0</v>
          </cell>
          <cell r="AP45">
            <v>107000</v>
          </cell>
          <cell r="AQ45">
            <v>0</v>
          </cell>
          <cell r="AR45">
            <v>1000000</v>
          </cell>
          <cell r="AS45">
            <v>1150596</v>
          </cell>
          <cell r="AT45">
            <v>557359</v>
          </cell>
          <cell r="AU45">
            <v>17000</v>
          </cell>
          <cell r="AV45">
            <v>540359</v>
          </cell>
          <cell r="AW45">
            <v>1666811</v>
          </cell>
          <cell r="AX45">
            <v>1242281</v>
          </cell>
          <cell r="AZ45">
            <v>424530</v>
          </cell>
          <cell r="BA45">
            <v>1666811</v>
          </cell>
          <cell r="BB45">
            <v>102530</v>
          </cell>
          <cell r="BC45">
            <v>90351</v>
          </cell>
          <cell r="BD45">
            <v>12179</v>
          </cell>
        </row>
        <row r="46">
          <cell r="A46" t="str">
            <v>t340002</v>
          </cell>
          <cell r="B46" t="str">
            <v>t34</v>
          </cell>
          <cell r="C46" t="str">
            <v>Ph¹m Ngäc VÜnh</v>
          </cell>
          <cell r="D46">
            <v>1</v>
          </cell>
          <cell r="E46">
            <v>3.46</v>
          </cell>
          <cell r="G46">
            <v>1279200</v>
          </cell>
          <cell r="H46">
            <v>1279200</v>
          </cell>
          <cell r="I46">
            <v>1311200</v>
          </cell>
          <cell r="J46">
            <v>8000</v>
          </cell>
          <cell r="M46">
            <v>42500</v>
          </cell>
          <cell r="N46">
            <v>50500</v>
          </cell>
          <cell r="O46">
            <v>511680</v>
          </cell>
          <cell r="P46">
            <v>0</v>
          </cell>
          <cell r="R46">
            <v>511680</v>
          </cell>
          <cell r="V46">
            <v>27940</v>
          </cell>
          <cell r="Y46">
            <v>0</v>
          </cell>
          <cell r="AA46">
            <v>0</v>
          </cell>
          <cell r="AB46">
            <v>4</v>
          </cell>
          <cell r="AC46">
            <v>32000</v>
          </cell>
          <cell r="AD46">
            <v>20</v>
          </cell>
          <cell r="AE46">
            <v>120000</v>
          </cell>
          <cell r="AF46">
            <v>0</v>
          </cell>
          <cell r="AG46">
            <v>0</v>
          </cell>
          <cell r="AH46">
            <v>0</v>
          </cell>
          <cell r="AJ46">
            <v>2021320</v>
          </cell>
          <cell r="AK46">
            <v>36330</v>
          </cell>
          <cell r="AL46">
            <v>7266</v>
          </cell>
          <cell r="AM46">
            <v>0</v>
          </cell>
          <cell r="AO46">
            <v>0</v>
          </cell>
          <cell r="AP46">
            <v>-59000</v>
          </cell>
          <cell r="AQ46">
            <v>0</v>
          </cell>
          <cell r="AR46">
            <v>1500000</v>
          </cell>
          <cell r="AS46">
            <v>1484596</v>
          </cell>
          <cell r="AT46">
            <v>536724</v>
          </cell>
          <cell r="AU46">
            <v>20000</v>
          </cell>
          <cell r="AV46">
            <v>516724</v>
          </cell>
          <cell r="AW46">
            <v>1970820</v>
          </cell>
          <cell r="AX46">
            <v>1459140</v>
          </cell>
          <cell r="AZ46">
            <v>511680</v>
          </cell>
          <cell r="BA46">
            <v>1970820</v>
          </cell>
          <cell r="BB46">
            <v>231300</v>
          </cell>
          <cell r="BC46">
            <v>204100</v>
          </cell>
          <cell r="BD46">
            <v>27200</v>
          </cell>
        </row>
        <row r="47">
          <cell r="A47" t="str">
            <v>t340003</v>
          </cell>
          <cell r="B47" t="str">
            <v>t34</v>
          </cell>
          <cell r="C47" t="str">
            <v>Ph¹m B¸ Tþ</v>
          </cell>
          <cell r="D47">
            <v>1</v>
          </cell>
          <cell r="E47">
            <v>3.46</v>
          </cell>
          <cell r="G47">
            <v>1219500</v>
          </cell>
          <cell r="H47">
            <v>1219500</v>
          </cell>
          <cell r="I47">
            <v>1251500</v>
          </cell>
          <cell r="J47">
            <v>8000</v>
          </cell>
          <cell r="M47">
            <v>31100</v>
          </cell>
          <cell r="N47">
            <v>39100</v>
          </cell>
          <cell r="O47">
            <v>487800</v>
          </cell>
          <cell r="P47">
            <v>0</v>
          </cell>
          <cell r="R47">
            <v>487800</v>
          </cell>
          <cell r="V47">
            <v>27940</v>
          </cell>
          <cell r="Y47">
            <v>0</v>
          </cell>
          <cell r="AA47">
            <v>0</v>
          </cell>
          <cell r="AB47">
            <v>4</v>
          </cell>
          <cell r="AC47">
            <v>32000</v>
          </cell>
          <cell r="AD47">
            <v>19</v>
          </cell>
          <cell r="AE47">
            <v>114000</v>
          </cell>
          <cell r="AF47">
            <v>0</v>
          </cell>
          <cell r="AG47">
            <v>0</v>
          </cell>
          <cell r="AH47">
            <v>0</v>
          </cell>
          <cell r="AJ47">
            <v>1920340</v>
          </cell>
          <cell r="AK47">
            <v>36330</v>
          </cell>
          <cell r="AL47">
            <v>7266</v>
          </cell>
          <cell r="AM47">
            <v>0</v>
          </cell>
          <cell r="AO47">
            <v>0</v>
          </cell>
          <cell r="AP47">
            <v>46000</v>
          </cell>
          <cell r="AQ47">
            <v>0</v>
          </cell>
          <cell r="AR47">
            <v>1000000</v>
          </cell>
          <cell r="AS47">
            <v>1089596</v>
          </cell>
          <cell r="AT47">
            <v>830744</v>
          </cell>
          <cell r="AU47">
            <v>19000</v>
          </cell>
          <cell r="AV47">
            <v>811744</v>
          </cell>
          <cell r="AW47">
            <v>1881240</v>
          </cell>
          <cell r="AX47">
            <v>1393440</v>
          </cell>
          <cell r="AZ47">
            <v>487800</v>
          </cell>
          <cell r="BA47">
            <v>1881240</v>
          </cell>
          <cell r="BB47">
            <v>126800</v>
          </cell>
          <cell r="BC47">
            <v>111900</v>
          </cell>
          <cell r="BD47">
            <v>14900</v>
          </cell>
        </row>
        <row r="48">
          <cell r="A48" t="str">
            <v>t340004</v>
          </cell>
          <cell r="B48" t="str">
            <v>t34</v>
          </cell>
          <cell r="C48" t="str">
            <v>Hoµng V¨n  DËu</v>
          </cell>
          <cell r="D48">
            <v>1</v>
          </cell>
          <cell r="E48">
            <v>3.46</v>
          </cell>
          <cell r="G48">
            <v>1542900</v>
          </cell>
          <cell r="H48">
            <v>1542900</v>
          </cell>
          <cell r="I48">
            <v>1574900</v>
          </cell>
          <cell r="J48">
            <v>10000</v>
          </cell>
          <cell r="M48">
            <v>29700</v>
          </cell>
          <cell r="N48">
            <v>39700</v>
          </cell>
          <cell r="O48">
            <v>617160</v>
          </cell>
          <cell r="P48">
            <v>0</v>
          </cell>
          <cell r="R48">
            <v>617160</v>
          </cell>
          <cell r="V48">
            <v>27940</v>
          </cell>
          <cell r="Y48">
            <v>0</v>
          </cell>
          <cell r="AA48">
            <v>0</v>
          </cell>
          <cell r="AB48">
            <v>4</v>
          </cell>
          <cell r="AC48">
            <v>32000</v>
          </cell>
          <cell r="AD48">
            <v>24</v>
          </cell>
          <cell r="AE48">
            <v>144000</v>
          </cell>
          <cell r="AF48">
            <v>0</v>
          </cell>
          <cell r="AG48">
            <v>0</v>
          </cell>
          <cell r="AH48">
            <v>0</v>
          </cell>
          <cell r="AJ48">
            <v>2403700</v>
          </cell>
          <cell r="AK48">
            <v>36330</v>
          </cell>
          <cell r="AL48">
            <v>7266</v>
          </cell>
          <cell r="AM48">
            <v>0</v>
          </cell>
          <cell r="AO48">
            <v>0</v>
          </cell>
          <cell r="AQ48">
            <v>0</v>
          </cell>
          <cell r="AR48">
            <v>1500000</v>
          </cell>
          <cell r="AS48">
            <v>1543596</v>
          </cell>
          <cell r="AT48">
            <v>860104</v>
          </cell>
          <cell r="AU48">
            <v>24000</v>
          </cell>
          <cell r="AV48">
            <v>836104</v>
          </cell>
          <cell r="AW48">
            <v>2364000</v>
          </cell>
          <cell r="AX48">
            <v>1746840</v>
          </cell>
          <cell r="AZ48">
            <v>617160</v>
          </cell>
          <cell r="BA48">
            <v>2364000</v>
          </cell>
          <cell r="BB48">
            <v>158100</v>
          </cell>
          <cell r="BC48">
            <v>139500</v>
          </cell>
          <cell r="BD48">
            <v>18600</v>
          </cell>
        </row>
        <row r="49">
          <cell r="A49" t="str">
            <v>t340005</v>
          </cell>
          <cell r="B49" t="str">
            <v>t34</v>
          </cell>
          <cell r="C49" t="str">
            <v>TrÇn V¨n B×nh</v>
          </cell>
          <cell r="D49">
            <v>1</v>
          </cell>
          <cell r="E49">
            <v>3.46</v>
          </cell>
          <cell r="G49">
            <v>342200</v>
          </cell>
          <cell r="H49">
            <v>342200</v>
          </cell>
          <cell r="I49">
            <v>374200</v>
          </cell>
          <cell r="M49">
            <v>5900</v>
          </cell>
          <cell r="N49">
            <v>5900</v>
          </cell>
          <cell r="O49">
            <v>136880</v>
          </cell>
          <cell r="P49">
            <v>0</v>
          </cell>
          <cell r="R49">
            <v>136880</v>
          </cell>
          <cell r="V49">
            <v>27940</v>
          </cell>
          <cell r="Y49">
            <v>0</v>
          </cell>
          <cell r="AA49">
            <v>0</v>
          </cell>
          <cell r="AB49">
            <v>4</v>
          </cell>
          <cell r="AC49">
            <v>32000</v>
          </cell>
          <cell r="AD49">
            <v>7</v>
          </cell>
          <cell r="AE49">
            <v>42000</v>
          </cell>
          <cell r="AF49">
            <v>0</v>
          </cell>
          <cell r="AG49">
            <v>0</v>
          </cell>
          <cell r="AH49">
            <v>0</v>
          </cell>
          <cell r="AJ49">
            <v>586920</v>
          </cell>
          <cell r="AK49">
            <v>36330</v>
          </cell>
          <cell r="AL49">
            <v>7266</v>
          </cell>
          <cell r="AM49">
            <v>0</v>
          </cell>
          <cell r="AO49">
            <v>0</v>
          </cell>
          <cell r="AP49">
            <v>111000</v>
          </cell>
          <cell r="AQ49">
            <v>0</v>
          </cell>
          <cell r="AS49">
            <v>154596</v>
          </cell>
          <cell r="AT49">
            <v>432324</v>
          </cell>
          <cell r="AU49">
            <v>6000</v>
          </cell>
          <cell r="AV49">
            <v>426324</v>
          </cell>
          <cell r="AW49">
            <v>581020</v>
          </cell>
          <cell r="AX49">
            <v>444140</v>
          </cell>
          <cell r="AZ49">
            <v>136880</v>
          </cell>
          <cell r="BA49">
            <v>581020</v>
          </cell>
          <cell r="BC49">
            <v>0</v>
          </cell>
          <cell r="BD49">
            <v>0</v>
          </cell>
        </row>
        <row r="50">
          <cell r="A50" t="str">
            <v>t340006</v>
          </cell>
          <cell r="B50" t="str">
            <v>t34</v>
          </cell>
          <cell r="C50" t="str">
            <v>Lª V¨n Th­ëng</v>
          </cell>
          <cell r="D50">
            <v>1</v>
          </cell>
          <cell r="E50">
            <v>3.46</v>
          </cell>
          <cell r="G50">
            <v>1381500</v>
          </cell>
          <cell r="H50">
            <v>1381500</v>
          </cell>
          <cell r="I50">
            <v>1413500</v>
          </cell>
          <cell r="J50">
            <v>6000</v>
          </cell>
          <cell r="M50">
            <v>29800</v>
          </cell>
          <cell r="N50">
            <v>35800</v>
          </cell>
          <cell r="O50">
            <v>552600</v>
          </cell>
          <cell r="P50">
            <v>0</v>
          </cell>
          <cell r="R50">
            <v>552600</v>
          </cell>
          <cell r="V50">
            <v>27940</v>
          </cell>
          <cell r="Y50">
            <v>0</v>
          </cell>
          <cell r="AA50">
            <v>0</v>
          </cell>
          <cell r="AB50">
            <v>4</v>
          </cell>
          <cell r="AC50">
            <v>32000</v>
          </cell>
          <cell r="AD50">
            <v>22</v>
          </cell>
          <cell r="AE50">
            <v>132000</v>
          </cell>
          <cell r="AF50">
            <v>0</v>
          </cell>
          <cell r="AG50">
            <v>0</v>
          </cell>
          <cell r="AH50">
            <v>0</v>
          </cell>
          <cell r="AJ50">
            <v>2161840</v>
          </cell>
          <cell r="AK50">
            <v>36330</v>
          </cell>
          <cell r="AL50">
            <v>7266</v>
          </cell>
          <cell r="AM50">
            <v>0</v>
          </cell>
          <cell r="AO50">
            <v>0</v>
          </cell>
          <cell r="AP50">
            <v>77000</v>
          </cell>
          <cell r="AQ50">
            <v>0</v>
          </cell>
          <cell r="AR50">
            <v>1000000</v>
          </cell>
          <cell r="AS50">
            <v>1120596</v>
          </cell>
          <cell r="AT50">
            <v>1041244</v>
          </cell>
          <cell r="AU50">
            <v>22000</v>
          </cell>
          <cell r="AV50">
            <v>1019244</v>
          </cell>
          <cell r="AW50">
            <v>2126040</v>
          </cell>
          <cell r="AX50">
            <v>1573440</v>
          </cell>
          <cell r="AZ50">
            <v>552600</v>
          </cell>
          <cell r="BA50">
            <v>2126040</v>
          </cell>
          <cell r="BB50">
            <v>234600</v>
          </cell>
          <cell r="BC50">
            <v>207000</v>
          </cell>
          <cell r="BD50">
            <v>27600</v>
          </cell>
        </row>
        <row r="51">
          <cell r="A51" t="str">
            <v>t340007</v>
          </cell>
          <cell r="B51" t="str">
            <v>t34</v>
          </cell>
          <cell r="C51" t="str">
            <v>NguyÔn Danh ThÞnh</v>
          </cell>
          <cell r="D51">
            <v>1</v>
          </cell>
          <cell r="E51">
            <v>3.46</v>
          </cell>
          <cell r="H51">
            <v>0</v>
          </cell>
          <cell r="I51">
            <v>356250</v>
          </cell>
          <cell r="N51">
            <v>0</v>
          </cell>
          <cell r="O51">
            <v>0</v>
          </cell>
          <cell r="P51">
            <v>0</v>
          </cell>
          <cell r="R51">
            <v>0</v>
          </cell>
          <cell r="V51">
            <v>27940</v>
          </cell>
          <cell r="W51">
            <v>356250</v>
          </cell>
          <cell r="Y51">
            <v>356250</v>
          </cell>
          <cell r="AA51">
            <v>0</v>
          </cell>
          <cell r="AC51">
            <v>0</v>
          </cell>
          <cell r="AD51">
            <v>16</v>
          </cell>
          <cell r="AE51">
            <v>96000</v>
          </cell>
          <cell r="AF51">
            <v>0</v>
          </cell>
          <cell r="AG51">
            <v>0</v>
          </cell>
          <cell r="AH51">
            <v>0</v>
          </cell>
          <cell r="AJ51">
            <v>480190</v>
          </cell>
          <cell r="AK51">
            <v>36330</v>
          </cell>
          <cell r="AL51">
            <v>7266</v>
          </cell>
          <cell r="AM51">
            <v>0</v>
          </cell>
          <cell r="AO51">
            <v>0</v>
          </cell>
          <cell r="AP51">
            <v>120000</v>
          </cell>
          <cell r="AQ51">
            <v>0</v>
          </cell>
          <cell r="AS51">
            <v>163596</v>
          </cell>
          <cell r="AT51">
            <v>316594</v>
          </cell>
          <cell r="AU51">
            <v>5000</v>
          </cell>
          <cell r="AV51">
            <v>311594</v>
          </cell>
          <cell r="AW51">
            <v>480190</v>
          </cell>
          <cell r="AX51">
            <v>480190</v>
          </cell>
          <cell r="AZ51">
            <v>0</v>
          </cell>
          <cell r="BA51">
            <v>480190</v>
          </cell>
          <cell r="BB51">
            <v>231000</v>
          </cell>
          <cell r="BC51">
            <v>203900</v>
          </cell>
          <cell r="BD51">
            <v>27100</v>
          </cell>
        </row>
        <row r="52">
          <cell r="A52" t="str">
            <v>t340008</v>
          </cell>
          <cell r="B52" t="str">
            <v>t34</v>
          </cell>
          <cell r="C52" t="str">
            <v>Vò §×nh Biªn</v>
          </cell>
          <cell r="D52">
            <v>1</v>
          </cell>
          <cell r="E52">
            <v>3.46</v>
          </cell>
          <cell r="G52">
            <v>1369600</v>
          </cell>
          <cell r="H52">
            <v>1369600</v>
          </cell>
          <cell r="I52">
            <v>1401600</v>
          </cell>
          <cell r="J52">
            <v>6000</v>
          </cell>
          <cell r="M52">
            <v>46800</v>
          </cell>
          <cell r="N52">
            <v>52800</v>
          </cell>
          <cell r="O52">
            <v>547840</v>
          </cell>
          <cell r="P52">
            <v>0</v>
          </cell>
          <cell r="R52">
            <v>547840</v>
          </cell>
          <cell r="V52">
            <v>27940</v>
          </cell>
          <cell r="Y52">
            <v>0</v>
          </cell>
          <cell r="AA52">
            <v>0</v>
          </cell>
          <cell r="AB52">
            <v>4</v>
          </cell>
          <cell r="AC52">
            <v>32000</v>
          </cell>
          <cell r="AD52">
            <v>22</v>
          </cell>
          <cell r="AE52">
            <v>132000</v>
          </cell>
          <cell r="AF52">
            <v>0</v>
          </cell>
          <cell r="AG52">
            <v>0</v>
          </cell>
          <cell r="AH52">
            <v>0</v>
          </cell>
          <cell r="AJ52">
            <v>2162180</v>
          </cell>
          <cell r="AK52">
            <v>36330</v>
          </cell>
          <cell r="AL52">
            <v>7266</v>
          </cell>
          <cell r="AM52">
            <v>0</v>
          </cell>
          <cell r="AO52">
            <v>0</v>
          </cell>
          <cell r="AQ52">
            <v>0</v>
          </cell>
          <cell r="AR52">
            <v>1500000</v>
          </cell>
          <cell r="AS52">
            <v>1543596</v>
          </cell>
          <cell r="AT52">
            <v>618584</v>
          </cell>
          <cell r="AU52">
            <v>22000</v>
          </cell>
          <cell r="AV52">
            <v>596584</v>
          </cell>
          <cell r="AW52">
            <v>2109380</v>
          </cell>
          <cell r="AX52">
            <v>1561540</v>
          </cell>
          <cell r="AZ52">
            <v>547840</v>
          </cell>
          <cell r="BA52">
            <v>2109380</v>
          </cell>
          <cell r="BC52">
            <v>0</v>
          </cell>
          <cell r="BD52">
            <v>0</v>
          </cell>
        </row>
        <row r="53">
          <cell r="A53" t="str">
            <v>t340009</v>
          </cell>
          <cell r="B53" t="str">
            <v>t34</v>
          </cell>
          <cell r="C53" t="str">
            <v>TrÇn V¨n Thôy</v>
          </cell>
          <cell r="D53">
            <v>1</v>
          </cell>
          <cell r="E53">
            <v>2.44</v>
          </cell>
          <cell r="G53">
            <v>1248400</v>
          </cell>
          <cell r="H53">
            <v>1248400</v>
          </cell>
          <cell r="I53">
            <v>1280400</v>
          </cell>
          <cell r="J53">
            <v>10000</v>
          </cell>
          <cell r="M53">
            <v>42500</v>
          </cell>
          <cell r="N53">
            <v>52500</v>
          </cell>
          <cell r="O53">
            <v>499360</v>
          </cell>
          <cell r="P53">
            <v>0</v>
          </cell>
          <cell r="R53">
            <v>499360</v>
          </cell>
          <cell r="V53">
            <v>19700</v>
          </cell>
          <cell r="Y53">
            <v>0</v>
          </cell>
          <cell r="AA53">
            <v>0</v>
          </cell>
          <cell r="AB53">
            <v>4</v>
          </cell>
          <cell r="AC53">
            <v>32000</v>
          </cell>
          <cell r="AD53">
            <v>20</v>
          </cell>
          <cell r="AE53">
            <v>120000</v>
          </cell>
          <cell r="AF53">
            <v>0</v>
          </cell>
          <cell r="AG53">
            <v>0</v>
          </cell>
          <cell r="AH53">
            <v>0</v>
          </cell>
          <cell r="AJ53">
            <v>1971960</v>
          </cell>
          <cell r="AK53">
            <v>25620</v>
          </cell>
          <cell r="AL53">
            <v>5124</v>
          </cell>
          <cell r="AM53">
            <v>0</v>
          </cell>
          <cell r="AO53">
            <v>0</v>
          </cell>
          <cell r="AQ53">
            <v>0</v>
          </cell>
          <cell r="AR53">
            <v>1000000</v>
          </cell>
          <cell r="AS53">
            <v>1030744</v>
          </cell>
          <cell r="AT53">
            <v>941216</v>
          </cell>
          <cell r="AU53">
            <v>20000</v>
          </cell>
          <cell r="AV53">
            <v>921216</v>
          </cell>
          <cell r="AW53">
            <v>1919460</v>
          </cell>
          <cell r="AX53">
            <v>1420100</v>
          </cell>
          <cell r="AZ53">
            <v>499360</v>
          </cell>
          <cell r="BA53">
            <v>1919460</v>
          </cell>
          <cell r="BB53">
            <v>233200</v>
          </cell>
          <cell r="BC53">
            <v>205800</v>
          </cell>
          <cell r="BD53">
            <v>27400</v>
          </cell>
        </row>
        <row r="54">
          <cell r="A54" t="str">
            <v>t340010</v>
          </cell>
          <cell r="B54" t="str">
            <v>t34</v>
          </cell>
          <cell r="C54" t="str">
            <v>NguyÔn M¹nh Phong</v>
          </cell>
          <cell r="D54">
            <v>1</v>
          </cell>
          <cell r="E54">
            <v>2.44</v>
          </cell>
          <cell r="G54">
            <v>1330900</v>
          </cell>
          <cell r="H54">
            <v>1330900</v>
          </cell>
          <cell r="I54">
            <v>1380400</v>
          </cell>
          <cell r="J54">
            <v>8000</v>
          </cell>
          <cell r="M54">
            <v>27400</v>
          </cell>
          <cell r="N54">
            <v>35400</v>
          </cell>
          <cell r="O54">
            <v>532360</v>
          </cell>
          <cell r="P54">
            <v>0</v>
          </cell>
          <cell r="Q54">
            <v>6120</v>
          </cell>
          <cell r="R54">
            <v>538480</v>
          </cell>
          <cell r="V54">
            <v>19700</v>
          </cell>
          <cell r="W54">
            <v>17500</v>
          </cell>
          <cell r="Y54">
            <v>17500</v>
          </cell>
          <cell r="AA54">
            <v>0</v>
          </cell>
          <cell r="AB54">
            <v>4</v>
          </cell>
          <cell r="AC54">
            <v>32000</v>
          </cell>
          <cell r="AD54">
            <v>20</v>
          </cell>
          <cell r="AE54">
            <v>120000</v>
          </cell>
          <cell r="AF54">
            <v>0</v>
          </cell>
          <cell r="AG54">
            <v>0</v>
          </cell>
          <cell r="AH54">
            <v>0</v>
          </cell>
          <cell r="AJ54">
            <v>2093980</v>
          </cell>
          <cell r="AK54">
            <v>25620</v>
          </cell>
          <cell r="AL54">
            <v>5124</v>
          </cell>
          <cell r="AM54">
            <v>0</v>
          </cell>
          <cell r="AO54">
            <v>0</v>
          </cell>
          <cell r="AP54">
            <v>6000</v>
          </cell>
          <cell r="AQ54">
            <v>0</v>
          </cell>
          <cell r="AR54">
            <v>1000000</v>
          </cell>
          <cell r="AS54">
            <v>1036744</v>
          </cell>
          <cell r="AT54">
            <v>1057236</v>
          </cell>
          <cell r="AU54">
            <v>21000</v>
          </cell>
          <cell r="AV54">
            <v>1036236</v>
          </cell>
          <cell r="AW54">
            <v>2058580</v>
          </cell>
          <cell r="AX54">
            <v>1520100</v>
          </cell>
          <cell r="AZ54">
            <v>538480</v>
          </cell>
          <cell r="BA54">
            <v>2058580</v>
          </cell>
          <cell r="BB54">
            <v>133500</v>
          </cell>
          <cell r="BC54">
            <v>117800</v>
          </cell>
          <cell r="BD54">
            <v>15700</v>
          </cell>
        </row>
        <row r="55">
          <cell r="A55" t="str">
            <v>t340011</v>
          </cell>
          <cell r="B55" t="str">
            <v>t34</v>
          </cell>
          <cell r="C55" t="str">
            <v>Ph¹m V¨n Phó</v>
          </cell>
          <cell r="D55">
            <v>1</v>
          </cell>
          <cell r="E55">
            <v>2.44</v>
          </cell>
          <cell r="G55">
            <v>1535200</v>
          </cell>
          <cell r="H55">
            <v>1535200</v>
          </cell>
          <cell r="I55">
            <v>1567200</v>
          </cell>
          <cell r="J55">
            <v>8000</v>
          </cell>
          <cell r="M55">
            <v>46800</v>
          </cell>
          <cell r="N55">
            <v>54800</v>
          </cell>
          <cell r="O55">
            <v>614080</v>
          </cell>
          <cell r="P55">
            <v>0</v>
          </cell>
          <cell r="R55">
            <v>614080</v>
          </cell>
          <cell r="V55">
            <v>19700</v>
          </cell>
          <cell r="Y55">
            <v>0</v>
          </cell>
          <cell r="AA55">
            <v>0</v>
          </cell>
          <cell r="AB55">
            <v>4</v>
          </cell>
          <cell r="AC55">
            <v>32000</v>
          </cell>
          <cell r="AD55">
            <v>23</v>
          </cell>
          <cell r="AE55">
            <v>138000</v>
          </cell>
          <cell r="AF55">
            <v>0</v>
          </cell>
          <cell r="AG55">
            <v>0</v>
          </cell>
          <cell r="AH55">
            <v>0</v>
          </cell>
          <cell r="AJ55">
            <v>2393780</v>
          </cell>
          <cell r="AK55">
            <v>25620</v>
          </cell>
          <cell r="AL55">
            <v>5124</v>
          </cell>
          <cell r="AM55">
            <v>0</v>
          </cell>
          <cell r="AO55">
            <v>0</v>
          </cell>
          <cell r="AP55">
            <v>101000</v>
          </cell>
          <cell r="AQ55">
            <v>0</v>
          </cell>
          <cell r="AR55">
            <v>1000000</v>
          </cell>
          <cell r="AS55">
            <v>1131744</v>
          </cell>
          <cell r="AT55">
            <v>1262036</v>
          </cell>
          <cell r="AU55">
            <v>24000</v>
          </cell>
          <cell r="AV55">
            <v>1238036</v>
          </cell>
          <cell r="AW55">
            <v>2338980</v>
          </cell>
          <cell r="AX55">
            <v>1724900</v>
          </cell>
          <cell r="AZ55">
            <v>614080</v>
          </cell>
          <cell r="BA55">
            <v>2338980</v>
          </cell>
          <cell r="BB55">
            <v>85200</v>
          </cell>
          <cell r="BC55">
            <v>75200</v>
          </cell>
          <cell r="BD55">
            <v>10000</v>
          </cell>
        </row>
        <row r="56">
          <cell r="A56" t="str">
            <v>t340012</v>
          </cell>
          <cell r="B56" t="str">
            <v>t34</v>
          </cell>
          <cell r="C56" t="str">
            <v>NguyÔn V¨n H­ng</v>
          </cell>
          <cell r="D56">
            <v>1</v>
          </cell>
          <cell r="E56">
            <v>2.44</v>
          </cell>
          <cell r="G56">
            <v>847700</v>
          </cell>
          <cell r="H56">
            <v>847700</v>
          </cell>
          <cell r="I56">
            <v>881200</v>
          </cell>
          <cell r="J56">
            <v>6000</v>
          </cell>
          <cell r="M56">
            <v>27800</v>
          </cell>
          <cell r="N56">
            <v>33800</v>
          </cell>
          <cell r="O56">
            <v>339080</v>
          </cell>
          <cell r="P56">
            <v>0</v>
          </cell>
          <cell r="Q56">
            <v>6120</v>
          </cell>
          <cell r="R56">
            <v>345200</v>
          </cell>
          <cell r="V56">
            <v>29550</v>
          </cell>
          <cell r="W56">
            <v>17500</v>
          </cell>
          <cell r="Y56">
            <v>17500</v>
          </cell>
          <cell r="AA56">
            <v>0</v>
          </cell>
          <cell r="AB56">
            <v>2</v>
          </cell>
          <cell r="AC56">
            <v>16000</v>
          </cell>
          <cell r="AD56">
            <v>14</v>
          </cell>
          <cell r="AE56">
            <v>84000</v>
          </cell>
          <cell r="AF56">
            <v>0</v>
          </cell>
          <cell r="AG56">
            <v>44300</v>
          </cell>
          <cell r="AH56">
            <v>44300</v>
          </cell>
          <cell r="AJ56">
            <v>1418050</v>
          </cell>
          <cell r="AK56">
            <v>25620</v>
          </cell>
          <cell r="AL56">
            <v>5124</v>
          </cell>
          <cell r="AM56">
            <v>0</v>
          </cell>
          <cell r="AO56">
            <v>0</v>
          </cell>
          <cell r="AP56">
            <v>24000</v>
          </cell>
          <cell r="AQ56">
            <v>0</v>
          </cell>
          <cell r="AR56">
            <v>1000000</v>
          </cell>
          <cell r="AS56">
            <v>1054744</v>
          </cell>
          <cell r="AT56">
            <v>363306</v>
          </cell>
          <cell r="AU56">
            <v>14000</v>
          </cell>
          <cell r="AV56">
            <v>349306</v>
          </cell>
          <cell r="AW56">
            <v>1384250</v>
          </cell>
          <cell r="AX56">
            <v>1039050</v>
          </cell>
          <cell r="AZ56">
            <v>345200</v>
          </cell>
          <cell r="BA56">
            <v>1384250</v>
          </cell>
          <cell r="BB56">
            <v>19700</v>
          </cell>
          <cell r="BC56">
            <v>0</v>
          </cell>
          <cell r="BD56">
            <v>19700</v>
          </cell>
        </row>
        <row r="57">
          <cell r="A57" t="str">
            <v>t340013</v>
          </cell>
          <cell r="B57" t="str">
            <v>t34</v>
          </cell>
          <cell r="C57" t="str">
            <v>NguyÔn V¨n ChiÕn</v>
          </cell>
          <cell r="D57">
            <v>1</v>
          </cell>
          <cell r="E57">
            <v>2.44</v>
          </cell>
          <cell r="G57">
            <v>1353800</v>
          </cell>
          <cell r="H57">
            <v>1353800</v>
          </cell>
          <cell r="I57">
            <v>1385800</v>
          </cell>
          <cell r="J57">
            <v>10000</v>
          </cell>
          <cell r="M57">
            <v>39000</v>
          </cell>
          <cell r="N57">
            <v>49000</v>
          </cell>
          <cell r="O57">
            <v>541520</v>
          </cell>
          <cell r="P57">
            <v>0</v>
          </cell>
          <cell r="R57">
            <v>541520</v>
          </cell>
          <cell r="V57">
            <v>19700</v>
          </cell>
          <cell r="Y57">
            <v>0</v>
          </cell>
          <cell r="AA57">
            <v>0</v>
          </cell>
          <cell r="AB57">
            <v>4</v>
          </cell>
          <cell r="AC57">
            <v>32000</v>
          </cell>
          <cell r="AD57">
            <v>20</v>
          </cell>
          <cell r="AE57">
            <v>120000</v>
          </cell>
          <cell r="AF57">
            <v>0</v>
          </cell>
          <cell r="AG57">
            <v>0</v>
          </cell>
          <cell r="AH57">
            <v>0</v>
          </cell>
          <cell r="AJ57">
            <v>2116020</v>
          </cell>
          <cell r="AK57">
            <v>25620</v>
          </cell>
          <cell r="AL57">
            <v>5124</v>
          </cell>
          <cell r="AM57">
            <v>0</v>
          </cell>
          <cell r="AO57">
            <v>0</v>
          </cell>
          <cell r="AP57">
            <v>-34000</v>
          </cell>
          <cell r="AQ57">
            <v>0</v>
          </cell>
          <cell r="AR57">
            <v>1500000</v>
          </cell>
          <cell r="AS57">
            <v>1496744</v>
          </cell>
          <cell r="AT57">
            <v>619276</v>
          </cell>
          <cell r="AU57">
            <v>21000</v>
          </cell>
          <cell r="AV57">
            <v>598276</v>
          </cell>
          <cell r="AW57">
            <v>2067020</v>
          </cell>
          <cell r="AX57">
            <v>1525500</v>
          </cell>
          <cell r="AZ57">
            <v>541520</v>
          </cell>
          <cell r="BA57">
            <v>2067020</v>
          </cell>
          <cell r="BB57">
            <v>230500</v>
          </cell>
          <cell r="BC57">
            <v>203400</v>
          </cell>
          <cell r="BD57">
            <v>27100</v>
          </cell>
        </row>
        <row r="58">
          <cell r="A58" t="str">
            <v>t340014</v>
          </cell>
          <cell r="B58" t="str">
            <v>t34</v>
          </cell>
          <cell r="C58" t="str">
            <v>TrÇn Minh TuÊn</v>
          </cell>
          <cell r="D58">
            <v>1</v>
          </cell>
          <cell r="E58">
            <v>1.7</v>
          </cell>
          <cell r="G58">
            <v>517500</v>
          </cell>
          <cell r="H58">
            <v>517500</v>
          </cell>
          <cell r="I58">
            <v>567000</v>
          </cell>
          <cell r="J58">
            <v>4000</v>
          </cell>
          <cell r="M58">
            <v>3800</v>
          </cell>
          <cell r="N58">
            <v>7800</v>
          </cell>
          <cell r="O58">
            <v>207000</v>
          </cell>
          <cell r="P58">
            <v>0</v>
          </cell>
          <cell r="Q58">
            <v>6120</v>
          </cell>
          <cell r="R58">
            <v>213120</v>
          </cell>
          <cell r="V58">
            <v>19700</v>
          </cell>
          <cell r="W58">
            <v>17500</v>
          </cell>
          <cell r="Y58">
            <v>17500</v>
          </cell>
          <cell r="AA58">
            <v>0</v>
          </cell>
          <cell r="AB58">
            <v>4</v>
          </cell>
          <cell r="AC58">
            <v>32000</v>
          </cell>
          <cell r="AD58">
            <v>10</v>
          </cell>
          <cell r="AE58">
            <v>60000</v>
          </cell>
          <cell r="AF58">
            <v>0</v>
          </cell>
          <cell r="AG58">
            <v>288300</v>
          </cell>
          <cell r="AH58">
            <v>288300</v>
          </cell>
          <cell r="AJ58">
            <v>1155920</v>
          </cell>
          <cell r="AK58">
            <v>17850</v>
          </cell>
          <cell r="AL58">
            <v>3570</v>
          </cell>
          <cell r="AM58">
            <v>0</v>
          </cell>
          <cell r="AO58">
            <v>0</v>
          </cell>
          <cell r="AP58">
            <v>80000</v>
          </cell>
          <cell r="AQ58">
            <v>0</v>
          </cell>
          <cell r="AR58">
            <v>1000000</v>
          </cell>
          <cell r="AS58">
            <v>1101420</v>
          </cell>
          <cell r="AT58">
            <v>54500</v>
          </cell>
          <cell r="AU58">
            <v>12000</v>
          </cell>
          <cell r="AV58">
            <v>42500</v>
          </cell>
          <cell r="AW58">
            <v>1148120</v>
          </cell>
          <cell r="AX58">
            <v>935000</v>
          </cell>
          <cell r="AZ58">
            <v>213120</v>
          </cell>
          <cell r="BA58">
            <v>1148120</v>
          </cell>
          <cell r="BB58">
            <v>232400</v>
          </cell>
          <cell r="BC58">
            <v>205100</v>
          </cell>
          <cell r="BD58">
            <v>27300</v>
          </cell>
        </row>
        <row r="59">
          <cell r="A59" t="str">
            <v>t340015</v>
          </cell>
          <cell r="B59" t="str">
            <v>t34</v>
          </cell>
          <cell r="C59" t="str">
            <v>§ç §¨ng H¶i</v>
          </cell>
          <cell r="D59">
            <v>1</v>
          </cell>
          <cell r="E59">
            <v>1.7</v>
          </cell>
          <cell r="G59">
            <v>1404600</v>
          </cell>
          <cell r="H59">
            <v>1404600</v>
          </cell>
          <cell r="I59">
            <v>1506600</v>
          </cell>
          <cell r="J59">
            <v>8000</v>
          </cell>
          <cell r="M59">
            <v>46700</v>
          </cell>
          <cell r="N59">
            <v>54700</v>
          </cell>
          <cell r="O59">
            <v>561840</v>
          </cell>
          <cell r="P59">
            <v>0</v>
          </cell>
          <cell r="Q59">
            <v>24500</v>
          </cell>
          <cell r="R59">
            <v>586340</v>
          </cell>
          <cell r="V59">
            <v>19700</v>
          </cell>
          <cell r="W59">
            <v>70000</v>
          </cell>
          <cell r="Y59">
            <v>70000</v>
          </cell>
          <cell r="AA59">
            <v>0</v>
          </cell>
          <cell r="AB59">
            <v>4</v>
          </cell>
          <cell r="AC59">
            <v>32000</v>
          </cell>
          <cell r="AD59">
            <v>22</v>
          </cell>
          <cell r="AE59">
            <v>132000</v>
          </cell>
          <cell r="AF59">
            <v>0</v>
          </cell>
          <cell r="AG59">
            <v>0</v>
          </cell>
          <cell r="AH59">
            <v>0</v>
          </cell>
          <cell r="AJ59">
            <v>2299340</v>
          </cell>
          <cell r="AK59">
            <v>17850</v>
          </cell>
          <cell r="AL59">
            <v>3570</v>
          </cell>
          <cell r="AM59">
            <v>0</v>
          </cell>
          <cell r="AO59">
            <v>0</v>
          </cell>
          <cell r="AP59">
            <v>-6000</v>
          </cell>
          <cell r="AQ59">
            <v>0</v>
          </cell>
          <cell r="AR59">
            <v>1500000</v>
          </cell>
          <cell r="AS59">
            <v>1515420</v>
          </cell>
          <cell r="AT59">
            <v>783920</v>
          </cell>
          <cell r="AU59">
            <v>23000</v>
          </cell>
          <cell r="AV59">
            <v>760920</v>
          </cell>
          <cell r="AW59">
            <v>2244640</v>
          </cell>
          <cell r="AX59">
            <v>1658300</v>
          </cell>
          <cell r="AZ59">
            <v>586340</v>
          </cell>
          <cell r="BA59">
            <v>2244640</v>
          </cell>
          <cell r="BB59">
            <v>194500</v>
          </cell>
          <cell r="BC59">
            <v>171700</v>
          </cell>
          <cell r="BD59">
            <v>22800</v>
          </cell>
        </row>
        <row r="60">
          <cell r="A60" t="str">
            <v>t340016</v>
          </cell>
          <cell r="B60" t="str">
            <v>t34</v>
          </cell>
          <cell r="C60" t="str">
            <v>Ph¹m V¨n VÜnh</v>
          </cell>
          <cell r="D60">
            <v>1</v>
          </cell>
          <cell r="E60">
            <v>1.7</v>
          </cell>
          <cell r="G60">
            <v>410600</v>
          </cell>
          <cell r="H60">
            <v>410600</v>
          </cell>
          <cell r="I60">
            <v>410600</v>
          </cell>
          <cell r="J60">
            <v>2000</v>
          </cell>
          <cell r="M60">
            <v>18500</v>
          </cell>
          <cell r="N60">
            <v>20500</v>
          </cell>
          <cell r="O60">
            <v>164000</v>
          </cell>
          <cell r="P60">
            <v>0</v>
          </cell>
          <cell r="R60">
            <v>164000</v>
          </cell>
          <cell r="V60">
            <v>13700</v>
          </cell>
          <cell r="Y60">
            <v>0</v>
          </cell>
          <cell r="AA60">
            <v>0</v>
          </cell>
          <cell r="AC60">
            <v>0</v>
          </cell>
          <cell r="AD60">
            <v>5</v>
          </cell>
          <cell r="AE60">
            <v>30000</v>
          </cell>
          <cell r="AF60">
            <v>0</v>
          </cell>
          <cell r="AG60">
            <v>0</v>
          </cell>
          <cell r="AH60">
            <v>0</v>
          </cell>
          <cell r="AJ60">
            <v>638800</v>
          </cell>
          <cell r="AK60">
            <v>17850</v>
          </cell>
          <cell r="AL60">
            <v>3570</v>
          </cell>
          <cell r="AM60">
            <v>0</v>
          </cell>
          <cell r="AO60">
            <v>0</v>
          </cell>
          <cell r="AQ60">
            <v>0</v>
          </cell>
          <cell r="AR60">
            <v>500000</v>
          </cell>
          <cell r="AS60">
            <v>521420</v>
          </cell>
          <cell r="AT60">
            <v>117380</v>
          </cell>
          <cell r="AU60">
            <v>6000</v>
          </cell>
          <cell r="AV60">
            <v>111380</v>
          </cell>
          <cell r="AW60">
            <v>618300</v>
          </cell>
          <cell r="AX60">
            <v>454300</v>
          </cell>
          <cell r="AZ60">
            <v>164000</v>
          </cell>
          <cell r="BA60">
            <v>618300</v>
          </cell>
          <cell r="BB60">
            <v>132600</v>
          </cell>
          <cell r="BC60">
            <v>117000</v>
          </cell>
          <cell r="BD60">
            <v>15600</v>
          </cell>
        </row>
        <row r="61">
          <cell r="A61" t="str">
            <v>t340017</v>
          </cell>
          <cell r="B61" t="str">
            <v>t34</v>
          </cell>
          <cell r="C61" t="str">
            <v>NguyÔn §øc Tµi</v>
          </cell>
          <cell r="D61">
            <v>1</v>
          </cell>
          <cell r="E61">
            <v>1.7</v>
          </cell>
          <cell r="G61">
            <v>1628000</v>
          </cell>
          <cell r="H61">
            <v>1628000</v>
          </cell>
          <cell r="I61">
            <v>1677500</v>
          </cell>
          <cell r="J61">
            <v>12000</v>
          </cell>
          <cell r="M61">
            <v>48300</v>
          </cell>
          <cell r="N61">
            <v>60300</v>
          </cell>
          <cell r="O61">
            <v>651200</v>
          </cell>
          <cell r="P61">
            <v>0</v>
          </cell>
          <cell r="Q61">
            <v>6120</v>
          </cell>
          <cell r="R61">
            <v>657320</v>
          </cell>
          <cell r="V61">
            <v>20550</v>
          </cell>
          <cell r="W61">
            <v>17500</v>
          </cell>
          <cell r="Y61">
            <v>17500</v>
          </cell>
          <cell r="AA61">
            <v>0</v>
          </cell>
          <cell r="AB61">
            <v>4</v>
          </cell>
          <cell r="AC61">
            <v>32000</v>
          </cell>
          <cell r="AD61">
            <v>25</v>
          </cell>
          <cell r="AE61">
            <v>150000</v>
          </cell>
          <cell r="AF61">
            <v>0</v>
          </cell>
          <cell r="AG61">
            <v>0</v>
          </cell>
          <cell r="AH61">
            <v>0</v>
          </cell>
          <cell r="AJ61">
            <v>2565670</v>
          </cell>
          <cell r="AK61">
            <v>17850</v>
          </cell>
          <cell r="AL61">
            <v>3570</v>
          </cell>
          <cell r="AM61">
            <v>0</v>
          </cell>
          <cell r="AO61">
            <v>0</v>
          </cell>
          <cell r="AP61">
            <v>91000</v>
          </cell>
          <cell r="AQ61">
            <v>0</v>
          </cell>
          <cell r="AR61">
            <v>1500000</v>
          </cell>
          <cell r="AS61">
            <v>1612420</v>
          </cell>
          <cell r="AT61">
            <v>953250</v>
          </cell>
          <cell r="AU61">
            <v>26000</v>
          </cell>
          <cell r="AV61">
            <v>927250</v>
          </cell>
          <cell r="AW61">
            <v>2505370</v>
          </cell>
          <cell r="AX61">
            <v>1848050</v>
          </cell>
          <cell r="AZ61">
            <v>657320</v>
          </cell>
          <cell r="BA61">
            <v>2505370</v>
          </cell>
          <cell r="BC61">
            <v>0</v>
          </cell>
          <cell r="BD61">
            <v>0</v>
          </cell>
        </row>
        <row r="62">
          <cell r="A62" t="str">
            <v>t340018</v>
          </cell>
          <cell r="B62" t="str">
            <v>t34</v>
          </cell>
          <cell r="C62" t="str">
            <v>Hµ TiÕn Hïng</v>
          </cell>
          <cell r="D62">
            <v>1</v>
          </cell>
          <cell r="E62">
            <v>1.7</v>
          </cell>
          <cell r="G62">
            <v>1444600</v>
          </cell>
          <cell r="H62">
            <v>1444600</v>
          </cell>
          <cell r="I62">
            <v>1476600</v>
          </cell>
          <cell r="J62">
            <v>10000</v>
          </cell>
          <cell r="M62">
            <v>40600</v>
          </cell>
          <cell r="N62">
            <v>50600</v>
          </cell>
          <cell r="O62">
            <v>577840</v>
          </cell>
          <cell r="P62">
            <v>0</v>
          </cell>
          <cell r="R62">
            <v>577840</v>
          </cell>
          <cell r="V62">
            <v>13700</v>
          </cell>
          <cell r="Y62">
            <v>0</v>
          </cell>
          <cell r="AA62">
            <v>0</v>
          </cell>
          <cell r="AB62">
            <v>4</v>
          </cell>
          <cell r="AC62">
            <v>32000</v>
          </cell>
          <cell r="AD62">
            <v>22</v>
          </cell>
          <cell r="AE62">
            <v>132000</v>
          </cell>
          <cell r="AF62">
            <v>0</v>
          </cell>
          <cell r="AG62">
            <v>0</v>
          </cell>
          <cell r="AH62">
            <v>0</v>
          </cell>
          <cell r="AJ62">
            <v>2250740</v>
          </cell>
          <cell r="AK62">
            <v>17850</v>
          </cell>
          <cell r="AL62">
            <v>3570</v>
          </cell>
          <cell r="AM62">
            <v>0</v>
          </cell>
          <cell r="AO62">
            <v>0</v>
          </cell>
          <cell r="AP62">
            <v>63000</v>
          </cell>
          <cell r="AQ62">
            <v>0</v>
          </cell>
          <cell r="AR62">
            <v>1500000</v>
          </cell>
          <cell r="AS62">
            <v>1584420</v>
          </cell>
          <cell r="AT62">
            <v>666320</v>
          </cell>
          <cell r="AU62">
            <v>23000</v>
          </cell>
          <cell r="AV62">
            <v>643320</v>
          </cell>
          <cell r="AW62">
            <v>2200140</v>
          </cell>
          <cell r="AX62">
            <v>1622300</v>
          </cell>
          <cell r="AZ62">
            <v>577840</v>
          </cell>
          <cell r="BA62">
            <v>2200140</v>
          </cell>
          <cell r="BB62">
            <v>230800</v>
          </cell>
          <cell r="BC62">
            <v>203700</v>
          </cell>
          <cell r="BD62">
            <v>27100</v>
          </cell>
        </row>
        <row r="63">
          <cell r="A63" t="str">
            <v>t340019</v>
          </cell>
          <cell r="B63" t="str">
            <v>t34</v>
          </cell>
          <cell r="C63" t="str">
            <v>NguyÔn TÊn Th¾ng</v>
          </cell>
          <cell r="D63">
            <v>1</v>
          </cell>
          <cell r="E63">
            <v>1.7</v>
          </cell>
          <cell r="G63">
            <v>1067700</v>
          </cell>
          <cell r="H63">
            <v>1067700</v>
          </cell>
          <cell r="I63">
            <v>1101200</v>
          </cell>
          <cell r="J63">
            <v>8000</v>
          </cell>
          <cell r="M63">
            <v>39300</v>
          </cell>
          <cell r="N63">
            <v>47300</v>
          </cell>
          <cell r="O63">
            <v>427080</v>
          </cell>
          <cell r="P63">
            <v>0</v>
          </cell>
          <cell r="Q63">
            <v>6120</v>
          </cell>
          <cell r="R63">
            <v>433200</v>
          </cell>
          <cell r="V63">
            <v>20550</v>
          </cell>
          <cell r="W63">
            <v>17500</v>
          </cell>
          <cell r="Y63">
            <v>17500</v>
          </cell>
          <cell r="AA63">
            <v>0</v>
          </cell>
          <cell r="AB63">
            <v>2</v>
          </cell>
          <cell r="AC63">
            <v>16000</v>
          </cell>
          <cell r="AD63">
            <v>16</v>
          </cell>
          <cell r="AE63">
            <v>96000</v>
          </cell>
          <cell r="AF63">
            <v>0</v>
          </cell>
          <cell r="AG63">
            <v>0</v>
          </cell>
          <cell r="AH63">
            <v>0</v>
          </cell>
          <cell r="AJ63">
            <v>1698250</v>
          </cell>
          <cell r="AK63">
            <v>17850</v>
          </cell>
          <cell r="AL63">
            <v>3570</v>
          </cell>
          <cell r="AM63">
            <v>0</v>
          </cell>
          <cell r="AO63">
            <v>0</v>
          </cell>
          <cell r="AP63">
            <v>93000</v>
          </cell>
          <cell r="AQ63">
            <v>0</v>
          </cell>
          <cell r="AR63">
            <v>1000000</v>
          </cell>
          <cell r="AS63">
            <v>1114420</v>
          </cell>
          <cell r="AT63">
            <v>583830</v>
          </cell>
          <cell r="AU63">
            <v>17000</v>
          </cell>
          <cell r="AV63">
            <v>566830</v>
          </cell>
          <cell r="AW63">
            <v>1650950</v>
          </cell>
          <cell r="AX63">
            <v>1217750</v>
          </cell>
          <cell r="AZ63">
            <v>433200</v>
          </cell>
          <cell r="BA63">
            <v>1650950</v>
          </cell>
          <cell r="BB63">
            <v>234600</v>
          </cell>
          <cell r="BC63">
            <v>207000</v>
          </cell>
          <cell r="BD63">
            <v>27600</v>
          </cell>
        </row>
        <row r="64">
          <cell r="B64" t="str">
            <v>t34 Total</v>
          </cell>
          <cell r="D64">
            <v>19</v>
          </cell>
          <cell r="E64">
            <v>50.080000000000013</v>
          </cell>
          <cell r="F64">
            <v>0</v>
          </cell>
          <cell r="G64">
            <v>20985241</v>
          </cell>
          <cell r="H64">
            <v>20985241</v>
          </cell>
          <cell r="I64">
            <v>22023991</v>
          </cell>
          <cell r="J64">
            <v>130000</v>
          </cell>
          <cell r="K64">
            <v>0</v>
          </cell>
          <cell r="L64">
            <v>0</v>
          </cell>
          <cell r="M64">
            <v>601644</v>
          </cell>
          <cell r="N64">
            <v>731644</v>
          </cell>
          <cell r="O64">
            <v>8393850</v>
          </cell>
          <cell r="P64">
            <v>0</v>
          </cell>
          <cell r="Q64">
            <v>55100</v>
          </cell>
          <cell r="R64">
            <v>8448950</v>
          </cell>
          <cell r="S64">
            <v>21000</v>
          </cell>
          <cell r="T64">
            <v>0</v>
          </cell>
          <cell r="U64">
            <v>0</v>
          </cell>
          <cell r="V64">
            <v>439770</v>
          </cell>
          <cell r="W64">
            <v>513750</v>
          </cell>
          <cell r="X64">
            <v>0</v>
          </cell>
          <cell r="Y64">
            <v>513750</v>
          </cell>
          <cell r="Z64">
            <v>0</v>
          </cell>
          <cell r="AA64">
            <v>0</v>
          </cell>
          <cell r="AB64">
            <v>63</v>
          </cell>
          <cell r="AC64">
            <v>504000</v>
          </cell>
          <cell r="AD64">
            <v>345</v>
          </cell>
          <cell r="AE64">
            <v>2070000</v>
          </cell>
          <cell r="AF64">
            <v>0</v>
          </cell>
          <cell r="AG64">
            <v>332600</v>
          </cell>
          <cell r="AH64">
            <v>332600</v>
          </cell>
          <cell r="AI64">
            <v>0</v>
          </cell>
          <cell r="AJ64">
            <v>34046955</v>
          </cell>
          <cell r="AK64">
            <v>525840</v>
          </cell>
          <cell r="AL64">
            <v>105168</v>
          </cell>
          <cell r="AM64">
            <v>0</v>
          </cell>
          <cell r="AN64">
            <v>0</v>
          </cell>
          <cell r="AO64">
            <v>0</v>
          </cell>
          <cell r="AP64">
            <v>820000</v>
          </cell>
          <cell r="AQ64">
            <v>0</v>
          </cell>
          <cell r="AR64">
            <v>20000000</v>
          </cell>
          <cell r="AS64">
            <v>21451008</v>
          </cell>
          <cell r="AT64">
            <v>12595947</v>
          </cell>
          <cell r="AU64">
            <v>342000</v>
          </cell>
          <cell r="AV64">
            <v>12253947</v>
          </cell>
          <cell r="AW64">
            <v>33315311</v>
          </cell>
          <cell r="AX64">
            <v>24866361</v>
          </cell>
          <cell r="AY64">
            <v>0</v>
          </cell>
          <cell r="AZ64">
            <v>8448950</v>
          </cell>
          <cell r="BA64">
            <v>33315311</v>
          </cell>
          <cell r="BB64">
            <v>2811330</v>
          </cell>
          <cell r="BC64">
            <v>2463451</v>
          </cell>
          <cell r="BD64">
            <v>347879</v>
          </cell>
        </row>
        <row r="65">
          <cell r="A65" t="str">
            <v>t350001</v>
          </cell>
          <cell r="B65" t="str">
            <v>t35</v>
          </cell>
          <cell r="C65" t="str">
            <v>Lª M¹nh C­êng</v>
          </cell>
          <cell r="D65">
            <v>1</v>
          </cell>
          <cell r="E65">
            <v>2.44</v>
          </cell>
          <cell r="G65">
            <v>807916</v>
          </cell>
          <cell r="H65">
            <v>807916</v>
          </cell>
          <cell r="I65">
            <v>870416</v>
          </cell>
          <cell r="J65">
            <v>16000</v>
          </cell>
          <cell r="M65">
            <v>44375</v>
          </cell>
          <cell r="N65">
            <v>60375</v>
          </cell>
          <cell r="O65">
            <v>323166</v>
          </cell>
          <cell r="P65">
            <v>0</v>
          </cell>
          <cell r="Q65">
            <v>6120</v>
          </cell>
          <cell r="R65">
            <v>329286</v>
          </cell>
          <cell r="S65">
            <v>21000</v>
          </cell>
          <cell r="V65">
            <v>29550</v>
          </cell>
          <cell r="W65">
            <v>17500</v>
          </cell>
          <cell r="Y65">
            <v>17500</v>
          </cell>
          <cell r="AA65">
            <v>0</v>
          </cell>
          <cell r="AB65">
            <v>3</v>
          </cell>
          <cell r="AC65">
            <v>24000</v>
          </cell>
          <cell r="AD65">
            <v>20</v>
          </cell>
          <cell r="AE65">
            <v>120000</v>
          </cell>
          <cell r="AF65">
            <v>0</v>
          </cell>
          <cell r="AG65">
            <v>0</v>
          </cell>
          <cell r="AH65">
            <v>0</v>
          </cell>
          <cell r="AJ65">
            <v>1409627</v>
          </cell>
          <cell r="AK65">
            <v>25620</v>
          </cell>
          <cell r="AL65">
            <v>5124</v>
          </cell>
          <cell r="AM65">
            <v>0</v>
          </cell>
          <cell r="AO65">
            <v>0</v>
          </cell>
          <cell r="AP65">
            <v>146000</v>
          </cell>
          <cell r="AQ65">
            <v>0</v>
          </cell>
          <cell r="AR65">
            <v>1000000</v>
          </cell>
          <cell r="AS65">
            <v>1176744</v>
          </cell>
          <cell r="AT65">
            <v>232883</v>
          </cell>
          <cell r="AU65">
            <v>14000</v>
          </cell>
          <cell r="AV65">
            <v>218883</v>
          </cell>
          <cell r="AW65">
            <v>1349252</v>
          </cell>
          <cell r="AX65">
            <v>1019966</v>
          </cell>
          <cell r="AZ65">
            <v>329286</v>
          </cell>
          <cell r="BA65">
            <v>1349252</v>
          </cell>
        </row>
        <row r="66">
          <cell r="A66" t="str">
            <v>t350002</v>
          </cell>
          <cell r="B66" t="str">
            <v>t35</v>
          </cell>
          <cell r="C66" t="str">
            <v>NguyÔn Quang Minh</v>
          </cell>
          <cell r="D66">
            <v>1</v>
          </cell>
          <cell r="E66">
            <v>3.46</v>
          </cell>
          <cell r="G66">
            <v>901800</v>
          </cell>
          <cell r="H66">
            <v>901800</v>
          </cell>
          <cell r="I66">
            <v>925800</v>
          </cell>
          <cell r="J66">
            <v>14000</v>
          </cell>
          <cell r="M66">
            <v>37000</v>
          </cell>
          <cell r="N66">
            <v>51000</v>
          </cell>
          <cell r="O66">
            <v>360720</v>
          </cell>
          <cell r="P66">
            <v>0</v>
          </cell>
          <cell r="R66">
            <v>360720</v>
          </cell>
          <cell r="V66">
            <v>27940</v>
          </cell>
          <cell r="Y66">
            <v>0</v>
          </cell>
          <cell r="AA66">
            <v>0</v>
          </cell>
          <cell r="AB66">
            <v>3</v>
          </cell>
          <cell r="AC66">
            <v>24000</v>
          </cell>
          <cell r="AD66">
            <v>22</v>
          </cell>
          <cell r="AE66">
            <v>132000</v>
          </cell>
          <cell r="AF66">
            <v>0</v>
          </cell>
          <cell r="AG66">
            <v>0</v>
          </cell>
          <cell r="AH66">
            <v>0</v>
          </cell>
          <cell r="AJ66">
            <v>1497460</v>
          </cell>
          <cell r="AK66">
            <v>36330</v>
          </cell>
          <cell r="AL66">
            <v>7266</v>
          </cell>
          <cell r="AM66">
            <v>0</v>
          </cell>
          <cell r="AO66">
            <v>0</v>
          </cell>
          <cell r="AP66">
            <v>110000</v>
          </cell>
          <cell r="AQ66">
            <v>0</v>
          </cell>
          <cell r="AR66">
            <v>1000000</v>
          </cell>
          <cell r="AS66">
            <v>1153596</v>
          </cell>
          <cell r="AT66">
            <v>343864</v>
          </cell>
          <cell r="AU66">
            <v>15000</v>
          </cell>
          <cell r="AV66">
            <v>328864</v>
          </cell>
          <cell r="AW66">
            <v>1446460</v>
          </cell>
          <cell r="AX66">
            <v>1085740</v>
          </cell>
          <cell r="AZ66">
            <v>360720</v>
          </cell>
          <cell r="BA66">
            <v>1446460</v>
          </cell>
          <cell r="BB66">
            <v>19587</v>
          </cell>
          <cell r="BC66">
            <v>0</v>
          </cell>
          <cell r="BD66">
            <v>19587</v>
          </cell>
        </row>
        <row r="67">
          <cell r="A67" t="str">
            <v>t350003</v>
          </cell>
          <cell r="B67" t="str">
            <v>t35</v>
          </cell>
          <cell r="C67" t="str">
            <v>Bïi Nh­ H­¬ng</v>
          </cell>
          <cell r="D67">
            <v>1</v>
          </cell>
          <cell r="E67">
            <v>3.46</v>
          </cell>
          <cell r="G67">
            <v>954200</v>
          </cell>
          <cell r="H67">
            <v>954200</v>
          </cell>
          <cell r="I67">
            <v>978200</v>
          </cell>
          <cell r="J67">
            <v>18000</v>
          </cell>
          <cell r="M67">
            <v>43500</v>
          </cell>
          <cell r="N67">
            <v>61500</v>
          </cell>
          <cell r="O67">
            <v>381680</v>
          </cell>
          <cell r="P67">
            <v>0</v>
          </cell>
          <cell r="R67">
            <v>381680</v>
          </cell>
          <cell r="V67">
            <v>27940</v>
          </cell>
          <cell r="Y67">
            <v>0</v>
          </cell>
          <cell r="AA67">
            <v>0</v>
          </cell>
          <cell r="AB67">
            <v>3</v>
          </cell>
          <cell r="AC67">
            <v>24000</v>
          </cell>
          <cell r="AD67">
            <v>25</v>
          </cell>
          <cell r="AE67">
            <v>150000</v>
          </cell>
          <cell r="AF67">
            <v>0</v>
          </cell>
          <cell r="AG67">
            <v>0</v>
          </cell>
          <cell r="AH67">
            <v>0</v>
          </cell>
          <cell r="AJ67">
            <v>1599320</v>
          </cell>
          <cell r="AK67">
            <v>36330</v>
          </cell>
          <cell r="AL67">
            <v>7266</v>
          </cell>
          <cell r="AM67">
            <v>0</v>
          </cell>
          <cell r="AO67">
            <v>0</v>
          </cell>
          <cell r="AP67">
            <v>89000</v>
          </cell>
          <cell r="AQ67">
            <v>0</v>
          </cell>
          <cell r="AR67">
            <v>1000000</v>
          </cell>
          <cell r="AS67">
            <v>1132596</v>
          </cell>
          <cell r="AT67">
            <v>466724</v>
          </cell>
          <cell r="AU67">
            <v>16000</v>
          </cell>
          <cell r="AV67">
            <v>450724</v>
          </cell>
          <cell r="AW67">
            <v>1537820</v>
          </cell>
          <cell r="AX67">
            <v>1156140</v>
          </cell>
          <cell r="AZ67">
            <v>381680</v>
          </cell>
          <cell r="BA67">
            <v>1537820</v>
          </cell>
          <cell r="BB67">
            <v>258600</v>
          </cell>
          <cell r="BC67">
            <v>223984</v>
          </cell>
          <cell r="BD67">
            <v>34616</v>
          </cell>
        </row>
        <row r="68">
          <cell r="A68" t="str">
            <v>t350004</v>
          </cell>
          <cell r="B68" t="str">
            <v>t35</v>
          </cell>
          <cell r="C68" t="str">
            <v>NguyÔn Duy Long</v>
          </cell>
          <cell r="D68">
            <v>1</v>
          </cell>
          <cell r="E68">
            <v>3.46</v>
          </cell>
          <cell r="G68">
            <v>1014300</v>
          </cell>
          <cell r="H68">
            <v>1014300</v>
          </cell>
          <cell r="I68">
            <v>1038300</v>
          </cell>
          <cell r="J68">
            <v>18000</v>
          </cell>
          <cell r="M68">
            <v>43500</v>
          </cell>
          <cell r="N68">
            <v>61500</v>
          </cell>
          <cell r="O68">
            <v>405720</v>
          </cell>
          <cell r="P68">
            <v>0</v>
          </cell>
          <cell r="R68">
            <v>405720</v>
          </cell>
          <cell r="V68">
            <v>27940</v>
          </cell>
          <cell r="Y68">
            <v>0</v>
          </cell>
          <cell r="AA68">
            <v>0</v>
          </cell>
          <cell r="AB68">
            <v>3</v>
          </cell>
          <cell r="AC68">
            <v>24000</v>
          </cell>
          <cell r="AD68">
            <v>26</v>
          </cell>
          <cell r="AE68">
            <v>156000</v>
          </cell>
          <cell r="AF68">
            <v>0</v>
          </cell>
          <cell r="AG68">
            <v>0</v>
          </cell>
          <cell r="AH68">
            <v>0</v>
          </cell>
          <cell r="AJ68">
            <v>1689460</v>
          </cell>
          <cell r="AK68">
            <v>36330</v>
          </cell>
          <cell r="AL68">
            <v>7266</v>
          </cell>
          <cell r="AM68">
            <v>0</v>
          </cell>
          <cell r="AO68">
            <v>0</v>
          </cell>
          <cell r="AP68">
            <v>100000</v>
          </cell>
          <cell r="AQ68">
            <v>0</v>
          </cell>
          <cell r="AR68">
            <v>1100000</v>
          </cell>
          <cell r="AS68">
            <v>1243596</v>
          </cell>
          <cell r="AT68">
            <v>445864</v>
          </cell>
          <cell r="AU68">
            <v>17000</v>
          </cell>
          <cell r="AV68">
            <v>428864</v>
          </cell>
          <cell r="AW68">
            <v>1627960</v>
          </cell>
          <cell r="AX68">
            <v>1222240</v>
          </cell>
          <cell r="AZ68">
            <v>405720</v>
          </cell>
          <cell r="BA68">
            <v>1627960</v>
          </cell>
          <cell r="BB68">
            <v>19400</v>
          </cell>
          <cell r="BC68">
            <v>0</v>
          </cell>
          <cell r="BD68">
            <v>19400</v>
          </cell>
        </row>
        <row r="69">
          <cell r="A69" t="str">
            <v>t350005</v>
          </cell>
          <cell r="B69" t="str">
            <v>t35</v>
          </cell>
          <cell r="C69" t="str">
            <v>Vò V¨n VËn</v>
          </cell>
          <cell r="D69">
            <v>1</v>
          </cell>
          <cell r="E69">
            <v>3.46</v>
          </cell>
          <cell r="G69">
            <v>932200</v>
          </cell>
          <cell r="H69">
            <v>932200</v>
          </cell>
          <cell r="I69">
            <v>956200</v>
          </cell>
          <cell r="J69">
            <v>22000</v>
          </cell>
          <cell r="M69">
            <v>27500</v>
          </cell>
          <cell r="N69">
            <v>49500</v>
          </cell>
          <cell r="O69">
            <v>372880</v>
          </cell>
          <cell r="P69">
            <v>0</v>
          </cell>
          <cell r="R69">
            <v>372880</v>
          </cell>
          <cell r="V69">
            <v>27940</v>
          </cell>
          <cell r="Y69">
            <v>0</v>
          </cell>
          <cell r="AA69">
            <v>0</v>
          </cell>
          <cell r="AB69">
            <v>3</v>
          </cell>
          <cell r="AC69">
            <v>24000</v>
          </cell>
          <cell r="AD69">
            <v>26</v>
          </cell>
          <cell r="AE69">
            <v>156000</v>
          </cell>
          <cell r="AF69">
            <v>0</v>
          </cell>
          <cell r="AG69">
            <v>0</v>
          </cell>
          <cell r="AH69">
            <v>0</v>
          </cell>
          <cell r="AJ69">
            <v>1562520</v>
          </cell>
          <cell r="AK69">
            <v>36330</v>
          </cell>
          <cell r="AL69">
            <v>7266</v>
          </cell>
          <cell r="AM69">
            <v>0</v>
          </cell>
          <cell r="AO69">
            <v>0</v>
          </cell>
          <cell r="AP69">
            <v>96000</v>
          </cell>
          <cell r="AQ69">
            <v>0</v>
          </cell>
          <cell r="AR69">
            <v>1000000</v>
          </cell>
          <cell r="AS69">
            <v>1139596</v>
          </cell>
          <cell r="AT69">
            <v>422924</v>
          </cell>
          <cell r="AU69">
            <v>16000</v>
          </cell>
          <cell r="AV69">
            <v>406924</v>
          </cell>
          <cell r="AW69">
            <v>1513020</v>
          </cell>
          <cell r="AX69">
            <v>1140140</v>
          </cell>
          <cell r="AZ69">
            <v>372880</v>
          </cell>
          <cell r="BA69">
            <v>1513020</v>
          </cell>
          <cell r="BB69">
            <v>276200</v>
          </cell>
          <cell r="BC69">
            <v>239800</v>
          </cell>
          <cell r="BD69">
            <v>36400</v>
          </cell>
        </row>
        <row r="70">
          <cell r="A70" t="str">
            <v>t350006</v>
          </cell>
          <cell r="B70" t="str">
            <v>t35</v>
          </cell>
          <cell r="C70" t="str">
            <v>Vò V¨n Phong</v>
          </cell>
          <cell r="D70">
            <v>1</v>
          </cell>
          <cell r="E70">
            <v>3.46</v>
          </cell>
          <cell r="G70">
            <v>1014300</v>
          </cell>
          <cell r="H70">
            <v>1014300</v>
          </cell>
          <cell r="I70">
            <v>1038300</v>
          </cell>
          <cell r="J70">
            <v>22000</v>
          </cell>
          <cell r="M70">
            <v>43500</v>
          </cell>
          <cell r="N70">
            <v>65500</v>
          </cell>
          <cell r="O70">
            <v>405720</v>
          </cell>
          <cell r="P70">
            <v>0</v>
          </cell>
          <cell r="R70">
            <v>405720</v>
          </cell>
          <cell r="V70">
            <v>27940</v>
          </cell>
          <cell r="Y70">
            <v>0</v>
          </cell>
          <cell r="AA70">
            <v>0</v>
          </cell>
          <cell r="AB70">
            <v>3</v>
          </cell>
          <cell r="AC70">
            <v>24000</v>
          </cell>
          <cell r="AD70">
            <v>26</v>
          </cell>
          <cell r="AE70">
            <v>156000</v>
          </cell>
          <cell r="AF70">
            <v>0</v>
          </cell>
          <cell r="AG70">
            <v>0</v>
          </cell>
          <cell r="AH70">
            <v>0</v>
          </cell>
          <cell r="AJ70">
            <v>1693460</v>
          </cell>
          <cell r="AK70">
            <v>36330</v>
          </cell>
          <cell r="AL70">
            <v>7266</v>
          </cell>
          <cell r="AM70">
            <v>0</v>
          </cell>
          <cell r="AO70">
            <v>0</v>
          </cell>
          <cell r="AP70">
            <v>102000</v>
          </cell>
          <cell r="AQ70">
            <v>0</v>
          </cell>
          <cell r="AR70">
            <v>1000000</v>
          </cell>
          <cell r="AS70">
            <v>1145596</v>
          </cell>
          <cell r="AT70">
            <v>547864</v>
          </cell>
          <cell r="AU70">
            <v>17000</v>
          </cell>
          <cell r="AV70">
            <v>530864</v>
          </cell>
          <cell r="AW70">
            <v>1627960</v>
          </cell>
          <cell r="AX70">
            <v>1222240</v>
          </cell>
          <cell r="AZ70">
            <v>405720</v>
          </cell>
          <cell r="BA70">
            <v>1627960</v>
          </cell>
          <cell r="BB70">
            <v>19400</v>
          </cell>
          <cell r="BC70">
            <v>0</v>
          </cell>
          <cell r="BD70">
            <v>19400</v>
          </cell>
        </row>
        <row r="71">
          <cell r="A71" t="str">
            <v>t350007</v>
          </cell>
          <cell r="B71" t="str">
            <v>t35</v>
          </cell>
          <cell r="C71" t="str">
            <v>Vò Ngäc Quang</v>
          </cell>
          <cell r="D71">
            <v>1</v>
          </cell>
          <cell r="E71">
            <v>3.46</v>
          </cell>
          <cell r="G71">
            <v>1014300</v>
          </cell>
          <cell r="H71">
            <v>1014300</v>
          </cell>
          <cell r="I71">
            <v>1038300</v>
          </cell>
          <cell r="J71">
            <v>22000</v>
          </cell>
          <cell r="M71">
            <v>43500</v>
          </cell>
          <cell r="N71">
            <v>65500</v>
          </cell>
          <cell r="O71">
            <v>405720</v>
          </cell>
          <cell r="P71">
            <v>0</v>
          </cell>
          <cell r="R71">
            <v>405720</v>
          </cell>
          <cell r="V71">
            <v>27940</v>
          </cell>
          <cell r="Y71">
            <v>0</v>
          </cell>
          <cell r="AA71">
            <v>0</v>
          </cell>
          <cell r="AB71">
            <v>3</v>
          </cell>
          <cell r="AC71">
            <v>24000</v>
          </cell>
          <cell r="AD71">
            <v>26</v>
          </cell>
          <cell r="AE71">
            <v>156000</v>
          </cell>
          <cell r="AF71">
            <v>0</v>
          </cell>
          <cell r="AG71">
            <v>0</v>
          </cell>
          <cell r="AH71">
            <v>0</v>
          </cell>
          <cell r="AJ71">
            <v>1693460</v>
          </cell>
          <cell r="AK71">
            <v>36330</v>
          </cell>
          <cell r="AL71">
            <v>7266</v>
          </cell>
          <cell r="AM71">
            <v>0</v>
          </cell>
          <cell r="AO71">
            <v>0</v>
          </cell>
          <cell r="AP71">
            <v>35000</v>
          </cell>
          <cell r="AQ71">
            <v>0</v>
          </cell>
          <cell r="AR71">
            <v>1200000</v>
          </cell>
          <cell r="AS71">
            <v>1278596</v>
          </cell>
          <cell r="AT71">
            <v>414864</v>
          </cell>
          <cell r="AU71">
            <v>17000</v>
          </cell>
          <cell r="AV71">
            <v>397864</v>
          </cell>
          <cell r="AW71">
            <v>1627960</v>
          </cell>
          <cell r="AX71">
            <v>1222240</v>
          </cell>
          <cell r="AZ71">
            <v>405720</v>
          </cell>
          <cell r="BA71">
            <v>1627960</v>
          </cell>
          <cell r="BB71">
            <v>276200</v>
          </cell>
          <cell r="BC71">
            <v>239800</v>
          </cell>
          <cell r="BD71">
            <v>36400</v>
          </cell>
        </row>
        <row r="72">
          <cell r="A72" t="str">
            <v>t350008</v>
          </cell>
          <cell r="B72" t="str">
            <v>t35</v>
          </cell>
          <cell r="C72" t="str">
            <v>L­¬ng V¨n An</v>
          </cell>
          <cell r="D72">
            <v>1</v>
          </cell>
          <cell r="E72">
            <v>3.46</v>
          </cell>
          <cell r="G72">
            <v>930200</v>
          </cell>
          <cell r="H72">
            <v>930200</v>
          </cell>
          <cell r="I72">
            <v>954200</v>
          </cell>
          <cell r="J72">
            <v>22000</v>
          </cell>
          <cell r="M72">
            <v>27500</v>
          </cell>
          <cell r="N72">
            <v>49500</v>
          </cell>
          <cell r="O72">
            <v>372000</v>
          </cell>
          <cell r="P72">
            <v>0</v>
          </cell>
          <cell r="R72">
            <v>372000</v>
          </cell>
          <cell r="V72">
            <v>27940</v>
          </cell>
          <cell r="Y72">
            <v>0</v>
          </cell>
          <cell r="AA72">
            <v>0</v>
          </cell>
          <cell r="AB72">
            <v>3</v>
          </cell>
          <cell r="AC72">
            <v>24000</v>
          </cell>
          <cell r="AD72">
            <v>26</v>
          </cell>
          <cell r="AE72">
            <v>156000</v>
          </cell>
          <cell r="AF72">
            <v>0</v>
          </cell>
          <cell r="AG72">
            <v>0</v>
          </cell>
          <cell r="AH72">
            <v>0</v>
          </cell>
          <cell r="AJ72">
            <v>1559640</v>
          </cell>
          <cell r="AK72">
            <v>36330</v>
          </cell>
          <cell r="AL72">
            <v>7266</v>
          </cell>
          <cell r="AM72">
            <v>0</v>
          </cell>
          <cell r="AO72">
            <v>0</v>
          </cell>
          <cell r="AP72">
            <v>112000</v>
          </cell>
          <cell r="AQ72">
            <v>0</v>
          </cell>
          <cell r="AR72">
            <v>1000000</v>
          </cell>
          <cell r="AS72">
            <v>1155596</v>
          </cell>
          <cell r="AT72">
            <v>404044</v>
          </cell>
          <cell r="AU72">
            <v>16000</v>
          </cell>
          <cell r="AV72">
            <v>388044</v>
          </cell>
          <cell r="AW72">
            <v>1510140</v>
          </cell>
          <cell r="AX72">
            <v>1138140</v>
          </cell>
          <cell r="AZ72">
            <v>372000</v>
          </cell>
          <cell r="BA72">
            <v>1510140</v>
          </cell>
          <cell r="BB72">
            <v>15500</v>
          </cell>
          <cell r="BC72">
            <v>0</v>
          </cell>
          <cell r="BD72">
            <v>15500</v>
          </cell>
        </row>
        <row r="73">
          <cell r="A73" t="str">
            <v>t350009</v>
          </cell>
          <cell r="B73" t="str">
            <v>t35</v>
          </cell>
          <cell r="C73" t="str">
            <v>Bïi Quang T¸ch</v>
          </cell>
          <cell r="D73">
            <v>1</v>
          </cell>
          <cell r="E73">
            <v>3.46</v>
          </cell>
          <cell r="G73">
            <v>931500</v>
          </cell>
          <cell r="H73">
            <v>931500</v>
          </cell>
          <cell r="I73">
            <v>947500</v>
          </cell>
          <cell r="J73">
            <v>18000</v>
          </cell>
          <cell r="M73">
            <v>43500</v>
          </cell>
          <cell r="N73">
            <v>61500</v>
          </cell>
          <cell r="O73">
            <v>372600</v>
          </cell>
          <cell r="P73">
            <v>0</v>
          </cell>
          <cell r="R73">
            <v>372600</v>
          </cell>
          <cell r="V73">
            <v>27940</v>
          </cell>
          <cell r="Y73">
            <v>0</v>
          </cell>
          <cell r="AA73">
            <v>0</v>
          </cell>
          <cell r="AB73">
            <v>2</v>
          </cell>
          <cell r="AC73">
            <v>16000</v>
          </cell>
          <cell r="AD73">
            <v>26</v>
          </cell>
          <cell r="AE73">
            <v>156000</v>
          </cell>
          <cell r="AF73">
            <v>0</v>
          </cell>
          <cell r="AG73">
            <v>41900</v>
          </cell>
          <cell r="AH73">
            <v>41900</v>
          </cell>
          <cell r="AJ73">
            <v>1607440</v>
          </cell>
          <cell r="AK73">
            <v>36330</v>
          </cell>
          <cell r="AL73">
            <v>7266</v>
          </cell>
          <cell r="AM73">
            <v>0</v>
          </cell>
          <cell r="AO73">
            <v>0</v>
          </cell>
          <cell r="AP73">
            <v>18000</v>
          </cell>
          <cell r="AQ73">
            <v>0</v>
          </cell>
          <cell r="AR73">
            <v>1000000</v>
          </cell>
          <cell r="AS73">
            <v>1061596</v>
          </cell>
          <cell r="AT73">
            <v>545844</v>
          </cell>
          <cell r="AU73">
            <v>16000</v>
          </cell>
          <cell r="AV73">
            <v>529844</v>
          </cell>
          <cell r="AW73">
            <v>1545940</v>
          </cell>
          <cell r="AX73">
            <v>1173340</v>
          </cell>
          <cell r="AZ73">
            <v>372600</v>
          </cell>
          <cell r="BA73">
            <v>1545940</v>
          </cell>
          <cell r="BB73">
            <v>276200</v>
          </cell>
          <cell r="BC73">
            <v>239800</v>
          </cell>
          <cell r="BD73">
            <v>36400</v>
          </cell>
        </row>
        <row r="74">
          <cell r="A74" t="str">
            <v>t350010</v>
          </cell>
          <cell r="B74" t="str">
            <v>t35</v>
          </cell>
          <cell r="C74" t="str">
            <v>§inh V¨n Nhí</v>
          </cell>
          <cell r="D74">
            <v>1</v>
          </cell>
          <cell r="E74">
            <v>3.46</v>
          </cell>
          <cell r="G74">
            <v>870100</v>
          </cell>
          <cell r="H74">
            <v>870100</v>
          </cell>
          <cell r="I74">
            <v>894100</v>
          </cell>
          <cell r="J74">
            <v>22000</v>
          </cell>
          <cell r="M74">
            <v>27500</v>
          </cell>
          <cell r="N74">
            <v>49500</v>
          </cell>
          <cell r="O74">
            <v>348000</v>
          </cell>
          <cell r="P74">
            <v>0</v>
          </cell>
          <cell r="R74">
            <v>348000</v>
          </cell>
          <cell r="V74">
            <v>27940</v>
          </cell>
          <cell r="Y74">
            <v>0</v>
          </cell>
          <cell r="AA74">
            <v>0</v>
          </cell>
          <cell r="AB74">
            <v>3</v>
          </cell>
          <cell r="AC74">
            <v>24000</v>
          </cell>
          <cell r="AD74">
            <v>23</v>
          </cell>
          <cell r="AE74">
            <v>138000</v>
          </cell>
          <cell r="AF74">
            <v>0</v>
          </cell>
          <cell r="AG74">
            <v>0</v>
          </cell>
          <cell r="AH74">
            <v>0</v>
          </cell>
          <cell r="AJ74">
            <v>1457540</v>
          </cell>
          <cell r="AK74">
            <v>36330</v>
          </cell>
          <cell r="AL74">
            <v>7266</v>
          </cell>
          <cell r="AM74">
            <v>0</v>
          </cell>
          <cell r="AO74">
            <v>0</v>
          </cell>
          <cell r="AQ74">
            <v>0</v>
          </cell>
          <cell r="AR74">
            <v>1000000</v>
          </cell>
          <cell r="AS74">
            <v>1043596</v>
          </cell>
          <cell r="AT74">
            <v>413944</v>
          </cell>
          <cell r="AU74">
            <v>15000</v>
          </cell>
          <cell r="AV74">
            <v>398944</v>
          </cell>
          <cell r="AW74">
            <v>1408040</v>
          </cell>
          <cell r="AX74">
            <v>1060040</v>
          </cell>
          <cell r="AZ74">
            <v>348000</v>
          </cell>
          <cell r="BA74">
            <v>1408040</v>
          </cell>
          <cell r="BB74">
            <v>276200</v>
          </cell>
          <cell r="BC74">
            <v>239800</v>
          </cell>
          <cell r="BD74">
            <v>36400</v>
          </cell>
        </row>
        <row r="75">
          <cell r="A75" t="str">
            <v>t350011</v>
          </cell>
          <cell r="B75" t="str">
            <v>t35</v>
          </cell>
          <cell r="C75" t="str">
            <v>§inh Huy §«ng</v>
          </cell>
          <cell r="D75">
            <v>1</v>
          </cell>
          <cell r="E75">
            <v>3.46</v>
          </cell>
          <cell r="G75">
            <v>930200</v>
          </cell>
          <cell r="H75">
            <v>930200</v>
          </cell>
          <cell r="I75">
            <v>954200</v>
          </cell>
          <cell r="J75">
            <v>22000</v>
          </cell>
          <cell r="M75">
            <v>27500</v>
          </cell>
          <cell r="N75">
            <v>49500</v>
          </cell>
          <cell r="O75">
            <v>372000</v>
          </cell>
          <cell r="P75">
            <v>0</v>
          </cell>
          <cell r="R75">
            <v>372000</v>
          </cell>
          <cell r="V75">
            <v>27940</v>
          </cell>
          <cell r="Y75">
            <v>0</v>
          </cell>
          <cell r="AA75">
            <v>0</v>
          </cell>
          <cell r="AB75">
            <v>3</v>
          </cell>
          <cell r="AC75">
            <v>24000</v>
          </cell>
          <cell r="AD75">
            <v>26</v>
          </cell>
          <cell r="AE75">
            <v>156000</v>
          </cell>
          <cell r="AF75">
            <v>0</v>
          </cell>
          <cell r="AG75">
            <v>0</v>
          </cell>
          <cell r="AH75">
            <v>0</v>
          </cell>
          <cell r="AJ75">
            <v>1559640</v>
          </cell>
          <cell r="AK75">
            <v>36330</v>
          </cell>
          <cell r="AL75">
            <v>7266</v>
          </cell>
          <cell r="AM75">
            <v>0</v>
          </cell>
          <cell r="AO75">
            <v>0</v>
          </cell>
          <cell r="AP75">
            <v>-57000</v>
          </cell>
          <cell r="AQ75">
            <v>0</v>
          </cell>
          <cell r="AR75">
            <v>1000000</v>
          </cell>
          <cell r="AS75">
            <v>986596</v>
          </cell>
          <cell r="AT75">
            <v>573044</v>
          </cell>
          <cell r="AU75">
            <v>16000</v>
          </cell>
          <cell r="AV75">
            <v>557044</v>
          </cell>
          <cell r="AW75">
            <v>1510140</v>
          </cell>
          <cell r="AX75">
            <v>1138140</v>
          </cell>
          <cell r="AZ75">
            <v>372000</v>
          </cell>
          <cell r="BA75">
            <v>1510140</v>
          </cell>
          <cell r="BB75">
            <v>276200</v>
          </cell>
          <cell r="BC75">
            <v>239800</v>
          </cell>
          <cell r="BD75">
            <v>36400</v>
          </cell>
        </row>
        <row r="76">
          <cell r="A76" t="str">
            <v>t350012</v>
          </cell>
          <cell r="B76" t="str">
            <v>t35</v>
          </cell>
          <cell r="C76" t="str">
            <v>T¹ B¸ Th¾ng</v>
          </cell>
          <cell r="D76">
            <v>1</v>
          </cell>
          <cell r="E76">
            <v>3.46</v>
          </cell>
          <cell r="G76">
            <v>930200</v>
          </cell>
          <cell r="H76">
            <v>930200</v>
          </cell>
          <cell r="I76">
            <v>1457200</v>
          </cell>
          <cell r="J76">
            <v>22000</v>
          </cell>
          <cell r="M76">
            <v>27500</v>
          </cell>
          <cell r="N76">
            <v>49500</v>
          </cell>
          <cell r="O76">
            <v>372000</v>
          </cell>
          <cell r="P76">
            <v>0</v>
          </cell>
          <cell r="R76">
            <v>372000</v>
          </cell>
          <cell r="V76">
            <v>27940</v>
          </cell>
          <cell r="X76">
            <v>503000</v>
          </cell>
          <cell r="Y76">
            <v>503000</v>
          </cell>
          <cell r="AA76">
            <v>0</v>
          </cell>
          <cell r="AB76">
            <v>3</v>
          </cell>
          <cell r="AC76">
            <v>24000</v>
          </cell>
          <cell r="AD76">
            <v>26</v>
          </cell>
          <cell r="AE76">
            <v>156000</v>
          </cell>
          <cell r="AF76">
            <v>0</v>
          </cell>
          <cell r="AG76">
            <v>0</v>
          </cell>
          <cell r="AH76">
            <v>0</v>
          </cell>
          <cell r="AJ76">
            <v>2062640</v>
          </cell>
          <cell r="AK76">
            <v>36330</v>
          </cell>
          <cell r="AL76">
            <v>7266</v>
          </cell>
          <cell r="AM76">
            <v>0</v>
          </cell>
          <cell r="AO76">
            <v>0</v>
          </cell>
          <cell r="AP76">
            <v>96000</v>
          </cell>
          <cell r="AQ76">
            <v>0</v>
          </cell>
          <cell r="AR76">
            <v>1500000</v>
          </cell>
          <cell r="AS76">
            <v>1639596</v>
          </cell>
          <cell r="AT76">
            <v>423044</v>
          </cell>
          <cell r="AU76">
            <v>21000</v>
          </cell>
          <cell r="AV76">
            <v>402044</v>
          </cell>
          <cell r="AW76">
            <v>2013140</v>
          </cell>
          <cell r="AX76">
            <v>1641140</v>
          </cell>
          <cell r="AZ76">
            <v>372000</v>
          </cell>
          <cell r="BA76">
            <v>2013140</v>
          </cell>
          <cell r="BB76">
            <v>267000</v>
          </cell>
          <cell r="BC76">
            <v>231800</v>
          </cell>
          <cell r="BD76">
            <v>35200</v>
          </cell>
        </row>
        <row r="77">
          <cell r="A77" t="str">
            <v>t350013</v>
          </cell>
          <cell r="B77" t="str">
            <v>t35</v>
          </cell>
          <cell r="C77" t="str">
            <v>Vò V¨n B¸u</v>
          </cell>
          <cell r="D77">
            <v>1</v>
          </cell>
          <cell r="E77">
            <v>3.46</v>
          </cell>
          <cell r="G77">
            <v>896400</v>
          </cell>
          <cell r="H77">
            <v>896400</v>
          </cell>
          <cell r="I77">
            <v>920400</v>
          </cell>
          <cell r="J77">
            <v>18000</v>
          </cell>
          <cell r="M77">
            <v>37700</v>
          </cell>
          <cell r="N77">
            <v>55700</v>
          </cell>
          <cell r="O77">
            <v>358560</v>
          </cell>
          <cell r="P77">
            <v>0</v>
          </cell>
          <cell r="R77">
            <v>358560</v>
          </cell>
          <cell r="V77">
            <v>27940</v>
          </cell>
          <cell r="Y77">
            <v>0</v>
          </cell>
          <cell r="AA77">
            <v>0</v>
          </cell>
          <cell r="AB77">
            <v>3</v>
          </cell>
          <cell r="AC77">
            <v>24000</v>
          </cell>
          <cell r="AD77">
            <v>23</v>
          </cell>
          <cell r="AE77">
            <v>138000</v>
          </cell>
          <cell r="AF77">
            <v>0</v>
          </cell>
          <cell r="AG77">
            <v>104800</v>
          </cell>
          <cell r="AH77">
            <v>104800</v>
          </cell>
          <cell r="AJ77">
            <v>1605400</v>
          </cell>
          <cell r="AK77">
            <v>36330</v>
          </cell>
          <cell r="AL77">
            <v>7266</v>
          </cell>
          <cell r="AM77">
            <v>0</v>
          </cell>
          <cell r="AO77">
            <v>0</v>
          </cell>
          <cell r="AP77">
            <v>70000</v>
          </cell>
          <cell r="AQ77">
            <v>0</v>
          </cell>
          <cell r="AR77">
            <v>1000000</v>
          </cell>
          <cell r="AS77">
            <v>1113596</v>
          </cell>
          <cell r="AT77">
            <v>491804</v>
          </cell>
          <cell r="AU77">
            <v>16000</v>
          </cell>
          <cell r="AV77">
            <v>475804</v>
          </cell>
          <cell r="AW77">
            <v>1549700</v>
          </cell>
          <cell r="AX77">
            <v>1191140</v>
          </cell>
          <cell r="AZ77">
            <v>358560</v>
          </cell>
          <cell r="BA77">
            <v>1549700</v>
          </cell>
          <cell r="BB77">
            <v>258600</v>
          </cell>
          <cell r="BC77">
            <v>224500</v>
          </cell>
          <cell r="BD77">
            <v>34100</v>
          </cell>
        </row>
        <row r="78">
          <cell r="A78" t="str">
            <v>t350014</v>
          </cell>
          <cell r="B78" t="str">
            <v>t35</v>
          </cell>
          <cell r="C78" t="str">
            <v>NguyÔn §×nh §«ng</v>
          </cell>
          <cell r="D78">
            <v>1</v>
          </cell>
          <cell r="E78">
            <v>2.44</v>
          </cell>
          <cell r="G78">
            <v>1014300</v>
          </cell>
          <cell r="H78">
            <v>1014300</v>
          </cell>
          <cell r="I78">
            <v>1022300</v>
          </cell>
          <cell r="J78">
            <v>22000</v>
          </cell>
          <cell r="M78">
            <v>43500</v>
          </cell>
          <cell r="N78">
            <v>65500</v>
          </cell>
          <cell r="O78">
            <v>405720</v>
          </cell>
          <cell r="P78">
            <v>0</v>
          </cell>
          <cell r="R78">
            <v>405720</v>
          </cell>
          <cell r="V78">
            <v>19700</v>
          </cell>
          <cell r="Y78">
            <v>0</v>
          </cell>
          <cell r="AA78">
            <v>0</v>
          </cell>
          <cell r="AB78">
            <v>1</v>
          </cell>
          <cell r="AC78">
            <v>8000</v>
          </cell>
          <cell r="AD78">
            <v>26</v>
          </cell>
          <cell r="AE78">
            <v>156000</v>
          </cell>
          <cell r="AF78">
            <v>0</v>
          </cell>
          <cell r="AG78">
            <v>0</v>
          </cell>
          <cell r="AH78">
            <v>0</v>
          </cell>
          <cell r="AJ78">
            <v>1669220</v>
          </cell>
          <cell r="AK78">
            <v>25620</v>
          </cell>
          <cell r="AL78">
            <v>5124</v>
          </cell>
          <cell r="AM78">
            <v>0</v>
          </cell>
          <cell r="AO78">
            <v>0</v>
          </cell>
          <cell r="AP78">
            <v>100000</v>
          </cell>
          <cell r="AQ78">
            <v>0</v>
          </cell>
          <cell r="AR78">
            <v>1000000</v>
          </cell>
          <cell r="AS78">
            <v>1130744</v>
          </cell>
          <cell r="AT78">
            <v>538476</v>
          </cell>
          <cell r="AU78">
            <v>17000</v>
          </cell>
          <cell r="AV78">
            <v>521476</v>
          </cell>
          <cell r="AW78">
            <v>1603720</v>
          </cell>
          <cell r="AX78">
            <v>1198000</v>
          </cell>
          <cell r="AZ78">
            <v>405720</v>
          </cell>
          <cell r="BA78">
            <v>1603720</v>
          </cell>
          <cell r="BB78">
            <v>276200</v>
          </cell>
          <cell r="BC78">
            <v>239800</v>
          </cell>
          <cell r="BD78">
            <v>36400</v>
          </cell>
        </row>
        <row r="79">
          <cell r="A79" t="str">
            <v>t350015</v>
          </cell>
          <cell r="B79" t="str">
            <v>t35</v>
          </cell>
          <cell r="C79" t="str">
            <v>L­u Thanh TuÊn</v>
          </cell>
          <cell r="D79">
            <v>1</v>
          </cell>
          <cell r="E79">
            <v>2.44</v>
          </cell>
          <cell r="G79">
            <v>1014300</v>
          </cell>
          <cell r="H79">
            <v>1014300</v>
          </cell>
          <cell r="I79">
            <v>1038300</v>
          </cell>
          <cell r="J79">
            <v>22000</v>
          </cell>
          <cell r="M79">
            <v>43500</v>
          </cell>
          <cell r="N79">
            <v>65500</v>
          </cell>
          <cell r="O79">
            <v>405720</v>
          </cell>
          <cell r="P79">
            <v>0</v>
          </cell>
          <cell r="R79">
            <v>405720</v>
          </cell>
          <cell r="V79">
            <v>19700</v>
          </cell>
          <cell r="Y79">
            <v>0</v>
          </cell>
          <cell r="AA79">
            <v>0</v>
          </cell>
          <cell r="AB79">
            <v>3</v>
          </cell>
          <cell r="AC79">
            <v>24000</v>
          </cell>
          <cell r="AD79">
            <v>26</v>
          </cell>
          <cell r="AE79">
            <v>156000</v>
          </cell>
          <cell r="AF79">
            <v>0</v>
          </cell>
          <cell r="AG79">
            <v>0</v>
          </cell>
          <cell r="AH79">
            <v>0</v>
          </cell>
          <cell r="AJ79">
            <v>1685220</v>
          </cell>
          <cell r="AK79">
            <v>25620</v>
          </cell>
          <cell r="AL79">
            <v>5124</v>
          </cell>
          <cell r="AM79">
            <v>0</v>
          </cell>
          <cell r="AO79">
            <v>0</v>
          </cell>
          <cell r="AP79">
            <v>103000</v>
          </cell>
          <cell r="AQ79">
            <v>0</v>
          </cell>
          <cell r="AR79">
            <v>1000000</v>
          </cell>
          <cell r="AS79">
            <v>1133744</v>
          </cell>
          <cell r="AT79">
            <v>551476</v>
          </cell>
          <cell r="AU79">
            <v>17000</v>
          </cell>
          <cell r="AV79">
            <v>534476</v>
          </cell>
          <cell r="AW79">
            <v>1619720</v>
          </cell>
          <cell r="AX79">
            <v>1214000</v>
          </cell>
          <cell r="AZ79">
            <v>405720</v>
          </cell>
          <cell r="BA79">
            <v>1619720</v>
          </cell>
          <cell r="BB79">
            <v>276200</v>
          </cell>
          <cell r="BC79">
            <v>239800</v>
          </cell>
          <cell r="BD79">
            <v>36400</v>
          </cell>
        </row>
        <row r="80">
          <cell r="A80" t="str">
            <v>t350016</v>
          </cell>
          <cell r="B80" t="str">
            <v>t35</v>
          </cell>
          <cell r="C80" t="str">
            <v>NguyÔn V¨n So¸i</v>
          </cell>
          <cell r="D80">
            <v>1</v>
          </cell>
          <cell r="E80">
            <v>2.44</v>
          </cell>
          <cell r="G80">
            <v>795100</v>
          </cell>
          <cell r="H80">
            <v>795100</v>
          </cell>
          <cell r="I80">
            <v>803100</v>
          </cell>
          <cell r="J80">
            <v>22000</v>
          </cell>
          <cell r="M80">
            <v>25800</v>
          </cell>
          <cell r="N80">
            <v>47800</v>
          </cell>
          <cell r="O80">
            <v>318000</v>
          </cell>
          <cell r="P80">
            <v>0</v>
          </cell>
          <cell r="R80">
            <v>318000</v>
          </cell>
          <cell r="V80">
            <v>19700</v>
          </cell>
          <cell r="Y80">
            <v>0</v>
          </cell>
          <cell r="AA80">
            <v>0</v>
          </cell>
          <cell r="AB80">
            <v>1</v>
          </cell>
          <cell r="AC80">
            <v>8000</v>
          </cell>
          <cell r="AD80">
            <v>24</v>
          </cell>
          <cell r="AE80">
            <v>144000</v>
          </cell>
          <cell r="AF80">
            <v>0</v>
          </cell>
          <cell r="AG80">
            <v>0</v>
          </cell>
          <cell r="AH80">
            <v>0</v>
          </cell>
          <cell r="AJ80">
            <v>1332600</v>
          </cell>
          <cell r="AK80">
            <v>25620</v>
          </cell>
          <cell r="AL80">
            <v>5124</v>
          </cell>
          <cell r="AM80">
            <v>0</v>
          </cell>
          <cell r="AO80">
            <v>0</v>
          </cell>
          <cell r="AP80">
            <v>85000</v>
          </cell>
          <cell r="AQ80">
            <v>0</v>
          </cell>
          <cell r="AR80">
            <v>1000000</v>
          </cell>
          <cell r="AS80">
            <v>1115744</v>
          </cell>
          <cell r="AT80">
            <v>216856</v>
          </cell>
          <cell r="AU80">
            <v>13000</v>
          </cell>
          <cell r="AV80">
            <v>203856</v>
          </cell>
          <cell r="AW80">
            <v>1284800</v>
          </cell>
          <cell r="AX80">
            <v>966800</v>
          </cell>
          <cell r="AZ80">
            <v>318000</v>
          </cell>
          <cell r="BA80">
            <v>1284800</v>
          </cell>
          <cell r="BC80">
            <v>0</v>
          </cell>
          <cell r="BD80">
            <v>0</v>
          </cell>
        </row>
        <row r="81">
          <cell r="A81" t="str">
            <v>t350017</v>
          </cell>
          <cell r="B81" t="str">
            <v>t35</v>
          </cell>
          <cell r="C81" t="str">
            <v>TrÞnh Quang §øc</v>
          </cell>
          <cell r="D81">
            <v>1</v>
          </cell>
          <cell r="E81">
            <v>2.44</v>
          </cell>
          <cell r="H81">
            <v>0</v>
          </cell>
          <cell r="I81">
            <v>356250</v>
          </cell>
          <cell r="N81">
            <v>0</v>
          </cell>
          <cell r="O81">
            <v>0</v>
          </cell>
          <cell r="P81">
            <v>0</v>
          </cell>
          <cell r="R81">
            <v>0</v>
          </cell>
          <cell r="V81">
            <v>19700</v>
          </cell>
          <cell r="W81">
            <v>356250</v>
          </cell>
          <cell r="Y81">
            <v>356250</v>
          </cell>
          <cell r="AA81">
            <v>0</v>
          </cell>
          <cell r="AC81">
            <v>0</v>
          </cell>
          <cell r="AD81">
            <v>16</v>
          </cell>
          <cell r="AE81">
            <v>96000</v>
          </cell>
          <cell r="AF81">
            <v>0</v>
          </cell>
          <cell r="AG81">
            <v>0</v>
          </cell>
          <cell r="AH81">
            <v>0</v>
          </cell>
          <cell r="AJ81">
            <v>471950</v>
          </cell>
          <cell r="AK81">
            <v>25620</v>
          </cell>
          <cell r="AL81">
            <v>5124</v>
          </cell>
          <cell r="AM81">
            <v>0</v>
          </cell>
          <cell r="AO81">
            <v>0</v>
          </cell>
          <cell r="AP81">
            <v>14000</v>
          </cell>
          <cell r="AQ81">
            <v>0</v>
          </cell>
          <cell r="AR81">
            <v>200000</v>
          </cell>
          <cell r="AS81">
            <v>244744</v>
          </cell>
          <cell r="AT81">
            <v>227206</v>
          </cell>
          <cell r="AU81">
            <v>5000</v>
          </cell>
          <cell r="AV81">
            <v>222206</v>
          </cell>
          <cell r="AW81">
            <v>471950</v>
          </cell>
          <cell r="AX81">
            <v>471950</v>
          </cell>
          <cell r="AZ81">
            <v>0</v>
          </cell>
          <cell r="BA81">
            <v>471950</v>
          </cell>
          <cell r="BC81">
            <v>0</v>
          </cell>
          <cell r="BD81">
            <v>0</v>
          </cell>
        </row>
        <row r="82">
          <cell r="A82" t="str">
            <v>t350018</v>
          </cell>
          <cell r="B82" t="str">
            <v>t35</v>
          </cell>
          <cell r="C82" t="str">
            <v>NguyÔn B¸ TrÞnh</v>
          </cell>
          <cell r="D82">
            <v>1</v>
          </cell>
          <cell r="E82">
            <v>1.7</v>
          </cell>
          <cell r="G82">
            <v>992300</v>
          </cell>
          <cell r="H82">
            <v>992300</v>
          </cell>
          <cell r="I82">
            <v>1016300</v>
          </cell>
          <cell r="J82">
            <v>22000</v>
          </cell>
          <cell r="M82">
            <v>43500</v>
          </cell>
          <cell r="N82">
            <v>65500</v>
          </cell>
          <cell r="O82">
            <v>396920</v>
          </cell>
          <cell r="P82">
            <v>0</v>
          </cell>
          <cell r="R82">
            <v>396920</v>
          </cell>
          <cell r="V82">
            <v>20550</v>
          </cell>
          <cell r="Y82">
            <v>0</v>
          </cell>
          <cell r="AA82">
            <v>0</v>
          </cell>
          <cell r="AB82">
            <v>3</v>
          </cell>
          <cell r="AC82">
            <v>24000</v>
          </cell>
          <cell r="AD82">
            <v>25</v>
          </cell>
          <cell r="AE82">
            <v>150000</v>
          </cell>
          <cell r="AF82">
            <v>0</v>
          </cell>
          <cell r="AG82">
            <v>0</v>
          </cell>
          <cell r="AH82">
            <v>0</v>
          </cell>
          <cell r="AJ82">
            <v>1649270</v>
          </cell>
          <cell r="AK82">
            <v>17850</v>
          </cell>
          <cell r="AL82">
            <v>3570</v>
          </cell>
          <cell r="AM82">
            <v>0</v>
          </cell>
          <cell r="AO82">
            <v>0</v>
          </cell>
          <cell r="AP82">
            <v>84000</v>
          </cell>
          <cell r="AQ82">
            <v>0</v>
          </cell>
          <cell r="AR82">
            <v>1000000</v>
          </cell>
          <cell r="AS82">
            <v>1105420</v>
          </cell>
          <cell r="AT82">
            <v>543850</v>
          </cell>
          <cell r="AU82">
            <v>16000</v>
          </cell>
          <cell r="AV82">
            <v>527850</v>
          </cell>
          <cell r="AW82">
            <v>1583770</v>
          </cell>
          <cell r="AX82">
            <v>1186850</v>
          </cell>
          <cell r="AZ82">
            <v>396920</v>
          </cell>
          <cell r="BA82">
            <v>1583770</v>
          </cell>
          <cell r="BC82">
            <v>0</v>
          </cell>
          <cell r="BD82">
            <v>0</v>
          </cell>
        </row>
        <row r="83">
          <cell r="A83" t="str">
            <v>t350019</v>
          </cell>
          <cell r="B83" t="str">
            <v>t35</v>
          </cell>
          <cell r="C83" t="str">
            <v>Lª Minh Th¶o</v>
          </cell>
          <cell r="D83">
            <v>1</v>
          </cell>
          <cell r="E83">
            <v>1.7</v>
          </cell>
          <cell r="G83">
            <v>868500</v>
          </cell>
          <cell r="H83">
            <v>868500</v>
          </cell>
          <cell r="I83">
            <v>892500</v>
          </cell>
          <cell r="J83">
            <v>20000</v>
          </cell>
          <cell r="M83">
            <v>27500</v>
          </cell>
          <cell r="N83">
            <v>47500</v>
          </cell>
          <cell r="O83">
            <v>347400</v>
          </cell>
          <cell r="P83">
            <v>0</v>
          </cell>
          <cell r="R83">
            <v>347400</v>
          </cell>
          <cell r="V83">
            <v>13700</v>
          </cell>
          <cell r="Y83">
            <v>0</v>
          </cell>
          <cell r="AA83">
            <v>0</v>
          </cell>
          <cell r="AB83">
            <v>3</v>
          </cell>
          <cell r="AC83">
            <v>24000</v>
          </cell>
          <cell r="AD83">
            <v>24</v>
          </cell>
          <cell r="AE83">
            <v>144000</v>
          </cell>
          <cell r="AF83">
            <v>0</v>
          </cell>
          <cell r="AG83">
            <v>0</v>
          </cell>
          <cell r="AH83">
            <v>0</v>
          </cell>
          <cell r="AJ83">
            <v>1445100</v>
          </cell>
          <cell r="AK83">
            <v>17850</v>
          </cell>
          <cell r="AL83">
            <v>3570</v>
          </cell>
          <cell r="AM83">
            <v>0</v>
          </cell>
          <cell r="AO83">
            <v>0</v>
          </cell>
          <cell r="AQ83">
            <v>0</v>
          </cell>
          <cell r="AR83">
            <v>1000000</v>
          </cell>
          <cell r="AS83">
            <v>1021420</v>
          </cell>
          <cell r="AT83">
            <v>423680</v>
          </cell>
          <cell r="AU83">
            <v>14000</v>
          </cell>
          <cell r="AV83">
            <v>409680</v>
          </cell>
          <cell r="AW83">
            <v>1397600</v>
          </cell>
          <cell r="AX83">
            <v>1050200</v>
          </cell>
          <cell r="AZ83">
            <v>347400</v>
          </cell>
          <cell r="BA83">
            <v>1397600</v>
          </cell>
          <cell r="BB83">
            <v>276200</v>
          </cell>
          <cell r="BC83">
            <v>239800</v>
          </cell>
          <cell r="BD83">
            <v>36400</v>
          </cell>
        </row>
        <row r="84">
          <cell r="A84" t="str">
            <v>t350020</v>
          </cell>
          <cell r="B84" t="str">
            <v>t35</v>
          </cell>
          <cell r="C84" t="str">
            <v>Ph¹m Ngäc Th¾ng</v>
          </cell>
          <cell r="D84">
            <v>1</v>
          </cell>
          <cell r="E84">
            <v>1.7</v>
          </cell>
          <cell r="G84">
            <v>1014300</v>
          </cell>
          <cell r="H84">
            <v>1014300</v>
          </cell>
          <cell r="I84">
            <v>1038300</v>
          </cell>
          <cell r="J84">
            <v>22000</v>
          </cell>
          <cell r="M84">
            <v>43500</v>
          </cell>
          <cell r="N84">
            <v>65500</v>
          </cell>
          <cell r="O84">
            <v>405720</v>
          </cell>
          <cell r="P84">
            <v>0</v>
          </cell>
          <cell r="R84">
            <v>405720</v>
          </cell>
          <cell r="V84">
            <v>20550</v>
          </cell>
          <cell r="Y84">
            <v>0</v>
          </cell>
          <cell r="AA84">
            <v>0</v>
          </cell>
          <cell r="AB84">
            <v>3</v>
          </cell>
          <cell r="AC84">
            <v>24000</v>
          </cell>
          <cell r="AD84">
            <v>26</v>
          </cell>
          <cell r="AE84">
            <v>156000</v>
          </cell>
          <cell r="AF84">
            <v>0</v>
          </cell>
          <cell r="AG84">
            <v>0</v>
          </cell>
          <cell r="AH84">
            <v>0</v>
          </cell>
          <cell r="AJ84">
            <v>1686070</v>
          </cell>
          <cell r="AK84">
            <v>17850</v>
          </cell>
          <cell r="AL84">
            <v>3570</v>
          </cell>
          <cell r="AM84">
            <v>0</v>
          </cell>
          <cell r="AO84">
            <v>0</v>
          </cell>
          <cell r="AP84">
            <v>101000</v>
          </cell>
          <cell r="AQ84">
            <v>0</v>
          </cell>
          <cell r="AR84">
            <v>1000000</v>
          </cell>
          <cell r="AS84">
            <v>1122420</v>
          </cell>
          <cell r="AT84">
            <v>563650</v>
          </cell>
          <cell r="AU84">
            <v>17000</v>
          </cell>
          <cell r="AV84">
            <v>546650</v>
          </cell>
          <cell r="AW84">
            <v>1620570</v>
          </cell>
          <cell r="AX84">
            <v>1214850</v>
          </cell>
          <cell r="AZ84">
            <v>405720</v>
          </cell>
          <cell r="BA84">
            <v>1620570</v>
          </cell>
          <cell r="BB84">
            <v>276200</v>
          </cell>
          <cell r="BC84">
            <v>239800</v>
          </cell>
          <cell r="BD84">
            <v>36400</v>
          </cell>
        </row>
        <row r="85">
          <cell r="B85" t="str">
            <v>t35 Total</v>
          </cell>
          <cell r="D85">
            <v>20</v>
          </cell>
          <cell r="E85">
            <v>58.820000000000007</v>
          </cell>
          <cell r="F85">
            <v>0</v>
          </cell>
          <cell r="G85">
            <v>17826416</v>
          </cell>
          <cell r="H85">
            <v>17826416</v>
          </cell>
          <cell r="I85">
            <v>19140166</v>
          </cell>
          <cell r="J85">
            <v>386000</v>
          </cell>
          <cell r="K85">
            <v>0</v>
          </cell>
          <cell r="L85">
            <v>0</v>
          </cell>
          <cell r="M85">
            <v>701375</v>
          </cell>
          <cell r="N85">
            <v>1087375</v>
          </cell>
          <cell r="O85">
            <v>7130246</v>
          </cell>
          <cell r="P85">
            <v>0</v>
          </cell>
          <cell r="Q85">
            <v>6120</v>
          </cell>
          <cell r="R85">
            <v>7136366</v>
          </cell>
          <cell r="S85">
            <v>21000</v>
          </cell>
          <cell r="T85">
            <v>0</v>
          </cell>
          <cell r="U85">
            <v>0</v>
          </cell>
          <cell r="V85">
            <v>498430</v>
          </cell>
          <cell r="W85">
            <v>373750</v>
          </cell>
          <cell r="X85">
            <v>503000</v>
          </cell>
          <cell r="Y85">
            <v>876750</v>
          </cell>
          <cell r="Z85">
            <v>0</v>
          </cell>
          <cell r="AA85">
            <v>0</v>
          </cell>
          <cell r="AB85">
            <v>52</v>
          </cell>
          <cell r="AC85">
            <v>416000</v>
          </cell>
          <cell r="AD85">
            <v>488</v>
          </cell>
          <cell r="AE85">
            <v>2928000</v>
          </cell>
          <cell r="AF85">
            <v>0</v>
          </cell>
          <cell r="AG85">
            <v>146700</v>
          </cell>
          <cell r="AH85">
            <v>146700</v>
          </cell>
          <cell r="AI85">
            <v>0</v>
          </cell>
          <cell r="AJ85">
            <v>30937037</v>
          </cell>
          <cell r="AK85">
            <v>617610</v>
          </cell>
          <cell r="AL85">
            <v>123522</v>
          </cell>
          <cell r="AM85">
            <v>0</v>
          </cell>
          <cell r="AN85">
            <v>0</v>
          </cell>
          <cell r="AO85">
            <v>0</v>
          </cell>
          <cell r="AP85">
            <v>1404000</v>
          </cell>
          <cell r="AQ85">
            <v>0</v>
          </cell>
          <cell r="AR85">
            <v>20000000</v>
          </cell>
          <cell r="AS85">
            <v>22145132</v>
          </cell>
          <cell r="AT85">
            <v>8791905</v>
          </cell>
          <cell r="AU85">
            <v>311000</v>
          </cell>
          <cell r="AV85">
            <v>8480905</v>
          </cell>
          <cell r="AW85">
            <v>29849662</v>
          </cell>
          <cell r="AX85">
            <v>22713296</v>
          </cell>
          <cell r="AY85">
            <v>0</v>
          </cell>
          <cell r="AZ85">
            <v>7136366</v>
          </cell>
          <cell r="BA85">
            <v>29849662</v>
          </cell>
          <cell r="BB85">
            <v>3343887</v>
          </cell>
          <cell r="BC85">
            <v>2838484</v>
          </cell>
          <cell r="BD85">
            <v>505403</v>
          </cell>
        </row>
        <row r="86">
          <cell r="A86" t="str">
            <v>t360001</v>
          </cell>
          <cell r="B86" t="str">
            <v>t36</v>
          </cell>
          <cell r="C86" t="str">
            <v>NguyÔn §øc ThuËn</v>
          </cell>
          <cell r="D86">
            <v>1</v>
          </cell>
          <cell r="E86">
            <v>3.46</v>
          </cell>
          <cell r="G86">
            <v>2078594</v>
          </cell>
          <cell r="H86">
            <v>2078594</v>
          </cell>
          <cell r="I86">
            <v>2115594</v>
          </cell>
          <cell r="J86">
            <v>14000</v>
          </cell>
          <cell r="M86">
            <v>73742</v>
          </cell>
          <cell r="N86">
            <v>87742</v>
          </cell>
          <cell r="O86">
            <v>831430</v>
          </cell>
          <cell r="P86">
            <v>0</v>
          </cell>
          <cell r="R86">
            <v>831430</v>
          </cell>
          <cell r="S86">
            <v>21000</v>
          </cell>
          <cell r="V86">
            <v>41910</v>
          </cell>
          <cell r="Y86">
            <v>0</v>
          </cell>
          <cell r="AA86">
            <v>0</v>
          </cell>
          <cell r="AB86">
            <v>2</v>
          </cell>
          <cell r="AC86">
            <v>16000</v>
          </cell>
          <cell r="AD86">
            <v>27</v>
          </cell>
          <cell r="AE86">
            <v>162000</v>
          </cell>
          <cell r="AF86">
            <v>0</v>
          </cell>
          <cell r="AG86">
            <v>0</v>
          </cell>
          <cell r="AH86">
            <v>0</v>
          </cell>
          <cell r="AJ86">
            <v>3238676</v>
          </cell>
          <cell r="AK86">
            <v>36330</v>
          </cell>
          <cell r="AL86">
            <v>7266</v>
          </cell>
          <cell r="AM86">
            <v>0</v>
          </cell>
          <cell r="AO86">
            <v>0</v>
          </cell>
          <cell r="AP86">
            <v>406000</v>
          </cell>
          <cell r="AQ86">
            <v>0</v>
          </cell>
          <cell r="AR86">
            <v>1000000</v>
          </cell>
          <cell r="AS86">
            <v>1449596</v>
          </cell>
          <cell r="AT86">
            <v>1789080</v>
          </cell>
          <cell r="AU86">
            <v>32000</v>
          </cell>
          <cell r="AV86">
            <v>1757080</v>
          </cell>
          <cell r="AW86">
            <v>3150934</v>
          </cell>
          <cell r="AX86">
            <v>2319504</v>
          </cell>
          <cell r="AZ86">
            <v>831430</v>
          </cell>
          <cell r="BA86">
            <v>3150934</v>
          </cell>
          <cell r="BB86">
            <v>310888</v>
          </cell>
          <cell r="BC86">
            <v>247551</v>
          </cell>
          <cell r="BD86">
            <v>63337</v>
          </cell>
        </row>
        <row r="87">
          <cell r="A87" t="str">
            <v>t360002</v>
          </cell>
          <cell r="B87" t="str">
            <v>t36</v>
          </cell>
          <cell r="C87" t="str">
            <v xml:space="preserve">Ph¹m V¨n Nu«i </v>
          </cell>
          <cell r="D87">
            <v>1</v>
          </cell>
          <cell r="E87">
            <v>3.46</v>
          </cell>
          <cell r="G87">
            <v>1897500</v>
          </cell>
          <cell r="H87">
            <v>1897500</v>
          </cell>
          <cell r="I87">
            <v>1913500</v>
          </cell>
          <cell r="J87">
            <v>16000</v>
          </cell>
          <cell r="M87">
            <v>46500</v>
          </cell>
          <cell r="N87">
            <v>62500</v>
          </cell>
          <cell r="O87">
            <v>759000</v>
          </cell>
          <cell r="P87">
            <v>0</v>
          </cell>
          <cell r="R87">
            <v>759000</v>
          </cell>
          <cell r="V87">
            <v>27940</v>
          </cell>
          <cell r="Y87">
            <v>0</v>
          </cell>
          <cell r="AA87">
            <v>0</v>
          </cell>
          <cell r="AB87">
            <v>2</v>
          </cell>
          <cell r="AC87">
            <v>16000</v>
          </cell>
          <cell r="AD87">
            <v>29</v>
          </cell>
          <cell r="AE87">
            <v>174000</v>
          </cell>
          <cell r="AF87">
            <v>0</v>
          </cell>
          <cell r="AG87">
            <v>0</v>
          </cell>
          <cell r="AH87">
            <v>0</v>
          </cell>
          <cell r="AJ87">
            <v>2936940</v>
          </cell>
          <cell r="AK87">
            <v>36330</v>
          </cell>
          <cell r="AL87">
            <v>7266</v>
          </cell>
          <cell r="AM87">
            <v>0</v>
          </cell>
          <cell r="AO87">
            <v>0</v>
          </cell>
          <cell r="AP87">
            <v>122000</v>
          </cell>
          <cell r="AQ87">
            <v>0</v>
          </cell>
          <cell r="AR87">
            <v>1000000</v>
          </cell>
          <cell r="AS87">
            <v>1165596</v>
          </cell>
          <cell r="AT87">
            <v>1771344</v>
          </cell>
          <cell r="AU87">
            <v>29000</v>
          </cell>
          <cell r="AV87">
            <v>1742344</v>
          </cell>
          <cell r="AW87">
            <v>2874440</v>
          </cell>
          <cell r="AX87">
            <v>2115440</v>
          </cell>
          <cell r="AZ87">
            <v>759000</v>
          </cell>
          <cell r="BA87">
            <v>2874440</v>
          </cell>
          <cell r="BB87">
            <v>302500</v>
          </cell>
          <cell r="BC87">
            <v>240600</v>
          </cell>
          <cell r="BD87">
            <v>61900</v>
          </cell>
        </row>
        <row r="88">
          <cell r="A88" t="str">
            <v>t360003</v>
          </cell>
          <cell r="B88" t="str">
            <v>t36</v>
          </cell>
          <cell r="C88" t="str">
            <v>Bïi V¨n DiÔn</v>
          </cell>
          <cell r="D88">
            <v>1</v>
          </cell>
          <cell r="E88">
            <v>3.46</v>
          </cell>
          <cell r="G88">
            <v>1812000</v>
          </cell>
          <cell r="H88">
            <v>1812000</v>
          </cell>
          <cell r="I88">
            <v>1820000</v>
          </cell>
          <cell r="J88">
            <v>14000</v>
          </cell>
          <cell r="M88">
            <v>51900</v>
          </cell>
          <cell r="N88">
            <v>65900</v>
          </cell>
          <cell r="O88">
            <v>724800</v>
          </cell>
          <cell r="P88">
            <v>0</v>
          </cell>
          <cell r="R88">
            <v>724800</v>
          </cell>
          <cell r="V88">
            <v>27940</v>
          </cell>
          <cell r="Y88">
            <v>0</v>
          </cell>
          <cell r="AA88">
            <v>0</v>
          </cell>
          <cell r="AB88">
            <v>1</v>
          </cell>
          <cell r="AC88">
            <v>8000</v>
          </cell>
          <cell r="AD88">
            <v>26</v>
          </cell>
          <cell r="AE88">
            <v>156000</v>
          </cell>
          <cell r="AF88">
            <v>0</v>
          </cell>
          <cell r="AG88">
            <v>0</v>
          </cell>
          <cell r="AH88">
            <v>0</v>
          </cell>
          <cell r="AJ88">
            <v>2794640</v>
          </cell>
          <cell r="AK88">
            <v>36330</v>
          </cell>
          <cell r="AL88">
            <v>7266</v>
          </cell>
          <cell r="AM88">
            <v>0</v>
          </cell>
          <cell r="AO88">
            <v>0</v>
          </cell>
          <cell r="AP88">
            <v>121000</v>
          </cell>
          <cell r="AQ88">
            <v>0</v>
          </cell>
          <cell r="AR88">
            <v>1000000</v>
          </cell>
          <cell r="AS88">
            <v>1164596</v>
          </cell>
          <cell r="AT88">
            <v>1630044</v>
          </cell>
          <cell r="AU88">
            <v>28000</v>
          </cell>
          <cell r="AV88">
            <v>1602044</v>
          </cell>
          <cell r="AW88">
            <v>2728740</v>
          </cell>
          <cell r="AX88">
            <v>2003940</v>
          </cell>
          <cell r="AZ88">
            <v>724800</v>
          </cell>
          <cell r="BA88">
            <v>2728740</v>
          </cell>
          <cell r="BB88">
            <v>53600</v>
          </cell>
          <cell r="BC88">
            <v>42600</v>
          </cell>
          <cell r="BD88">
            <v>11000</v>
          </cell>
        </row>
        <row r="89">
          <cell r="A89" t="str">
            <v>t360004</v>
          </cell>
          <cell r="B89" t="str">
            <v>t36</v>
          </cell>
          <cell r="C89" t="str">
            <v>NguyÔn Ngäc S¬n</v>
          </cell>
          <cell r="D89">
            <v>1</v>
          </cell>
          <cell r="E89">
            <v>3.46</v>
          </cell>
          <cell r="G89">
            <v>747600</v>
          </cell>
          <cell r="H89">
            <v>747600</v>
          </cell>
          <cell r="I89">
            <v>763600</v>
          </cell>
          <cell r="J89">
            <v>6000</v>
          </cell>
          <cell r="M89">
            <v>27100</v>
          </cell>
          <cell r="N89">
            <v>33100</v>
          </cell>
          <cell r="O89">
            <v>299000</v>
          </cell>
          <cell r="P89">
            <v>0</v>
          </cell>
          <cell r="R89">
            <v>299000</v>
          </cell>
          <cell r="V89">
            <v>27940</v>
          </cell>
          <cell r="Y89">
            <v>0</v>
          </cell>
          <cell r="AA89">
            <v>0</v>
          </cell>
          <cell r="AB89">
            <v>2</v>
          </cell>
          <cell r="AC89">
            <v>16000</v>
          </cell>
          <cell r="AD89">
            <v>14</v>
          </cell>
          <cell r="AE89">
            <v>84000</v>
          </cell>
          <cell r="AF89">
            <v>0</v>
          </cell>
          <cell r="AG89">
            <v>0</v>
          </cell>
          <cell r="AH89">
            <v>0</v>
          </cell>
          <cell r="AJ89">
            <v>1207640</v>
          </cell>
          <cell r="AK89">
            <v>36330</v>
          </cell>
          <cell r="AL89">
            <v>7266</v>
          </cell>
          <cell r="AM89">
            <v>0</v>
          </cell>
          <cell r="AO89">
            <v>0</v>
          </cell>
          <cell r="AP89">
            <v>23000</v>
          </cell>
          <cell r="AQ89">
            <v>0</v>
          </cell>
          <cell r="AR89">
            <v>1000000</v>
          </cell>
          <cell r="AS89">
            <v>1066596</v>
          </cell>
          <cell r="AT89">
            <v>141044</v>
          </cell>
          <cell r="AU89">
            <v>12000</v>
          </cell>
          <cell r="AV89">
            <v>129044</v>
          </cell>
          <cell r="AW89">
            <v>1174540</v>
          </cell>
          <cell r="AX89">
            <v>875540</v>
          </cell>
          <cell r="AZ89">
            <v>299000</v>
          </cell>
          <cell r="BA89">
            <v>1174540</v>
          </cell>
          <cell r="BB89">
            <v>154800</v>
          </cell>
          <cell r="BC89">
            <v>123100</v>
          </cell>
          <cell r="BD89">
            <v>31700</v>
          </cell>
        </row>
        <row r="90">
          <cell r="A90" t="str">
            <v>t360005</v>
          </cell>
          <cell r="B90" t="str">
            <v>t36</v>
          </cell>
          <cell r="C90" t="str">
            <v>TrÇn V¨n B¶y</v>
          </cell>
          <cell r="D90">
            <v>1</v>
          </cell>
          <cell r="E90">
            <v>3.46</v>
          </cell>
          <cell r="G90">
            <v>1848300</v>
          </cell>
          <cell r="H90">
            <v>1848300</v>
          </cell>
          <cell r="I90">
            <v>1864300</v>
          </cell>
          <cell r="J90">
            <v>12000</v>
          </cell>
          <cell r="M90">
            <v>59100</v>
          </cell>
          <cell r="N90">
            <v>71100</v>
          </cell>
          <cell r="O90">
            <v>739320</v>
          </cell>
          <cell r="P90">
            <v>0</v>
          </cell>
          <cell r="R90">
            <v>739320</v>
          </cell>
          <cell r="V90">
            <v>27940</v>
          </cell>
          <cell r="Y90">
            <v>0</v>
          </cell>
          <cell r="AA90">
            <v>0</v>
          </cell>
          <cell r="AB90">
            <v>2</v>
          </cell>
          <cell r="AC90">
            <v>16000</v>
          </cell>
          <cell r="AD90">
            <v>26</v>
          </cell>
          <cell r="AE90">
            <v>156000</v>
          </cell>
          <cell r="AF90">
            <v>0</v>
          </cell>
          <cell r="AG90">
            <v>0</v>
          </cell>
          <cell r="AH90">
            <v>0</v>
          </cell>
          <cell r="AJ90">
            <v>2858660</v>
          </cell>
          <cell r="AK90">
            <v>36330</v>
          </cell>
          <cell r="AL90">
            <v>7266</v>
          </cell>
          <cell r="AM90">
            <v>0</v>
          </cell>
          <cell r="AO90">
            <v>0</v>
          </cell>
          <cell r="AP90">
            <v>460000</v>
          </cell>
          <cell r="AQ90">
            <v>0</v>
          </cell>
          <cell r="AR90">
            <v>1000000</v>
          </cell>
          <cell r="AS90">
            <v>1503596</v>
          </cell>
          <cell r="AT90">
            <v>1355064</v>
          </cell>
          <cell r="AU90">
            <v>29000</v>
          </cell>
          <cell r="AV90">
            <v>1326064</v>
          </cell>
          <cell r="AW90">
            <v>2787560</v>
          </cell>
          <cell r="AX90">
            <v>2048240</v>
          </cell>
          <cell r="AZ90">
            <v>739320</v>
          </cell>
          <cell r="BA90">
            <v>2787560</v>
          </cell>
          <cell r="BB90">
            <v>296000</v>
          </cell>
          <cell r="BC90">
            <v>235500</v>
          </cell>
          <cell r="BD90">
            <v>60500</v>
          </cell>
        </row>
        <row r="91">
          <cell r="A91" t="str">
            <v>t360006</v>
          </cell>
          <cell r="B91" t="str">
            <v>t36</v>
          </cell>
          <cell r="C91" t="str">
            <v>Ph¹m V¨n H¶i</v>
          </cell>
          <cell r="D91">
            <v>1</v>
          </cell>
          <cell r="E91">
            <v>3.46</v>
          </cell>
          <cell r="G91">
            <v>1280500</v>
          </cell>
          <cell r="H91">
            <v>1280500</v>
          </cell>
          <cell r="I91">
            <v>1296500</v>
          </cell>
          <cell r="J91">
            <v>10000</v>
          </cell>
          <cell r="M91">
            <v>51500</v>
          </cell>
          <cell r="N91">
            <v>61500</v>
          </cell>
          <cell r="O91">
            <v>512200</v>
          </cell>
          <cell r="P91">
            <v>0</v>
          </cell>
          <cell r="R91">
            <v>512200</v>
          </cell>
          <cell r="V91">
            <v>27940</v>
          </cell>
          <cell r="Y91">
            <v>0</v>
          </cell>
          <cell r="AA91">
            <v>0</v>
          </cell>
          <cell r="AB91">
            <v>2</v>
          </cell>
          <cell r="AC91">
            <v>16000</v>
          </cell>
          <cell r="AD91">
            <v>24</v>
          </cell>
          <cell r="AE91">
            <v>144000</v>
          </cell>
          <cell r="AF91">
            <v>0</v>
          </cell>
          <cell r="AG91">
            <v>0</v>
          </cell>
          <cell r="AH91">
            <v>0</v>
          </cell>
          <cell r="AJ91">
            <v>2042140</v>
          </cell>
          <cell r="AK91">
            <v>36330</v>
          </cell>
          <cell r="AL91">
            <v>7266</v>
          </cell>
          <cell r="AM91">
            <v>0</v>
          </cell>
          <cell r="AO91">
            <v>0</v>
          </cell>
          <cell r="AP91">
            <v>132000</v>
          </cell>
          <cell r="AQ91">
            <v>0</v>
          </cell>
          <cell r="AR91">
            <v>1000000</v>
          </cell>
          <cell r="AS91">
            <v>1175596</v>
          </cell>
          <cell r="AT91">
            <v>866544</v>
          </cell>
          <cell r="AU91">
            <v>20000</v>
          </cell>
          <cell r="AV91">
            <v>846544</v>
          </cell>
          <cell r="AW91">
            <v>1980640</v>
          </cell>
          <cell r="AX91">
            <v>1468440</v>
          </cell>
          <cell r="AZ91">
            <v>512200</v>
          </cell>
          <cell r="BA91">
            <v>1980640</v>
          </cell>
          <cell r="BB91">
            <v>300300</v>
          </cell>
          <cell r="BC91">
            <v>238900</v>
          </cell>
          <cell r="BD91">
            <v>61400</v>
          </cell>
        </row>
        <row r="92">
          <cell r="A92" t="str">
            <v>t360007</v>
          </cell>
          <cell r="B92" t="str">
            <v>t36</v>
          </cell>
          <cell r="C92" t="str">
            <v>NguyÔn V¨n BÊy</v>
          </cell>
          <cell r="D92">
            <v>1</v>
          </cell>
          <cell r="E92">
            <v>3.46</v>
          </cell>
          <cell r="G92">
            <v>1840000</v>
          </cell>
          <cell r="H92">
            <v>1840000</v>
          </cell>
          <cell r="I92">
            <v>1856000</v>
          </cell>
          <cell r="J92">
            <v>12000</v>
          </cell>
          <cell r="M92">
            <v>62600</v>
          </cell>
          <cell r="N92">
            <v>74600</v>
          </cell>
          <cell r="O92">
            <v>736000</v>
          </cell>
          <cell r="P92">
            <v>0</v>
          </cell>
          <cell r="R92">
            <v>736000</v>
          </cell>
          <cell r="V92">
            <v>27940</v>
          </cell>
          <cell r="Y92">
            <v>0</v>
          </cell>
          <cell r="AA92">
            <v>0</v>
          </cell>
          <cell r="AB92">
            <v>2</v>
          </cell>
          <cell r="AC92">
            <v>16000</v>
          </cell>
          <cell r="AD92">
            <v>25</v>
          </cell>
          <cell r="AE92">
            <v>150000</v>
          </cell>
          <cell r="AF92">
            <v>0</v>
          </cell>
          <cell r="AG92">
            <v>0</v>
          </cell>
          <cell r="AH92">
            <v>0</v>
          </cell>
          <cell r="AJ92">
            <v>2844540</v>
          </cell>
          <cell r="AK92">
            <v>36330</v>
          </cell>
          <cell r="AL92">
            <v>7266</v>
          </cell>
          <cell r="AM92">
            <v>0</v>
          </cell>
          <cell r="AO92">
            <v>0</v>
          </cell>
          <cell r="AP92">
            <v>157000</v>
          </cell>
          <cell r="AQ92">
            <v>0</v>
          </cell>
          <cell r="AR92">
            <v>1000000</v>
          </cell>
          <cell r="AS92">
            <v>1200596</v>
          </cell>
          <cell r="AT92">
            <v>1643944</v>
          </cell>
          <cell r="AU92">
            <v>28000</v>
          </cell>
          <cell r="AV92">
            <v>1615944</v>
          </cell>
          <cell r="AW92">
            <v>2769940</v>
          </cell>
          <cell r="AX92">
            <v>2033940</v>
          </cell>
          <cell r="AZ92">
            <v>736000</v>
          </cell>
          <cell r="BA92">
            <v>2769940</v>
          </cell>
          <cell r="BB92">
            <v>294000</v>
          </cell>
          <cell r="BC92">
            <v>233900</v>
          </cell>
          <cell r="BD92">
            <v>60100</v>
          </cell>
        </row>
        <row r="93">
          <cell r="A93" t="str">
            <v>t360008</v>
          </cell>
          <cell r="B93" t="str">
            <v>t36</v>
          </cell>
          <cell r="C93" t="str">
            <v>NguyÔn Ngäc Minh</v>
          </cell>
          <cell r="D93">
            <v>1</v>
          </cell>
          <cell r="E93">
            <v>3.46</v>
          </cell>
          <cell r="G93">
            <v>1652500</v>
          </cell>
          <cell r="H93">
            <v>1652500</v>
          </cell>
          <cell r="I93">
            <v>1660500</v>
          </cell>
          <cell r="J93">
            <v>10000</v>
          </cell>
          <cell r="M93">
            <v>46500</v>
          </cell>
          <cell r="N93">
            <v>56500</v>
          </cell>
          <cell r="O93">
            <v>661000</v>
          </cell>
          <cell r="P93">
            <v>0</v>
          </cell>
          <cell r="R93">
            <v>661000</v>
          </cell>
          <cell r="V93">
            <v>41910</v>
          </cell>
          <cell r="Y93">
            <v>0</v>
          </cell>
          <cell r="AA93">
            <v>0</v>
          </cell>
          <cell r="AB93">
            <v>1</v>
          </cell>
          <cell r="AC93">
            <v>8000</v>
          </cell>
          <cell r="AD93">
            <v>22</v>
          </cell>
          <cell r="AE93">
            <v>132000</v>
          </cell>
          <cell r="AF93">
            <v>0</v>
          </cell>
          <cell r="AG93">
            <v>125800</v>
          </cell>
          <cell r="AH93">
            <v>125800</v>
          </cell>
          <cell r="AJ93">
            <v>2677710</v>
          </cell>
          <cell r="AK93">
            <v>36330</v>
          </cell>
          <cell r="AL93">
            <v>7266</v>
          </cell>
          <cell r="AM93">
            <v>0</v>
          </cell>
          <cell r="AO93">
            <v>0</v>
          </cell>
          <cell r="AP93">
            <v>507000</v>
          </cell>
          <cell r="AQ93">
            <v>0</v>
          </cell>
          <cell r="AR93">
            <v>1000000</v>
          </cell>
          <cell r="AS93">
            <v>1550596</v>
          </cell>
          <cell r="AT93">
            <v>1127114</v>
          </cell>
          <cell r="AU93">
            <v>27000</v>
          </cell>
          <cell r="AV93">
            <v>1100114</v>
          </cell>
          <cell r="AW93">
            <v>2621210</v>
          </cell>
          <cell r="AX93">
            <v>1960210</v>
          </cell>
          <cell r="AZ93">
            <v>661000</v>
          </cell>
          <cell r="BA93">
            <v>2621210</v>
          </cell>
          <cell r="BB93">
            <v>302500</v>
          </cell>
          <cell r="BC93">
            <v>240600</v>
          </cell>
          <cell r="BD93">
            <v>61900</v>
          </cell>
        </row>
        <row r="94">
          <cell r="A94" t="str">
            <v>t360009</v>
          </cell>
          <cell r="B94" t="str">
            <v>t36</v>
          </cell>
          <cell r="C94" t="str">
            <v>NguyÔn V¨n ViÖt</v>
          </cell>
          <cell r="D94">
            <v>1</v>
          </cell>
          <cell r="E94">
            <v>3.46</v>
          </cell>
          <cell r="G94">
            <v>2078500</v>
          </cell>
          <cell r="H94">
            <v>2078500</v>
          </cell>
          <cell r="I94">
            <v>2094500</v>
          </cell>
          <cell r="J94">
            <v>16000</v>
          </cell>
          <cell r="M94">
            <v>71900</v>
          </cell>
          <cell r="N94">
            <v>87900</v>
          </cell>
          <cell r="O94">
            <v>831400</v>
          </cell>
          <cell r="P94">
            <v>0</v>
          </cell>
          <cell r="R94">
            <v>831400</v>
          </cell>
          <cell r="V94">
            <v>27940</v>
          </cell>
          <cell r="Y94">
            <v>0</v>
          </cell>
          <cell r="AA94">
            <v>0</v>
          </cell>
          <cell r="AB94">
            <v>2</v>
          </cell>
          <cell r="AC94">
            <v>16000</v>
          </cell>
          <cell r="AD94">
            <v>29</v>
          </cell>
          <cell r="AE94">
            <v>174000</v>
          </cell>
          <cell r="AF94">
            <v>0</v>
          </cell>
          <cell r="AG94">
            <v>0</v>
          </cell>
          <cell r="AH94">
            <v>0</v>
          </cell>
          <cell r="AJ94">
            <v>3215740</v>
          </cell>
          <cell r="AK94">
            <v>36330</v>
          </cell>
          <cell r="AL94">
            <v>7266</v>
          </cell>
          <cell r="AM94">
            <v>0</v>
          </cell>
          <cell r="AO94">
            <v>0</v>
          </cell>
          <cell r="AP94">
            <v>240000</v>
          </cell>
          <cell r="AQ94">
            <v>0</v>
          </cell>
          <cell r="AR94">
            <v>1000000</v>
          </cell>
          <cell r="AS94">
            <v>1283596</v>
          </cell>
          <cell r="AT94">
            <v>1932144</v>
          </cell>
          <cell r="AU94">
            <v>32000</v>
          </cell>
          <cell r="AV94">
            <v>1900144</v>
          </cell>
          <cell r="AW94">
            <v>3127840</v>
          </cell>
          <cell r="AX94">
            <v>2296440</v>
          </cell>
          <cell r="AZ94">
            <v>831400</v>
          </cell>
          <cell r="BA94">
            <v>3127840</v>
          </cell>
          <cell r="BB94">
            <v>302500</v>
          </cell>
          <cell r="BC94">
            <v>240600</v>
          </cell>
          <cell r="BD94">
            <v>61900</v>
          </cell>
        </row>
        <row r="95">
          <cell r="A95" t="str">
            <v>t360010</v>
          </cell>
          <cell r="B95" t="str">
            <v>t36</v>
          </cell>
          <cell r="C95" t="str">
            <v>NguyÔn V¨n M«n</v>
          </cell>
          <cell r="D95">
            <v>1</v>
          </cell>
          <cell r="E95">
            <v>2.44</v>
          </cell>
          <cell r="G95">
            <v>1893400</v>
          </cell>
          <cell r="H95">
            <v>1893400</v>
          </cell>
          <cell r="I95">
            <v>1909400</v>
          </cell>
          <cell r="J95">
            <v>16000</v>
          </cell>
          <cell r="M95">
            <v>71400</v>
          </cell>
          <cell r="N95">
            <v>87400</v>
          </cell>
          <cell r="O95">
            <v>757360</v>
          </cell>
          <cell r="P95">
            <v>0</v>
          </cell>
          <cell r="R95">
            <v>757360</v>
          </cell>
          <cell r="V95">
            <v>19700</v>
          </cell>
          <cell r="Y95">
            <v>0</v>
          </cell>
          <cell r="AA95">
            <v>0</v>
          </cell>
          <cell r="AB95">
            <v>2</v>
          </cell>
          <cell r="AC95">
            <v>16000</v>
          </cell>
          <cell r="AD95">
            <v>27</v>
          </cell>
          <cell r="AE95">
            <v>162000</v>
          </cell>
          <cell r="AF95">
            <v>0</v>
          </cell>
          <cell r="AG95">
            <v>0</v>
          </cell>
          <cell r="AH95">
            <v>0</v>
          </cell>
          <cell r="AJ95">
            <v>2935860</v>
          </cell>
          <cell r="AK95">
            <v>25620</v>
          </cell>
          <cell r="AL95">
            <v>5124</v>
          </cell>
          <cell r="AM95">
            <v>0</v>
          </cell>
          <cell r="AO95">
            <v>0</v>
          </cell>
          <cell r="AP95">
            <v>117000</v>
          </cell>
          <cell r="AQ95">
            <v>0</v>
          </cell>
          <cell r="AS95">
            <v>147744</v>
          </cell>
          <cell r="AT95">
            <v>2788116</v>
          </cell>
          <cell r="AU95">
            <v>29000</v>
          </cell>
          <cell r="AV95">
            <v>2759116</v>
          </cell>
          <cell r="AW95">
            <v>2848460</v>
          </cell>
          <cell r="AX95">
            <v>2091100</v>
          </cell>
          <cell r="AZ95">
            <v>757360</v>
          </cell>
          <cell r="BA95">
            <v>2848460</v>
          </cell>
          <cell r="BB95">
            <v>286000</v>
          </cell>
          <cell r="BC95">
            <v>227500</v>
          </cell>
          <cell r="BD95">
            <v>58500</v>
          </cell>
        </row>
        <row r="96">
          <cell r="A96" t="str">
            <v>t360011</v>
          </cell>
          <cell r="B96" t="str">
            <v>t36</v>
          </cell>
          <cell r="C96" t="str">
            <v>Lª V¨n Sinh</v>
          </cell>
          <cell r="D96">
            <v>1</v>
          </cell>
          <cell r="E96">
            <v>2.44</v>
          </cell>
          <cell r="G96">
            <v>1525800</v>
          </cell>
          <cell r="H96">
            <v>1525800</v>
          </cell>
          <cell r="I96">
            <v>1896500</v>
          </cell>
          <cell r="J96">
            <v>10000</v>
          </cell>
          <cell r="M96">
            <v>43100</v>
          </cell>
          <cell r="N96">
            <v>53100</v>
          </cell>
          <cell r="O96">
            <v>610320</v>
          </cell>
          <cell r="P96">
            <v>0</v>
          </cell>
          <cell r="R96">
            <v>610320</v>
          </cell>
          <cell r="V96">
            <v>19700</v>
          </cell>
          <cell r="X96">
            <v>354700</v>
          </cell>
          <cell r="Y96">
            <v>354700</v>
          </cell>
          <cell r="AA96">
            <v>0</v>
          </cell>
          <cell r="AB96">
            <v>2</v>
          </cell>
          <cell r="AC96">
            <v>16000</v>
          </cell>
          <cell r="AD96">
            <v>22</v>
          </cell>
          <cell r="AE96">
            <v>132000</v>
          </cell>
          <cell r="AF96">
            <v>0</v>
          </cell>
          <cell r="AG96">
            <v>0</v>
          </cell>
          <cell r="AH96">
            <v>0</v>
          </cell>
          <cell r="AJ96">
            <v>2711620</v>
          </cell>
          <cell r="AK96">
            <v>25620</v>
          </cell>
          <cell r="AL96">
            <v>5124</v>
          </cell>
          <cell r="AM96">
            <v>0</v>
          </cell>
          <cell r="AO96">
            <v>0</v>
          </cell>
          <cell r="AQ96">
            <v>0</v>
          </cell>
          <cell r="AR96">
            <v>1000000</v>
          </cell>
          <cell r="AS96">
            <v>1030744</v>
          </cell>
          <cell r="AT96">
            <v>1680876</v>
          </cell>
          <cell r="AU96">
            <v>27000</v>
          </cell>
          <cell r="AV96">
            <v>1653876</v>
          </cell>
          <cell r="AW96">
            <v>2658520</v>
          </cell>
          <cell r="AX96">
            <v>2048200</v>
          </cell>
          <cell r="AZ96">
            <v>610320</v>
          </cell>
          <cell r="BA96">
            <v>2658520</v>
          </cell>
          <cell r="BB96">
            <v>285600</v>
          </cell>
          <cell r="BC96">
            <v>227200</v>
          </cell>
          <cell r="BD96">
            <v>58400</v>
          </cell>
        </row>
        <row r="97">
          <cell r="A97" t="str">
            <v>t360012</v>
          </cell>
          <cell r="B97" t="str">
            <v>t36</v>
          </cell>
          <cell r="C97" t="str">
            <v>Bïi V¨n H¶i</v>
          </cell>
          <cell r="D97">
            <v>1</v>
          </cell>
          <cell r="E97">
            <v>2.44</v>
          </cell>
          <cell r="G97">
            <v>1476900</v>
          </cell>
          <cell r="H97">
            <v>1476900</v>
          </cell>
          <cell r="I97">
            <v>1492900</v>
          </cell>
          <cell r="J97">
            <v>10000</v>
          </cell>
          <cell r="M97">
            <v>52700</v>
          </cell>
          <cell r="N97">
            <v>62700</v>
          </cell>
          <cell r="O97">
            <v>590760</v>
          </cell>
          <cell r="P97">
            <v>0</v>
          </cell>
          <cell r="R97">
            <v>590760</v>
          </cell>
          <cell r="V97">
            <v>19700</v>
          </cell>
          <cell r="Y97">
            <v>0</v>
          </cell>
          <cell r="AA97">
            <v>0</v>
          </cell>
          <cell r="AB97">
            <v>2</v>
          </cell>
          <cell r="AC97">
            <v>16000</v>
          </cell>
          <cell r="AD97">
            <v>24</v>
          </cell>
          <cell r="AE97">
            <v>144000</v>
          </cell>
          <cell r="AF97">
            <v>0</v>
          </cell>
          <cell r="AG97">
            <v>0</v>
          </cell>
          <cell r="AH97">
            <v>0</v>
          </cell>
          <cell r="AJ97">
            <v>2310060</v>
          </cell>
          <cell r="AK97">
            <v>25620</v>
          </cell>
          <cell r="AL97">
            <v>5124</v>
          </cell>
          <cell r="AM97">
            <v>0</v>
          </cell>
          <cell r="AO97">
            <v>0</v>
          </cell>
          <cell r="AP97">
            <v>197000</v>
          </cell>
          <cell r="AQ97">
            <v>0</v>
          </cell>
          <cell r="AR97">
            <v>1000000</v>
          </cell>
          <cell r="AS97">
            <v>1227744</v>
          </cell>
          <cell r="AT97">
            <v>1082316</v>
          </cell>
          <cell r="AU97">
            <v>23000</v>
          </cell>
          <cell r="AV97">
            <v>1059316</v>
          </cell>
          <cell r="AW97">
            <v>2247360</v>
          </cell>
          <cell r="AX97">
            <v>1656600</v>
          </cell>
          <cell r="AZ97">
            <v>590760</v>
          </cell>
          <cell r="BA97">
            <v>2247360</v>
          </cell>
          <cell r="BB97">
            <v>155400</v>
          </cell>
          <cell r="BC97">
            <v>123600</v>
          </cell>
          <cell r="BD97">
            <v>31800</v>
          </cell>
        </row>
        <row r="98">
          <cell r="A98" t="str">
            <v>t360013</v>
          </cell>
          <cell r="B98" t="str">
            <v>t36</v>
          </cell>
          <cell r="C98" t="str">
            <v>Hoµng V¨n TrÝ</v>
          </cell>
          <cell r="D98">
            <v>1</v>
          </cell>
          <cell r="E98">
            <v>2.44</v>
          </cell>
          <cell r="G98">
            <v>1706600</v>
          </cell>
          <cell r="H98">
            <v>1706600</v>
          </cell>
          <cell r="I98">
            <v>1722600</v>
          </cell>
          <cell r="J98">
            <v>16000</v>
          </cell>
          <cell r="M98">
            <v>70400</v>
          </cell>
          <cell r="N98">
            <v>86400</v>
          </cell>
          <cell r="O98">
            <v>682640</v>
          </cell>
          <cell r="P98">
            <v>0</v>
          </cell>
          <cell r="R98">
            <v>682640</v>
          </cell>
          <cell r="V98">
            <v>19700</v>
          </cell>
          <cell r="Y98">
            <v>0</v>
          </cell>
          <cell r="AA98">
            <v>0</v>
          </cell>
          <cell r="AB98">
            <v>2</v>
          </cell>
          <cell r="AC98">
            <v>16000</v>
          </cell>
          <cell r="AD98">
            <v>23</v>
          </cell>
          <cell r="AE98">
            <v>138000</v>
          </cell>
          <cell r="AF98">
            <v>0</v>
          </cell>
          <cell r="AG98">
            <v>0</v>
          </cell>
          <cell r="AH98">
            <v>0</v>
          </cell>
          <cell r="AJ98">
            <v>2649340</v>
          </cell>
          <cell r="AK98">
            <v>25620</v>
          </cell>
          <cell r="AL98">
            <v>5124</v>
          </cell>
          <cell r="AM98">
            <v>0</v>
          </cell>
          <cell r="AO98">
            <v>0</v>
          </cell>
          <cell r="AP98">
            <v>98000</v>
          </cell>
          <cell r="AQ98">
            <v>0</v>
          </cell>
          <cell r="AR98">
            <v>1000000</v>
          </cell>
          <cell r="AS98">
            <v>1128744</v>
          </cell>
          <cell r="AT98">
            <v>1520596</v>
          </cell>
          <cell r="AU98">
            <v>26000</v>
          </cell>
          <cell r="AV98">
            <v>1494596</v>
          </cell>
          <cell r="AW98">
            <v>2562940</v>
          </cell>
          <cell r="AX98">
            <v>1880300</v>
          </cell>
          <cell r="AZ98">
            <v>682640</v>
          </cell>
          <cell r="BA98">
            <v>2562940</v>
          </cell>
          <cell r="BB98">
            <v>298500</v>
          </cell>
          <cell r="BC98">
            <v>237500</v>
          </cell>
          <cell r="BD98">
            <v>61000</v>
          </cell>
        </row>
        <row r="99">
          <cell r="A99" t="str">
            <v>t360014</v>
          </cell>
          <cell r="B99" t="str">
            <v>t36</v>
          </cell>
          <cell r="C99" t="str">
            <v>Hµ V¨n Huyªn</v>
          </cell>
          <cell r="D99">
            <v>1</v>
          </cell>
          <cell r="E99">
            <v>2.44</v>
          </cell>
          <cell r="G99">
            <v>1845500</v>
          </cell>
          <cell r="H99">
            <v>1845500</v>
          </cell>
          <cell r="I99">
            <v>1879000</v>
          </cell>
          <cell r="J99">
            <v>12000</v>
          </cell>
          <cell r="M99">
            <v>59500</v>
          </cell>
          <cell r="N99">
            <v>71500</v>
          </cell>
          <cell r="O99">
            <v>738200</v>
          </cell>
          <cell r="P99">
            <v>0</v>
          </cell>
          <cell r="Q99">
            <v>6120</v>
          </cell>
          <cell r="R99">
            <v>744320</v>
          </cell>
          <cell r="V99">
            <v>29550</v>
          </cell>
          <cell r="W99">
            <v>17500</v>
          </cell>
          <cell r="Y99">
            <v>17500</v>
          </cell>
          <cell r="AA99">
            <v>0</v>
          </cell>
          <cell r="AB99">
            <v>2</v>
          </cell>
          <cell r="AC99">
            <v>16000</v>
          </cell>
          <cell r="AD99">
            <v>27</v>
          </cell>
          <cell r="AE99">
            <v>162000</v>
          </cell>
          <cell r="AF99">
            <v>0</v>
          </cell>
          <cell r="AG99">
            <v>0</v>
          </cell>
          <cell r="AH99">
            <v>0</v>
          </cell>
          <cell r="AJ99">
            <v>2886370</v>
          </cell>
          <cell r="AK99">
            <v>25620</v>
          </cell>
          <cell r="AL99">
            <v>5124</v>
          </cell>
          <cell r="AM99">
            <v>0</v>
          </cell>
          <cell r="AO99">
            <v>0</v>
          </cell>
          <cell r="AP99">
            <v>345000</v>
          </cell>
          <cell r="AQ99">
            <v>0</v>
          </cell>
          <cell r="AR99">
            <v>1000000</v>
          </cell>
          <cell r="AS99">
            <v>1375744</v>
          </cell>
          <cell r="AT99">
            <v>1510626</v>
          </cell>
          <cell r="AU99">
            <v>29000</v>
          </cell>
          <cell r="AV99">
            <v>1481626</v>
          </cell>
          <cell r="AW99">
            <v>2814870</v>
          </cell>
          <cell r="AX99">
            <v>2070550</v>
          </cell>
          <cell r="AZ99">
            <v>744320</v>
          </cell>
          <cell r="BA99">
            <v>2814870</v>
          </cell>
          <cell r="BB99">
            <v>247700</v>
          </cell>
          <cell r="BC99">
            <v>197000</v>
          </cell>
          <cell r="BD99">
            <v>50700</v>
          </cell>
        </row>
        <row r="100">
          <cell r="A100" t="str">
            <v>t360015</v>
          </cell>
          <cell r="B100" t="str">
            <v>t36</v>
          </cell>
          <cell r="C100" t="str">
            <v>Hoµng V¨n Nghi</v>
          </cell>
          <cell r="D100">
            <v>1</v>
          </cell>
          <cell r="E100">
            <v>2.44</v>
          </cell>
          <cell r="G100">
            <v>1491400</v>
          </cell>
          <cell r="H100">
            <v>1491400</v>
          </cell>
          <cell r="I100">
            <v>1507400</v>
          </cell>
          <cell r="J100">
            <v>12000</v>
          </cell>
          <cell r="M100">
            <v>54400</v>
          </cell>
          <cell r="N100">
            <v>66400</v>
          </cell>
          <cell r="O100">
            <v>596560</v>
          </cell>
          <cell r="P100">
            <v>0</v>
          </cell>
          <cell r="R100">
            <v>596560</v>
          </cell>
          <cell r="V100">
            <v>19700</v>
          </cell>
          <cell r="Y100">
            <v>0</v>
          </cell>
          <cell r="AA100">
            <v>0</v>
          </cell>
          <cell r="AB100">
            <v>2</v>
          </cell>
          <cell r="AC100">
            <v>16000</v>
          </cell>
          <cell r="AD100">
            <v>23</v>
          </cell>
          <cell r="AE100">
            <v>138000</v>
          </cell>
          <cell r="AF100">
            <v>0</v>
          </cell>
          <cell r="AG100">
            <v>0</v>
          </cell>
          <cell r="AH100">
            <v>0</v>
          </cell>
          <cell r="AJ100">
            <v>2328060</v>
          </cell>
          <cell r="AK100">
            <v>25620</v>
          </cell>
          <cell r="AL100">
            <v>5124</v>
          </cell>
          <cell r="AM100">
            <v>0</v>
          </cell>
          <cell r="AO100">
            <v>0</v>
          </cell>
          <cell r="AP100">
            <v>158000</v>
          </cell>
          <cell r="AQ100">
            <v>0</v>
          </cell>
          <cell r="AR100">
            <v>1000000</v>
          </cell>
          <cell r="AS100">
            <v>1188744</v>
          </cell>
          <cell r="AT100">
            <v>1139316</v>
          </cell>
          <cell r="AU100">
            <v>23000</v>
          </cell>
          <cell r="AV100">
            <v>1116316</v>
          </cell>
          <cell r="AW100">
            <v>2261660</v>
          </cell>
          <cell r="AX100">
            <v>1665100</v>
          </cell>
          <cell r="AZ100">
            <v>596560</v>
          </cell>
          <cell r="BA100">
            <v>2261660</v>
          </cell>
          <cell r="BB100">
            <v>5200</v>
          </cell>
          <cell r="BC100">
            <v>0</v>
          </cell>
          <cell r="BD100">
            <v>5200</v>
          </cell>
        </row>
        <row r="101">
          <cell r="A101" t="str">
            <v>t360016</v>
          </cell>
          <cell r="B101" t="str">
            <v>t36</v>
          </cell>
          <cell r="C101" t="str">
            <v>NguyÔn V¨n Long</v>
          </cell>
          <cell r="D101">
            <v>1</v>
          </cell>
          <cell r="E101">
            <v>2.44</v>
          </cell>
          <cell r="G101">
            <v>1461800</v>
          </cell>
          <cell r="H101">
            <v>1461800</v>
          </cell>
          <cell r="I101">
            <v>1495300</v>
          </cell>
          <cell r="J101">
            <v>10000</v>
          </cell>
          <cell r="M101">
            <v>48100</v>
          </cell>
          <cell r="N101">
            <v>58100</v>
          </cell>
          <cell r="O101">
            <v>584720</v>
          </cell>
          <cell r="P101">
            <v>0</v>
          </cell>
          <cell r="Q101">
            <v>6120</v>
          </cell>
          <cell r="R101">
            <v>590840</v>
          </cell>
          <cell r="V101">
            <v>19700</v>
          </cell>
          <cell r="W101">
            <v>17500</v>
          </cell>
          <cell r="Y101">
            <v>17500</v>
          </cell>
          <cell r="AA101">
            <v>0</v>
          </cell>
          <cell r="AB101">
            <v>2</v>
          </cell>
          <cell r="AC101">
            <v>16000</v>
          </cell>
          <cell r="AD101">
            <v>21</v>
          </cell>
          <cell r="AE101">
            <v>126000</v>
          </cell>
          <cell r="AF101">
            <v>0</v>
          </cell>
          <cell r="AG101">
            <v>0</v>
          </cell>
          <cell r="AH101">
            <v>0</v>
          </cell>
          <cell r="AJ101">
            <v>2289940</v>
          </cell>
          <cell r="AK101">
            <v>25620</v>
          </cell>
          <cell r="AL101">
            <v>5124</v>
          </cell>
          <cell r="AM101">
            <v>0</v>
          </cell>
          <cell r="AO101">
            <v>0</v>
          </cell>
          <cell r="AP101">
            <v>36000</v>
          </cell>
          <cell r="AQ101">
            <v>0</v>
          </cell>
          <cell r="AR101">
            <v>1000000</v>
          </cell>
          <cell r="AS101">
            <v>1066744</v>
          </cell>
          <cell r="AT101">
            <v>1223196</v>
          </cell>
          <cell r="AU101">
            <v>23000</v>
          </cell>
          <cell r="AV101">
            <v>1200196</v>
          </cell>
          <cell r="AW101">
            <v>2231840</v>
          </cell>
          <cell r="AX101">
            <v>1641000</v>
          </cell>
          <cell r="AZ101">
            <v>590840</v>
          </cell>
          <cell r="BA101">
            <v>2231840</v>
          </cell>
          <cell r="BB101">
            <v>252200</v>
          </cell>
          <cell r="BC101">
            <v>200600</v>
          </cell>
          <cell r="BD101">
            <v>51600</v>
          </cell>
        </row>
        <row r="102">
          <cell r="A102" t="str">
            <v>t360017</v>
          </cell>
          <cell r="B102" t="str">
            <v>t36</v>
          </cell>
          <cell r="C102" t="str">
            <v>NguyÔn M¹nh Hïng</v>
          </cell>
          <cell r="D102">
            <v>1</v>
          </cell>
          <cell r="E102">
            <v>2.44</v>
          </cell>
          <cell r="G102">
            <v>1987300</v>
          </cell>
          <cell r="H102">
            <v>1987300</v>
          </cell>
          <cell r="I102">
            <v>2020800</v>
          </cell>
          <cell r="J102">
            <v>16000</v>
          </cell>
          <cell r="M102">
            <v>62900</v>
          </cell>
          <cell r="N102">
            <v>78900</v>
          </cell>
          <cell r="O102">
            <v>794920</v>
          </cell>
          <cell r="P102">
            <v>0</v>
          </cell>
          <cell r="Q102">
            <v>6120</v>
          </cell>
          <cell r="R102">
            <v>801040</v>
          </cell>
          <cell r="V102">
            <v>19700</v>
          </cell>
          <cell r="W102">
            <v>17500</v>
          </cell>
          <cell r="Y102">
            <v>17500</v>
          </cell>
          <cell r="AA102">
            <v>0</v>
          </cell>
          <cell r="AB102">
            <v>2</v>
          </cell>
          <cell r="AC102">
            <v>16000</v>
          </cell>
          <cell r="AD102">
            <v>29</v>
          </cell>
          <cell r="AE102">
            <v>174000</v>
          </cell>
          <cell r="AF102">
            <v>0</v>
          </cell>
          <cell r="AG102">
            <v>0</v>
          </cell>
          <cell r="AH102">
            <v>0</v>
          </cell>
          <cell r="AJ102">
            <v>3094440</v>
          </cell>
          <cell r="AK102">
            <v>25620</v>
          </cell>
          <cell r="AL102">
            <v>5124</v>
          </cell>
          <cell r="AM102">
            <v>0</v>
          </cell>
          <cell r="AO102">
            <v>0</v>
          </cell>
          <cell r="AP102">
            <v>162000</v>
          </cell>
          <cell r="AQ102">
            <v>0</v>
          </cell>
          <cell r="AR102">
            <v>1000000</v>
          </cell>
          <cell r="AS102">
            <v>1192744</v>
          </cell>
          <cell r="AT102">
            <v>1901696</v>
          </cell>
          <cell r="AU102">
            <v>31000</v>
          </cell>
          <cell r="AV102">
            <v>1870696</v>
          </cell>
          <cell r="AW102">
            <v>3015540</v>
          </cell>
          <cell r="AX102">
            <v>2214500</v>
          </cell>
          <cell r="AZ102">
            <v>801040</v>
          </cell>
          <cell r="BA102">
            <v>3015540</v>
          </cell>
          <cell r="BB102">
            <v>300300</v>
          </cell>
          <cell r="BC102">
            <v>238900</v>
          </cell>
          <cell r="BD102">
            <v>61400</v>
          </cell>
        </row>
        <row r="103">
          <cell r="A103" t="str">
            <v>t360018</v>
          </cell>
          <cell r="B103" t="str">
            <v>t36</v>
          </cell>
          <cell r="C103" t="str">
            <v>TrÇn Trung DÇn</v>
          </cell>
          <cell r="D103">
            <v>1</v>
          </cell>
          <cell r="E103">
            <v>1.7</v>
          </cell>
          <cell r="G103">
            <v>1684900</v>
          </cell>
          <cell r="H103">
            <v>1684900</v>
          </cell>
          <cell r="I103">
            <v>1700900</v>
          </cell>
          <cell r="J103">
            <v>14000</v>
          </cell>
          <cell r="M103">
            <v>66700</v>
          </cell>
          <cell r="N103">
            <v>80700</v>
          </cell>
          <cell r="O103">
            <v>673960</v>
          </cell>
          <cell r="P103">
            <v>0</v>
          </cell>
          <cell r="R103">
            <v>673960</v>
          </cell>
          <cell r="V103">
            <v>13700</v>
          </cell>
          <cell r="Y103">
            <v>0</v>
          </cell>
          <cell r="AA103">
            <v>0</v>
          </cell>
          <cell r="AB103">
            <v>2</v>
          </cell>
          <cell r="AC103">
            <v>16000</v>
          </cell>
          <cell r="AD103">
            <v>25</v>
          </cell>
          <cell r="AE103">
            <v>150000</v>
          </cell>
          <cell r="AF103">
            <v>0</v>
          </cell>
          <cell r="AG103">
            <v>0</v>
          </cell>
          <cell r="AH103">
            <v>0</v>
          </cell>
          <cell r="AJ103">
            <v>2619260</v>
          </cell>
          <cell r="AK103">
            <v>17850</v>
          </cell>
          <cell r="AL103">
            <v>3570</v>
          </cell>
          <cell r="AM103">
            <v>0</v>
          </cell>
          <cell r="AO103">
            <v>0</v>
          </cell>
          <cell r="AP103">
            <v>287000</v>
          </cell>
          <cell r="AQ103">
            <v>0</v>
          </cell>
          <cell r="AR103">
            <v>1000000</v>
          </cell>
          <cell r="AS103">
            <v>1308420</v>
          </cell>
          <cell r="AT103">
            <v>1310840</v>
          </cell>
          <cell r="AU103">
            <v>26000</v>
          </cell>
          <cell r="AV103">
            <v>1284840</v>
          </cell>
          <cell r="AW103">
            <v>2538560</v>
          </cell>
          <cell r="AX103">
            <v>1864600</v>
          </cell>
          <cell r="AZ103">
            <v>673960</v>
          </cell>
          <cell r="BA103">
            <v>2538560</v>
          </cell>
          <cell r="BB103">
            <v>289300</v>
          </cell>
          <cell r="BC103">
            <v>230100</v>
          </cell>
          <cell r="BD103">
            <v>59200</v>
          </cell>
        </row>
        <row r="104">
          <cell r="A104" t="str">
            <v>t360019</v>
          </cell>
          <cell r="B104" t="str">
            <v>t36</v>
          </cell>
          <cell r="C104" t="str">
            <v>NguyÔn Hång Minh</v>
          </cell>
          <cell r="D104">
            <v>1</v>
          </cell>
          <cell r="E104">
            <v>1.7</v>
          </cell>
          <cell r="G104">
            <v>1660500</v>
          </cell>
          <cell r="H104">
            <v>1660500</v>
          </cell>
          <cell r="I104">
            <v>1676500</v>
          </cell>
          <cell r="J104">
            <v>12000</v>
          </cell>
          <cell r="M104">
            <v>53400</v>
          </cell>
          <cell r="N104">
            <v>65400</v>
          </cell>
          <cell r="O104">
            <v>664200</v>
          </cell>
          <cell r="P104">
            <v>0</v>
          </cell>
          <cell r="R104">
            <v>664200</v>
          </cell>
          <cell r="V104">
            <v>13700</v>
          </cell>
          <cell r="Y104">
            <v>0</v>
          </cell>
          <cell r="AA104">
            <v>0</v>
          </cell>
          <cell r="AB104">
            <v>2</v>
          </cell>
          <cell r="AC104">
            <v>16000</v>
          </cell>
          <cell r="AD104">
            <v>24</v>
          </cell>
          <cell r="AE104">
            <v>144000</v>
          </cell>
          <cell r="AF104">
            <v>0</v>
          </cell>
          <cell r="AG104">
            <v>0</v>
          </cell>
          <cell r="AH104">
            <v>0</v>
          </cell>
          <cell r="AJ104">
            <v>2563800</v>
          </cell>
          <cell r="AK104">
            <v>17850</v>
          </cell>
          <cell r="AL104">
            <v>3570</v>
          </cell>
          <cell r="AM104">
            <v>0</v>
          </cell>
          <cell r="AO104">
            <v>0</v>
          </cell>
          <cell r="AP104">
            <v>54000</v>
          </cell>
          <cell r="AQ104">
            <v>0</v>
          </cell>
          <cell r="AR104">
            <v>1000000</v>
          </cell>
          <cell r="AS104">
            <v>1075420</v>
          </cell>
          <cell r="AT104">
            <v>1488380</v>
          </cell>
          <cell r="AU104">
            <v>26000</v>
          </cell>
          <cell r="AV104">
            <v>1462380</v>
          </cell>
          <cell r="AW104">
            <v>2498400</v>
          </cell>
          <cell r="AX104">
            <v>1834200</v>
          </cell>
          <cell r="AZ104">
            <v>664200</v>
          </cell>
          <cell r="BA104">
            <v>2498400</v>
          </cell>
          <cell r="BB104">
            <v>271800</v>
          </cell>
          <cell r="BC104">
            <v>216200</v>
          </cell>
          <cell r="BD104">
            <v>55600</v>
          </cell>
        </row>
        <row r="105">
          <cell r="A105" t="str">
            <v>t360020</v>
          </cell>
          <cell r="B105" t="str">
            <v>t36</v>
          </cell>
          <cell r="C105" t="str">
            <v>HÇu V¨n L¹c</v>
          </cell>
          <cell r="D105">
            <v>1</v>
          </cell>
          <cell r="E105">
            <v>1.7</v>
          </cell>
          <cell r="G105">
            <v>1973600</v>
          </cell>
          <cell r="H105">
            <v>1973600</v>
          </cell>
          <cell r="I105">
            <v>1989600</v>
          </cell>
          <cell r="J105">
            <v>14000</v>
          </cell>
          <cell r="M105">
            <v>71400</v>
          </cell>
          <cell r="N105">
            <v>85400</v>
          </cell>
          <cell r="O105">
            <v>789440</v>
          </cell>
          <cell r="P105">
            <v>0</v>
          </cell>
          <cell r="R105">
            <v>789440</v>
          </cell>
          <cell r="V105">
            <v>20550</v>
          </cell>
          <cell r="Y105">
            <v>0</v>
          </cell>
          <cell r="AA105">
            <v>0</v>
          </cell>
          <cell r="AB105">
            <v>2</v>
          </cell>
          <cell r="AC105">
            <v>16000</v>
          </cell>
          <cell r="AD105">
            <v>28</v>
          </cell>
          <cell r="AE105">
            <v>168000</v>
          </cell>
          <cell r="AF105">
            <v>0</v>
          </cell>
          <cell r="AG105">
            <v>0</v>
          </cell>
          <cell r="AH105">
            <v>0</v>
          </cell>
          <cell r="AJ105">
            <v>3052990</v>
          </cell>
          <cell r="AK105">
            <v>17850</v>
          </cell>
          <cell r="AL105">
            <v>3570</v>
          </cell>
          <cell r="AM105">
            <v>0</v>
          </cell>
          <cell r="AO105">
            <v>0</v>
          </cell>
          <cell r="AP105">
            <v>376000</v>
          </cell>
          <cell r="AQ105">
            <v>0</v>
          </cell>
          <cell r="AR105">
            <v>1000000</v>
          </cell>
          <cell r="AS105">
            <v>1397420</v>
          </cell>
          <cell r="AT105">
            <v>1655570</v>
          </cell>
          <cell r="AU105">
            <v>31000</v>
          </cell>
          <cell r="AV105">
            <v>1624570</v>
          </cell>
          <cell r="AW105">
            <v>2967590</v>
          </cell>
          <cell r="AX105">
            <v>2178150</v>
          </cell>
          <cell r="AZ105">
            <v>789440</v>
          </cell>
          <cell r="BA105">
            <v>2967590</v>
          </cell>
          <cell r="BB105">
            <v>302100</v>
          </cell>
          <cell r="BC105">
            <v>240300</v>
          </cell>
          <cell r="BD105">
            <v>61800</v>
          </cell>
        </row>
        <row r="106">
          <cell r="A106" t="str">
            <v>t360021</v>
          </cell>
          <cell r="B106" t="str">
            <v>t36</v>
          </cell>
          <cell r="C106" t="str">
            <v>NguyÔn Quèc Hïng</v>
          </cell>
          <cell r="D106">
            <v>1</v>
          </cell>
          <cell r="E106">
            <v>1.7</v>
          </cell>
          <cell r="G106">
            <v>1889600</v>
          </cell>
          <cell r="H106">
            <v>1889600</v>
          </cell>
          <cell r="I106">
            <v>1905600</v>
          </cell>
          <cell r="J106">
            <v>14000</v>
          </cell>
          <cell r="M106">
            <v>64900</v>
          </cell>
          <cell r="N106">
            <v>78900</v>
          </cell>
          <cell r="O106">
            <v>755840</v>
          </cell>
          <cell r="P106">
            <v>0</v>
          </cell>
          <cell r="R106">
            <v>755840</v>
          </cell>
          <cell r="V106">
            <v>13700</v>
          </cell>
          <cell r="Y106">
            <v>0</v>
          </cell>
          <cell r="AA106">
            <v>0</v>
          </cell>
          <cell r="AB106">
            <v>2</v>
          </cell>
          <cell r="AC106">
            <v>16000</v>
          </cell>
          <cell r="AD106">
            <v>28</v>
          </cell>
          <cell r="AE106">
            <v>168000</v>
          </cell>
          <cell r="AF106">
            <v>0</v>
          </cell>
          <cell r="AG106">
            <v>0</v>
          </cell>
          <cell r="AH106">
            <v>0</v>
          </cell>
          <cell r="AJ106">
            <v>2922040</v>
          </cell>
          <cell r="AK106">
            <v>17850</v>
          </cell>
          <cell r="AL106">
            <v>3570</v>
          </cell>
          <cell r="AM106">
            <v>0</v>
          </cell>
          <cell r="AO106">
            <v>0</v>
          </cell>
          <cell r="AP106">
            <v>293000</v>
          </cell>
          <cell r="AQ106">
            <v>0</v>
          </cell>
          <cell r="AR106">
            <v>1000000</v>
          </cell>
          <cell r="AS106">
            <v>1314420</v>
          </cell>
          <cell r="AT106">
            <v>1607620</v>
          </cell>
          <cell r="AU106">
            <v>29000</v>
          </cell>
          <cell r="AV106">
            <v>1578620</v>
          </cell>
          <cell r="AW106">
            <v>2843140</v>
          </cell>
          <cell r="AX106">
            <v>2087300</v>
          </cell>
          <cell r="AZ106">
            <v>755840</v>
          </cell>
          <cell r="BA106">
            <v>2843140</v>
          </cell>
          <cell r="BB106">
            <v>302500</v>
          </cell>
          <cell r="BC106">
            <v>240600</v>
          </cell>
          <cell r="BD106">
            <v>61900</v>
          </cell>
        </row>
        <row r="107">
          <cell r="B107" t="str">
            <v>t36 Total</v>
          </cell>
          <cell r="D107">
            <v>21</v>
          </cell>
          <cell r="E107">
            <v>57.46</v>
          </cell>
          <cell r="F107">
            <v>0</v>
          </cell>
          <cell r="G107">
            <v>35832794</v>
          </cell>
          <cell r="H107">
            <v>35832794</v>
          </cell>
          <cell r="I107">
            <v>36580994</v>
          </cell>
          <cell r="J107">
            <v>266000</v>
          </cell>
          <cell r="K107">
            <v>0</v>
          </cell>
          <cell r="L107">
            <v>0</v>
          </cell>
          <cell r="M107">
            <v>1209742</v>
          </cell>
          <cell r="N107">
            <v>1475742</v>
          </cell>
          <cell r="O107">
            <v>14333070</v>
          </cell>
          <cell r="P107">
            <v>0</v>
          </cell>
          <cell r="Q107">
            <v>18360</v>
          </cell>
          <cell r="R107">
            <v>14351430</v>
          </cell>
          <cell r="S107">
            <v>21000</v>
          </cell>
          <cell r="T107">
            <v>0</v>
          </cell>
          <cell r="U107">
            <v>0</v>
          </cell>
          <cell r="V107">
            <v>508500</v>
          </cell>
          <cell r="W107">
            <v>52500</v>
          </cell>
          <cell r="X107">
            <v>354700</v>
          </cell>
          <cell r="Y107">
            <v>407200</v>
          </cell>
          <cell r="Z107">
            <v>0</v>
          </cell>
          <cell r="AA107">
            <v>0</v>
          </cell>
          <cell r="AB107">
            <v>40</v>
          </cell>
          <cell r="AC107">
            <v>320000</v>
          </cell>
          <cell r="AD107">
            <v>523</v>
          </cell>
          <cell r="AE107">
            <v>3138000</v>
          </cell>
          <cell r="AF107">
            <v>0</v>
          </cell>
          <cell r="AG107">
            <v>125800</v>
          </cell>
          <cell r="AH107">
            <v>125800</v>
          </cell>
          <cell r="AI107">
            <v>0</v>
          </cell>
          <cell r="AJ107">
            <v>56180466</v>
          </cell>
          <cell r="AK107">
            <v>603330</v>
          </cell>
          <cell r="AL107">
            <v>120666</v>
          </cell>
          <cell r="AM107">
            <v>0</v>
          </cell>
          <cell r="AN107">
            <v>0</v>
          </cell>
          <cell r="AO107">
            <v>0</v>
          </cell>
          <cell r="AP107">
            <v>4291000</v>
          </cell>
          <cell r="AQ107">
            <v>0</v>
          </cell>
          <cell r="AR107">
            <v>20000000</v>
          </cell>
          <cell r="AS107">
            <v>25014996</v>
          </cell>
          <cell r="AT107">
            <v>31165470</v>
          </cell>
          <cell r="AU107">
            <v>560000</v>
          </cell>
          <cell r="AV107">
            <v>30605470</v>
          </cell>
          <cell r="AW107">
            <v>54704724</v>
          </cell>
          <cell r="AX107">
            <v>40353294</v>
          </cell>
          <cell r="AY107">
            <v>0</v>
          </cell>
          <cell r="AZ107">
            <v>14351430</v>
          </cell>
          <cell r="BA107">
            <v>54704724</v>
          </cell>
          <cell r="BB107">
            <v>5313688</v>
          </cell>
          <cell r="BC107">
            <v>4222851</v>
          </cell>
          <cell r="BD107">
            <v>1090837</v>
          </cell>
        </row>
        <row r="108">
          <cell r="A108" t="str">
            <v>c®30001</v>
          </cell>
          <cell r="B108" t="str">
            <v>c®3</v>
          </cell>
          <cell r="C108" t="str">
            <v>Hµ V¨n Uyªn</v>
          </cell>
          <cell r="D108">
            <v>1</v>
          </cell>
          <cell r="E108">
            <v>3.23</v>
          </cell>
          <cell r="G108">
            <v>2064572</v>
          </cell>
          <cell r="H108">
            <v>2064572</v>
          </cell>
          <cell r="I108">
            <v>2064572</v>
          </cell>
          <cell r="N108">
            <v>0</v>
          </cell>
          <cell r="O108">
            <v>825820</v>
          </cell>
          <cell r="P108">
            <v>0</v>
          </cell>
          <cell r="R108">
            <v>825820</v>
          </cell>
          <cell r="V108">
            <v>39130</v>
          </cell>
          <cell r="Y108">
            <v>0</v>
          </cell>
          <cell r="AA108">
            <v>0</v>
          </cell>
          <cell r="AC108">
            <v>0</v>
          </cell>
          <cell r="AD108">
            <v>24</v>
          </cell>
          <cell r="AE108">
            <v>144000</v>
          </cell>
          <cell r="AF108">
            <v>0</v>
          </cell>
          <cell r="AG108">
            <v>0</v>
          </cell>
          <cell r="AH108">
            <v>0</v>
          </cell>
          <cell r="AJ108">
            <v>3073522</v>
          </cell>
          <cell r="AK108">
            <v>33915</v>
          </cell>
          <cell r="AL108">
            <v>6783</v>
          </cell>
          <cell r="AM108">
            <v>0</v>
          </cell>
          <cell r="AO108">
            <v>0</v>
          </cell>
          <cell r="AP108">
            <v>516000</v>
          </cell>
          <cell r="AQ108">
            <v>0</v>
          </cell>
          <cell r="AR108">
            <v>1500000</v>
          </cell>
          <cell r="AS108">
            <v>2056698</v>
          </cell>
          <cell r="AT108">
            <v>1016824</v>
          </cell>
          <cell r="AU108">
            <v>31000</v>
          </cell>
          <cell r="AV108">
            <v>985824</v>
          </cell>
          <cell r="AW108">
            <v>3073522</v>
          </cell>
          <cell r="AX108">
            <v>2247702</v>
          </cell>
          <cell r="AZ108">
            <v>825820</v>
          </cell>
          <cell r="BA108">
            <v>3073522</v>
          </cell>
        </row>
        <row r="109">
          <cell r="A109" t="str">
            <v>c®30002</v>
          </cell>
          <cell r="B109" t="str">
            <v>c®3</v>
          </cell>
          <cell r="C109" t="str">
            <v>NguyÔn V¨n B×nh</v>
          </cell>
          <cell r="D109">
            <v>1</v>
          </cell>
          <cell r="E109">
            <v>3.48</v>
          </cell>
          <cell r="G109">
            <v>1814530</v>
          </cell>
          <cell r="H109">
            <v>1814530</v>
          </cell>
          <cell r="I109">
            <v>1814530</v>
          </cell>
          <cell r="N109">
            <v>0</v>
          </cell>
          <cell r="O109">
            <v>725810</v>
          </cell>
          <cell r="P109">
            <v>0</v>
          </cell>
          <cell r="R109">
            <v>725810</v>
          </cell>
          <cell r="V109">
            <v>42150</v>
          </cell>
          <cell r="Y109">
            <v>0</v>
          </cell>
          <cell r="AA109">
            <v>0</v>
          </cell>
          <cell r="AC109">
            <v>0</v>
          </cell>
          <cell r="AD109">
            <v>24</v>
          </cell>
          <cell r="AE109">
            <v>144000</v>
          </cell>
          <cell r="AF109">
            <v>0</v>
          </cell>
          <cell r="AG109">
            <v>0</v>
          </cell>
          <cell r="AH109">
            <v>0</v>
          </cell>
          <cell r="AJ109">
            <v>2726490</v>
          </cell>
          <cell r="AK109">
            <v>36540</v>
          </cell>
          <cell r="AL109">
            <v>7308</v>
          </cell>
          <cell r="AM109">
            <v>0</v>
          </cell>
          <cell r="AO109">
            <v>0</v>
          </cell>
          <cell r="AP109">
            <v>212000</v>
          </cell>
          <cell r="AQ109">
            <v>0</v>
          </cell>
          <cell r="AR109">
            <v>1500000</v>
          </cell>
          <cell r="AS109">
            <v>1755848</v>
          </cell>
          <cell r="AT109">
            <v>970642</v>
          </cell>
          <cell r="AU109">
            <v>27000</v>
          </cell>
          <cell r="AV109">
            <v>943642</v>
          </cell>
          <cell r="AW109">
            <v>2726490</v>
          </cell>
          <cell r="AX109">
            <v>2000680</v>
          </cell>
          <cell r="AZ109">
            <v>725810</v>
          </cell>
          <cell r="BA109">
            <v>2726490</v>
          </cell>
        </row>
        <row r="110">
          <cell r="A110" t="str">
            <v>c®30003</v>
          </cell>
          <cell r="B110" t="str">
            <v>c®3</v>
          </cell>
          <cell r="C110" t="str">
            <v>§oµn Sü L­u</v>
          </cell>
          <cell r="D110">
            <v>1</v>
          </cell>
          <cell r="E110">
            <v>2.98</v>
          </cell>
          <cell r="G110">
            <v>1814530</v>
          </cell>
          <cell r="H110">
            <v>1814530</v>
          </cell>
          <cell r="I110">
            <v>1814530</v>
          </cell>
          <cell r="N110">
            <v>0</v>
          </cell>
          <cell r="O110">
            <v>725810</v>
          </cell>
          <cell r="P110">
            <v>0</v>
          </cell>
          <cell r="R110">
            <v>725810</v>
          </cell>
          <cell r="V110">
            <v>36090</v>
          </cell>
          <cell r="Y110">
            <v>0</v>
          </cell>
          <cell r="AA110">
            <v>0</v>
          </cell>
          <cell r="AC110">
            <v>0</v>
          </cell>
          <cell r="AD110">
            <v>24</v>
          </cell>
          <cell r="AE110">
            <v>144000</v>
          </cell>
          <cell r="AF110">
            <v>0</v>
          </cell>
          <cell r="AG110">
            <v>0</v>
          </cell>
          <cell r="AH110">
            <v>0</v>
          </cell>
          <cell r="AJ110">
            <v>2720430</v>
          </cell>
          <cell r="AK110">
            <v>31290</v>
          </cell>
          <cell r="AL110">
            <v>6258</v>
          </cell>
          <cell r="AM110">
            <v>0</v>
          </cell>
          <cell r="AO110">
            <v>0</v>
          </cell>
          <cell r="AP110">
            <v>210000</v>
          </cell>
          <cell r="AQ110">
            <v>0</v>
          </cell>
          <cell r="AR110">
            <v>1000000</v>
          </cell>
          <cell r="AS110">
            <v>1247548</v>
          </cell>
          <cell r="AT110">
            <v>1472882</v>
          </cell>
          <cell r="AU110">
            <v>27000</v>
          </cell>
          <cell r="AV110">
            <v>1445882</v>
          </cell>
          <cell r="AW110">
            <v>2720430</v>
          </cell>
          <cell r="AX110">
            <v>1994620</v>
          </cell>
          <cell r="AZ110">
            <v>725810</v>
          </cell>
          <cell r="BA110">
            <v>2720430</v>
          </cell>
        </row>
        <row r="111">
          <cell r="A111" t="str">
            <v>c®30004</v>
          </cell>
          <cell r="B111" t="str">
            <v>c®3</v>
          </cell>
          <cell r="C111" t="str">
            <v>§Æng V¨n Gi¸p</v>
          </cell>
          <cell r="D111">
            <v>1</v>
          </cell>
          <cell r="E111">
            <v>2.81</v>
          </cell>
          <cell r="G111">
            <v>1814530</v>
          </cell>
          <cell r="H111">
            <v>1814530</v>
          </cell>
          <cell r="I111">
            <v>1814530</v>
          </cell>
          <cell r="N111">
            <v>0</v>
          </cell>
          <cell r="O111">
            <v>725810</v>
          </cell>
          <cell r="P111">
            <v>0</v>
          </cell>
          <cell r="R111">
            <v>725810</v>
          </cell>
          <cell r="V111">
            <v>22690</v>
          </cell>
          <cell r="Y111">
            <v>0</v>
          </cell>
          <cell r="AA111">
            <v>0</v>
          </cell>
          <cell r="AC111">
            <v>0</v>
          </cell>
          <cell r="AD111">
            <v>24</v>
          </cell>
          <cell r="AE111">
            <v>144000</v>
          </cell>
          <cell r="AF111">
            <v>0</v>
          </cell>
          <cell r="AG111">
            <v>0</v>
          </cell>
          <cell r="AH111">
            <v>0</v>
          </cell>
          <cell r="AJ111">
            <v>2707030</v>
          </cell>
          <cell r="AK111">
            <v>29505</v>
          </cell>
          <cell r="AL111">
            <v>5901</v>
          </cell>
          <cell r="AM111">
            <v>0</v>
          </cell>
          <cell r="AO111">
            <v>0</v>
          </cell>
          <cell r="AP111">
            <v>212000</v>
          </cell>
          <cell r="AQ111">
            <v>0</v>
          </cell>
          <cell r="AR111">
            <v>1000000</v>
          </cell>
          <cell r="AS111">
            <v>1247406</v>
          </cell>
          <cell r="AT111">
            <v>1459624</v>
          </cell>
          <cell r="AU111">
            <v>27000</v>
          </cell>
          <cell r="AV111">
            <v>1432624</v>
          </cell>
          <cell r="AW111">
            <v>2707030</v>
          </cell>
          <cell r="AX111">
            <v>1981220</v>
          </cell>
          <cell r="AZ111">
            <v>725810</v>
          </cell>
          <cell r="BA111">
            <v>2707030</v>
          </cell>
        </row>
        <row r="112">
          <cell r="A112" t="str">
            <v>c®30005</v>
          </cell>
          <cell r="B112" t="str">
            <v>c®3</v>
          </cell>
          <cell r="C112" t="str">
            <v>§oµn Ngäc ThÈm</v>
          </cell>
          <cell r="D112">
            <v>1</v>
          </cell>
          <cell r="E112">
            <v>2.5499999999999998</v>
          </cell>
          <cell r="G112">
            <v>1814530</v>
          </cell>
          <cell r="H112">
            <v>1814530</v>
          </cell>
          <cell r="I112">
            <v>1814530</v>
          </cell>
          <cell r="N112">
            <v>0</v>
          </cell>
          <cell r="O112">
            <v>725810</v>
          </cell>
          <cell r="P112">
            <v>0</v>
          </cell>
          <cell r="R112">
            <v>725810</v>
          </cell>
          <cell r="V112">
            <v>20590</v>
          </cell>
          <cell r="Y112">
            <v>0</v>
          </cell>
          <cell r="AA112">
            <v>0</v>
          </cell>
          <cell r="AC112">
            <v>0</v>
          </cell>
          <cell r="AD112">
            <v>24</v>
          </cell>
          <cell r="AE112">
            <v>144000</v>
          </cell>
          <cell r="AF112">
            <v>0</v>
          </cell>
          <cell r="AG112">
            <v>0</v>
          </cell>
          <cell r="AH112">
            <v>0</v>
          </cell>
          <cell r="AJ112">
            <v>2704930</v>
          </cell>
          <cell r="AK112">
            <v>26775</v>
          </cell>
          <cell r="AL112">
            <v>5355</v>
          </cell>
          <cell r="AM112">
            <v>0</v>
          </cell>
          <cell r="AO112">
            <v>0</v>
          </cell>
          <cell r="AP112">
            <v>207000</v>
          </cell>
          <cell r="AQ112">
            <v>0</v>
          </cell>
          <cell r="AR112">
            <v>1000000</v>
          </cell>
          <cell r="AS112">
            <v>1239130</v>
          </cell>
          <cell r="AT112">
            <v>1465800</v>
          </cell>
          <cell r="AU112">
            <v>27000</v>
          </cell>
          <cell r="AV112">
            <v>1438800</v>
          </cell>
          <cell r="AW112">
            <v>2704930</v>
          </cell>
          <cell r="AX112">
            <v>1979120</v>
          </cell>
          <cell r="AZ112">
            <v>725810</v>
          </cell>
          <cell r="BA112">
            <v>2704930</v>
          </cell>
        </row>
        <row r="113">
          <cell r="A113" t="str">
            <v>c®30006</v>
          </cell>
          <cell r="B113" t="str">
            <v>c®3</v>
          </cell>
          <cell r="C113" t="str">
            <v>§Æng ThÞ Nh·</v>
          </cell>
          <cell r="D113">
            <v>1</v>
          </cell>
          <cell r="E113">
            <v>2.42</v>
          </cell>
          <cell r="G113">
            <v>1017000</v>
          </cell>
          <cell r="H113">
            <v>1017000</v>
          </cell>
          <cell r="I113">
            <v>1017000</v>
          </cell>
          <cell r="N113">
            <v>0</v>
          </cell>
          <cell r="O113">
            <v>406800</v>
          </cell>
          <cell r="P113">
            <v>0</v>
          </cell>
          <cell r="R113">
            <v>406800</v>
          </cell>
          <cell r="V113">
            <v>19540</v>
          </cell>
          <cell r="Y113">
            <v>0</v>
          </cell>
          <cell r="AA113">
            <v>0</v>
          </cell>
          <cell r="AC113">
            <v>0</v>
          </cell>
          <cell r="AD113">
            <v>24</v>
          </cell>
          <cell r="AE113">
            <v>144000</v>
          </cell>
          <cell r="AF113">
            <v>0</v>
          </cell>
          <cell r="AG113">
            <v>0</v>
          </cell>
          <cell r="AH113">
            <v>0</v>
          </cell>
          <cell r="AJ113">
            <v>1587340</v>
          </cell>
          <cell r="AK113">
            <v>25410</v>
          </cell>
          <cell r="AL113">
            <v>5082</v>
          </cell>
          <cell r="AM113">
            <v>0</v>
          </cell>
          <cell r="AO113">
            <v>0</v>
          </cell>
          <cell r="AQ113">
            <v>0</v>
          </cell>
          <cell r="AR113">
            <v>1000000</v>
          </cell>
          <cell r="AS113">
            <v>1030492</v>
          </cell>
          <cell r="AT113">
            <v>556848</v>
          </cell>
          <cell r="AU113">
            <v>16000</v>
          </cell>
          <cell r="AV113">
            <v>540848</v>
          </cell>
          <cell r="AW113">
            <v>1587340</v>
          </cell>
          <cell r="AX113">
            <v>1180540</v>
          </cell>
          <cell r="AZ113">
            <v>406800</v>
          </cell>
          <cell r="BA113">
            <v>1587340</v>
          </cell>
        </row>
        <row r="114">
          <cell r="B114" t="str">
            <v>c®3 Total</v>
          </cell>
          <cell r="D114">
            <v>6</v>
          </cell>
          <cell r="E114">
            <v>34.03</v>
          </cell>
          <cell r="F114">
            <v>0</v>
          </cell>
          <cell r="G114">
            <v>10339692</v>
          </cell>
          <cell r="H114">
            <v>10339692</v>
          </cell>
          <cell r="I114">
            <v>10339692</v>
          </cell>
          <cell r="J114">
            <v>0</v>
          </cell>
          <cell r="K114">
            <v>0</v>
          </cell>
          <cell r="L114">
            <v>0</v>
          </cell>
          <cell r="M114">
            <v>0</v>
          </cell>
          <cell r="N114">
            <v>0</v>
          </cell>
          <cell r="O114">
            <v>4135860</v>
          </cell>
          <cell r="P114">
            <v>0</v>
          </cell>
          <cell r="Q114">
            <v>0</v>
          </cell>
          <cell r="R114">
            <v>4135860</v>
          </cell>
          <cell r="S114">
            <v>0</v>
          </cell>
          <cell r="T114">
            <v>0</v>
          </cell>
          <cell r="U114">
            <v>0</v>
          </cell>
          <cell r="V114">
            <v>180190</v>
          </cell>
          <cell r="W114">
            <v>0</v>
          </cell>
          <cell r="X114">
            <v>0</v>
          </cell>
          <cell r="Y114">
            <v>0</v>
          </cell>
          <cell r="Z114">
            <v>0</v>
          </cell>
          <cell r="AA114">
            <v>0</v>
          </cell>
          <cell r="AB114">
            <v>0</v>
          </cell>
          <cell r="AC114">
            <v>0</v>
          </cell>
          <cell r="AD114">
            <v>144</v>
          </cell>
          <cell r="AE114">
            <v>864000</v>
          </cell>
          <cell r="AF114">
            <v>0</v>
          </cell>
          <cell r="AG114">
            <v>0</v>
          </cell>
          <cell r="AH114">
            <v>0</v>
          </cell>
          <cell r="AI114">
            <v>0</v>
          </cell>
          <cell r="AJ114">
            <v>15519742</v>
          </cell>
          <cell r="AK114">
            <v>183435</v>
          </cell>
          <cell r="AL114">
            <v>36687</v>
          </cell>
          <cell r="AM114">
            <v>0</v>
          </cell>
          <cell r="AN114">
            <v>0</v>
          </cell>
          <cell r="AO114">
            <v>0</v>
          </cell>
          <cell r="AP114">
            <v>1357000</v>
          </cell>
          <cell r="AQ114">
            <v>0</v>
          </cell>
          <cell r="AR114">
            <v>7000000</v>
          </cell>
          <cell r="AS114">
            <v>8577122</v>
          </cell>
          <cell r="AT114">
            <v>6942620</v>
          </cell>
          <cell r="AU114">
            <v>155000</v>
          </cell>
          <cell r="AV114">
            <v>6787620</v>
          </cell>
          <cell r="AW114">
            <v>15519742</v>
          </cell>
          <cell r="AX114">
            <v>11383882</v>
          </cell>
          <cell r="AY114">
            <v>0</v>
          </cell>
          <cell r="AZ114">
            <v>4135860</v>
          </cell>
          <cell r="BA114">
            <v>15519742</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thue"/>
      <sheetName val="Sheet2 (2)"/>
      <sheetName val="Sheet2 (3)"/>
      <sheetName val="dsthue8"/>
      <sheetName val="Chialuong34"/>
      <sheetName val="Sheet1 (2)"/>
      <sheetName val="thluong"/>
      <sheetName val="bhxh"/>
      <sheetName val="sobhxh"/>
      <sheetName val="soluong"/>
      <sheetName val="soluong (2)"/>
      <sheetName val="donvi"/>
      <sheetName val="dsnv"/>
      <sheetName val="Chialuong34 (2)"/>
      <sheetName val="luong"/>
      <sheetName val="Chialuong32"/>
      <sheetName val="luong (2)"/>
      <sheetName val="Sheet1"/>
      <sheetName val="Sheet2"/>
      <sheetName val="Thuegoc (2)"/>
      <sheetName val="dsachthuong"/>
      <sheetName val="Thopth"/>
      <sheetName val="Thopth (2)"/>
      <sheetName val="dsthue8 (2)"/>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t="str">
            <v>M· NV</v>
          </cell>
          <cell r="C4" t="str">
            <v>Hä vµ tªn</v>
          </cell>
          <cell r="D4" t="str">
            <v>ChÊm
c«ng</v>
          </cell>
          <cell r="E4" t="str">
            <v>hsl</v>
          </cell>
          <cell r="F4" t="str">
            <v>L­¬ng SP
häc</v>
          </cell>
          <cell r="G4" t="str">
            <v>L­¬ng SP
T11</v>
          </cell>
          <cell r="H4" t="str">
            <v>L­¬ng SP</v>
          </cell>
          <cell r="I4" t="str">
            <v>L­¬ng 
®/gi¸</v>
          </cell>
          <cell r="J4" t="str">
            <v>phô cÊp</v>
          </cell>
          <cell r="O4" t="str">
            <v>T¨ng 30% &amp;25%</v>
          </cell>
          <cell r="R4" t="str">
            <v>t¨ng sp</v>
          </cell>
          <cell r="S4" t="str">
            <v>tæ
truëng</v>
          </cell>
          <cell r="T4" t="str">
            <v>TNLD</v>
          </cell>
          <cell r="U4" t="str">
            <v>trî gi¸o
ch÷a bÖnh</v>
          </cell>
          <cell r="V4" t="str">
            <v>Thªm giê 1/1/2002</v>
          </cell>
          <cell r="W4" t="str">
            <v>häc, ct¸c</v>
          </cell>
          <cell r="X4" t="str">
            <v>phÐp
chÕ ®é</v>
          </cell>
          <cell r="Y4" t="str">
            <v>L­¬ng 
thêi gian</v>
          </cell>
          <cell r="Z4" t="str">
            <v>b¶o d­ìng</v>
          </cell>
          <cell r="AB4" t="str">
            <v>Chê viÖc</v>
          </cell>
          <cell r="AD4" t="str">
            <v>¨n ca</v>
          </cell>
          <cell r="AE4" t="str">
            <v>¨n ca</v>
          </cell>
          <cell r="AF4" t="str">
            <v>BHXH</v>
          </cell>
          <cell r="AH4" t="str">
            <v>BHXH</v>
          </cell>
          <cell r="AI4" t="str">
            <v>th­ëng LN 2001</v>
          </cell>
          <cell r="AJ4" t="str">
            <v>tæng
céng</v>
          </cell>
          <cell r="AK4" t="str">
            <v>BHXH</v>
          </cell>
          <cell r="AL4" t="str">
            <v>BHYT</v>
          </cell>
          <cell r="AM4" t="str">
            <v>nu«i
con</v>
          </cell>
          <cell r="AN4" t="str">
            <v>gi¸m chi TTN
do nhÇm</v>
          </cell>
          <cell r="AO4" t="str">
            <v>thuÕ
TN kú nµy</v>
          </cell>
          <cell r="AP4" t="str">
            <v>thuÕ
TN kú tr­íc</v>
          </cell>
          <cell r="AQ4" t="str">
            <v>T¨ng TN
24/11</v>
          </cell>
          <cell r="AR4" t="str">
            <v>T¹m
øng</v>
          </cell>
          <cell r="AS4" t="str">
            <v>Céng
k/trõ</v>
          </cell>
          <cell r="AT4" t="str">
            <v>cßn
l¹i</v>
          </cell>
          <cell r="AU4" t="str">
            <v>Trõ 
c®oµn</v>
          </cell>
          <cell r="AV4" t="str">
            <v>tiÒn
®­îc lÜnh</v>
          </cell>
          <cell r="AW4" t="str">
            <v>Thu nhËp chÞu thuÕ</v>
          </cell>
        </row>
        <row r="5">
          <cell r="J5" t="str">
            <v>®éc
h¹i</v>
          </cell>
          <cell r="K5" t="str">
            <v>H¹ long</v>
          </cell>
          <cell r="L5" t="str">
            <v>§T
L§ bxÕp</v>
          </cell>
          <cell r="M5" t="str">
            <v>§T</v>
          </cell>
          <cell r="N5" t="str">
            <v>Tæng
phô cÊp</v>
          </cell>
          <cell r="O5" t="str">
            <v>40% SP</v>
          </cell>
          <cell r="P5" t="str">
            <v>88%</v>
          </cell>
          <cell r="Q5" t="str">
            <v>35%</v>
          </cell>
          <cell r="R5" t="str">
            <v>Tæng</v>
          </cell>
          <cell r="Z5" t="str">
            <v>c«ng</v>
          </cell>
          <cell r="AA5" t="str">
            <v>tiÒn</v>
          </cell>
          <cell r="AB5" t="str">
            <v>c«ng</v>
          </cell>
          <cell r="AC5" t="str">
            <v>tiÒn</v>
          </cell>
          <cell r="AE5" t="str">
            <v>tiÒn</v>
          </cell>
          <cell r="AF5" t="str">
            <v>n¨m 2000</v>
          </cell>
          <cell r="AG5" t="str">
            <v>n¨m 2002</v>
          </cell>
          <cell r="AH5" t="str">
            <v>céng</v>
          </cell>
          <cell r="AX5" t="str">
            <v>tiÒn l­¬ng</v>
          </cell>
          <cell r="AY5" t="str">
            <v>tiÒn th­ëng</v>
          </cell>
          <cell r="AZ5" t="str">
            <v>tn kh¸c</v>
          </cell>
          <cell r="BA5" t="str">
            <v>céng</v>
          </cell>
        </row>
        <row r="6">
          <cell r="A6" t="str">
            <v>t320001</v>
          </cell>
          <cell r="B6" t="str">
            <v>t32</v>
          </cell>
          <cell r="C6" t="str">
            <v>Ph¹m V¨n TiÕn</v>
          </cell>
          <cell r="D6">
            <v>1</v>
          </cell>
          <cell r="E6">
            <v>3.46</v>
          </cell>
          <cell r="G6">
            <v>1592567</v>
          </cell>
          <cell r="H6">
            <v>1592567</v>
          </cell>
          <cell r="I6">
            <v>1613567</v>
          </cell>
          <cell r="J6">
            <v>8000</v>
          </cell>
          <cell r="M6">
            <v>55197</v>
          </cell>
          <cell r="N6">
            <v>63197</v>
          </cell>
          <cell r="O6">
            <v>637000</v>
          </cell>
          <cell r="P6">
            <v>0</v>
          </cell>
          <cell r="R6">
            <v>637000</v>
          </cell>
          <cell r="S6">
            <v>21000</v>
          </cell>
          <cell r="Y6">
            <v>0</v>
          </cell>
          <cell r="AA6">
            <v>0</v>
          </cell>
          <cell r="AC6">
            <v>0</v>
          </cell>
          <cell r="AD6">
            <v>26</v>
          </cell>
          <cell r="AE6">
            <v>156000</v>
          </cell>
          <cell r="AF6">
            <v>0</v>
          </cell>
          <cell r="AG6">
            <v>0</v>
          </cell>
          <cell r="AH6">
            <v>0</v>
          </cell>
          <cell r="AI6">
            <v>436697</v>
          </cell>
          <cell r="AJ6">
            <v>2906461</v>
          </cell>
          <cell r="AK6">
            <v>36330</v>
          </cell>
          <cell r="AL6">
            <v>7266</v>
          </cell>
          <cell r="AM6">
            <v>0</v>
          </cell>
          <cell r="AO6">
            <v>0</v>
          </cell>
          <cell r="AQ6">
            <v>436697</v>
          </cell>
          <cell r="AR6">
            <v>1500000</v>
          </cell>
          <cell r="AS6">
            <v>1980293</v>
          </cell>
          <cell r="AT6">
            <v>926168</v>
          </cell>
          <cell r="AU6">
            <v>29000</v>
          </cell>
          <cell r="AV6">
            <v>897168</v>
          </cell>
          <cell r="AW6">
            <v>2843264</v>
          </cell>
          <cell r="AX6">
            <v>1769567</v>
          </cell>
          <cell r="AZ6">
            <v>1073697</v>
          </cell>
          <cell r="BA6">
            <v>2843264</v>
          </cell>
          <cell r="BB6">
            <v>295575</v>
          </cell>
          <cell r="BC6">
            <v>234316</v>
          </cell>
          <cell r="BD6">
            <v>61259</v>
          </cell>
          <cell r="BE6">
            <v>1592567</v>
          </cell>
        </row>
        <row r="7">
          <cell r="A7" t="str">
            <v>t320002</v>
          </cell>
          <cell r="B7" t="str">
            <v>t32</v>
          </cell>
          <cell r="C7" t="str">
            <v>NguyÔn V¨n Ninh</v>
          </cell>
          <cell r="D7">
            <v>1</v>
          </cell>
          <cell r="E7">
            <v>3.46</v>
          </cell>
          <cell r="G7">
            <v>1444400</v>
          </cell>
          <cell r="H7">
            <v>1444400</v>
          </cell>
          <cell r="I7">
            <v>1444400</v>
          </cell>
          <cell r="J7">
            <v>6000</v>
          </cell>
          <cell r="M7">
            <v>46460</v>
          </cell>
          <cell r="N7">
            <v>52460</v>
          </cell>
          <cell r="O7">
            <v>577760</v>
          </cell>
          <cell r="P7">
            <v>0</v>
          </cell>
          <cell r="R7">
            <v>577760</v>
          </cell>
          <cell r="Y7">
            <v>0</v>
          </cell>
          <cell r="AA7">
            <v>0</v>
          </cell>
          <cell r="AC7">
            <v>0</v>
          </cell>
          <cell r="AD7">
            <v>25</v>
          </cell>
          <cell r="AE7">
            <v>150000</v>
          </cell>
          <cell r="AF7">
            <v>0</v>
          </cell>
          <cell r="AG7">
            <v>0</v>
          </cell>
          <cell r="AH7">
            <v>0</v>
          </cell>
          <cell r="AI7">
            <v>559748</v>
          </cell>
          <cell r="AJ7">
            <v>2784368</v>
          </cell>
          <cell r="AK7">
            <v>36330</v>
          </cell>
          <cell r="AL7">
            <v>7266</v>
          </cell>
          <cell r="AM7">
            <v>0</v>
          </cell>
          <cell r="AO7">
            <v>0</v>
          </cell>
          <cell r="AQ7">
            <v>559748</v>
          </cell>
          <cell r="AR7">
            <v>1500000</v>
          </cell>
          <cell r="AS7">
            <v>2103344</v>
          </cell>
          <cell r="AT7">
            <v>681024</v>
          </cell>
          <cell r="AU7">
            <v>28000</v>
          </cell>
          <cell r="AV7">
            <v>653024</v>
          </cell>
          <cell r="AW7">
            <v>2731908</v>
          </cell>
          <cell r="AX7">
            <v>1594400</v>
          </cell>
          <cell r="AZ7">
            <v>1137508</v>
          </cell>
          <cell r="BA7">
            <v>2731908</v>
          </cell>
          <cell r="BB7">
            <v>296500</v>
          </cell>
          <cell r="BC7">
            <v>235100</v>
          </cell>
          <cell r="BD7">
            <v>61400</v>
          </cell>
          <cell r="BE7">
            <v>1444400</v>
          </cell>
        </row>
        <row r="8">
          <cell r="A8" t="str">
            <v>t320003</v>
          </cell>
          <cell r="B8" t="str">
            <v>t32</v>
          </cell>
          <cell r="C8" t="str">
            <v>§ång Xu©n Hång</v>
          </cell>
          <cell r="D8">
            <v>1</v>
          </cell>
          <cell r="E8">
            <v>3.46</v>
          </cell>
          <cell r="G8">
            <v>973200</v>
          </cell>
          <cell r="H8">
            <v>973200</v>
          </cell>
          <cell r="I8">
            <v>973200</v>
          </cell>
          <cell r="J8">
            <v>4000</v>
          </cell>
          <cell r="M8">
            <v>43500</v>
          </cell>
          <cell r="N8">
            <v>47500</v>
          </cell>
          <cell r="O8">
            <v>389280</v>
          </cell>
          <cell r="P8">
            <v>0</v>
          </cell>
          <cell r="R8">
            <v>389280</v>
          </cell>
          <cell r="Y8">
            <v>0</v>
          </cell>
          <cell r="AA8">
            <v>0</v>
          </cell>
          <cell r="AC8">
            <v>0</v>
          </cell>
          <cell r="AD8">
            <v>19</v>
          </cell>
          <cell r="AE8">
            <v>114000</v>
          </cell>
          <cell r="AF8">
            <v>0</v>
          </cell>
          <cell r="AG8">
            <v>83800</v>
          </cell>
          <cell r="AH8">
            <v>83800</v>
          </cell>
          <cell r="AI8">
            <v>515413</v>
          </cell>
          <cell r="AJ8">
            <v>2123193</v>
          </cell>
          <cell r="AK8">
            <v>36330</v>
          </cell>
          <cell r="AL8">
            <v>7266</v>
          </cell>
          <cell r="AM8">
            <v>0</v>
          </cell>
          <cell r="AO8">
            <v>0</v>
          </cell>
          <cell r="AQ8">
            <v>515413</v>
          </cell>
          <cell r="AR8">
            <v>1500000</v>
          </cell>
          <cell r="AS8">
            <v>2059009</v>
          </cell>
          <cell r="AT8">
            <v>64184</v>
          </cell>
          <cell r="AU8">
            <v>21000</v>
          </cell>
          <cell r="AV8">
            <v>43184</v>
          </cell>
          <cell r="AW8">
            <v>2075693</v>
          </cell>
          <cell r="AX8">
            <v>1171000</v>
          </cell>
          <cell r="AZ8">
            <v>904693</v>
          </cell>
          <cell r="BA8">
            <v>2075693</v>
          </cell>
          <cell r="BB8">
            <v>288100</v>
          </cell>
          <cell r="BC8">
            <v>228400</v>
          </cell>
          <cell r="BD8">
            <v>59700</v>
          </cell>
          <cell r="BE8">
            <v>973200</v>
          </cell>
        </row>
        <row r="9">
          <cell r="A9" t="str">
            <v>t320004</v>
          </cell>
          <cell r="B9" t="str">
            <v>t32</v>
          </cell>
          <cell r="C9" t="str">
            <v>Ph¹m V¨n NhuËn</v>
          </cell>
          <cell r="D9">
            <v>1</v>
          </cell>
          <cell r="E9">
            <v>3.46</v>
          </cell>
          <cell r="G9">
            <v>1296900</v>
          </cell>
          <cell r="H9">
            <v>1296900</v>
          </cell>
          <cell r="I9">
            <v>1296900</v>
          </cell>
          <cell r="J9">
            <v>8000</v>
          </cell>
          <cell r="M9">
            <v>49860</v>
          </cell>
          <cell r="N9">
            <v>57860</v>
          </cell>
          <cell r="O9">
            <v>518760</v>
          </cell>
          <cell r="P9">
            <v>0</v>
          </cell>
          <cell r="R9">
            <v>518760</v>
          </cell>
          <cell r="Y9">
            <v>0</v>
          </cell>
          <cell r="AA9">
            <v>0</v>
          </cell>
          <cell r="AC9">
            <v>0</v>
          </cell>
          <cell r="AD9">
            <v>25</v>
          </cell>
          <cell r="AE9">
            <v>150000</v>
          </cell>
          <cell r="AF9">
            <v>0</v>
          </cell>
          <cell r="AG9">
            <v>0</v>
          </cell>
          <cell r="AH9">
            <v>0</v>
          </cell>
          <cell r="AI9">
            <v>523103</v>
          </cell>
          <cell r="AJ9">
            <v>2546623</v>
          </cell>
          <cell r="AK9">
            <v>36330</v>
          </cell>
          <cell r="AL9">
            <v>7266</v>
          </cell>
          <cell r="AM9">
            <v>0</v>
          </cell>
          <cell r="AO9">
            <v>0</v>
          </cell>
          <cell r="AQ9">
            <v>523103</v>
          </cell>
          <cell r="AR9">
            <v>1500000</v>
          </cell>
          <cell r="AS9">
            <v>2066699</v>
          </cell>
          <cell r="AT9">
            <v>479924</v>
          </cell>
          <cell r="AU9">
            <v>25000</v>
          </cell>
          <cell r="AV9">
            <v>454924</v>
          </cell>
          <cell r="AW9">
            <v>2488763</v>
          </cell>
          <cell r="AX9">
            <v>1446900</v>
          </cell>
          <cell r="AZ9">
            <v>1041863</v>
          </cell>
          <cell r="BA9">
            <v>2488763</v>
          </cell>
          <cell r="BB9">
            <v>290300</v>
          </cell>
          <cell r="BC9">
            <v>230200</v>
          </cell>
          <cell r="BD9">
            <v>60100</v>
          </cell>
          <cell r="BE9">
            <v>1296900</v>
          </cell>
        </row>
        <row r="10">
          <cell r="A10" t="str">
            <v>t320005</v>
          </cell>
          <cell r="B10" t="str">
            <v>t32</v>
          </cell>
          <cell r="C10" t="str">
            <v>Vò V¨n Tr­êng</v>
          </cell>
          <cell r="D10">
            <v>1</v>
          </cell>
          <cell r="E10">
            <v>3.46</v>
          </cell>
          <cell r="G10">
            <v>703600</v>
          </cell>
          <cell r="H10">
            <v>703600</v>
          </cell>
          <cell r="I10">
            <v>773600</v>
          </cell>
          <cell r="J10">
            <v>6000</v>
          </cell>
          <cell r="M10">
            <v>30630</v>
          </cell>
          <cell r="N10">
            <v>36630</v>
          </cell>
          <cell r="O10">
            <v>281440</v>
          </cell>
          <cell r="P10">
            <v>0</v>
          </cell>
          <cell r="Q10">
            <v>24500</v>
          </cell>
          <cell r="R10">
            <v>305940</v>
          </cell>
          <cell r="W10">
            <v>70000</v>
          </cell>
          <cell r="Y10">
            <v>70000</v>
          </cell>
          <cell r="AA10">
            <v>0</v>
          </cell>
          <cell r="AC10">
            <v>0</v>
          </cell>
          <cell r="AD10">
            <v>11</v>
          </cell>
          <cell r="AE10">
            <v>66000</v>
          </cell>
          <cell r="AF10">
            <v>0</v>
          </cell>
          <cell r="AG10">
            <v>0</v>
          </cell>
          <cell r="AH10">
            <v>0</v>
          </cell>
          <cell r="AI10">
            <v>272010</v>
          </cell>
          <cell r="AJ10">
            <v>1454180</v>
          </cell>
          <cell r="AK10">
            <v>36330</v>
          </cell>
          <cell r="AL10">
            <v>7266</v>
          </cell>
          <cell r="AM10">
            <v>0</v>
          </cell>
          <cell r="AO10">
            <v>0</v>
          </cell>
          <cell r="AQ10">
            <v>272010</v>
          </cell>
          <cell r="AR10">
            <v>500000</v>
          </cell>
          <cell r="AS10">
            <v>815606</v>
          </cell>
          <cell r="AT10">
            <v>638574</v>
          </cell>
          <cell r="AU10">
            <v>15000</v>
          </cell>
          <cell r="AV10">
            <v>623574</v>
          </cell>
          <cell r="AW10">
            <v>1417550</v>
          </cell>
          <cell r="AX10">
            <v>839600</v>
          </cell>
          <cell r="AZ10">
            <v>577950</v>
          </cell>
          <cell r="BA10">
            <v>1417550</v>
          </cell>
          <cell r="BC10">
            <v>0</v>
          </cell>
          <cell r="BE10">
            <v>773600</v>
          </cell>
        </row>
        <row r="11">
          <cell r="A11" t="str">
            <v>t320006</v>
          </cell>
          <cell r="B11" t="str">
            <v>t32</v>
          </cell>
          <cell r="C11" t="str">
            <v>Ph¹m V¨n C¸t</v>
          </cell>
          <cell r="D11">
            <v>1</v>
          </cell>
          <cell r="E11">
            <v>3.46</v>
          </cell>
          <cell r="G11">
            <v>1223400</v>
          </cell>
          <cell r="H11">
            <v>1223400</v>
          </cell>
          <cell r="I11">
            <v>1223400</v>
          </cell>
          <cell r="J11">
            <v>10000</v>
          </cell>
          <cell r="M11">
            <v>41630</v>
          </cell>
          <cell r="N11">
            <v>51630</v>
          </cell>
          <cell r="O11">
            <v>489360</v>
          </cell>
          <cell r="P11">
            <v>0</v>
          </cell>
          <cell r="R11">
            <v>489360</v>
          </cell>
          <cell r="Y11">
            <v>0</v>
          </cell>
          <cell r="AA11">
            <v>0</v>
          </cell>
          <cell r="AC11">
            <v>0</v>
          </cell>
          <cell r="AD11">
            <v>22</v>
          </cell>
          <cell r="AE11">
            <v>132000</v>
          </cell>
          <cell r="AF11">
            <v>0</v>
          </cell>
          <cell r="AG11">
            <v>62900</v>
          </cell>
          <cell r="AH11">
            <v>62900</v>
          </cell>
          <cell r="AI11">
            <v>538821</v>
          </cell>
          <cell r="AJ11">
            <v>2498111</v>
          </cell>
          <cell r="AK11">
            <v>36330</v>
          </cell>
          <cell r="AL11">
            <v>7266</v>
          </cell>
          <cell r="AM11">
            <v>0</v>
          </cell>
          <cell r="AO11">
            <v>0</v>
          </cell>
          <cell r="AQ11">
            <v>538821</v>
          </cell>
          <cell r="AR11">
            <v>1500000</v>
          </cell>
          <cell r="AS11">
            <v>2082417</v>
          </cell>
          <cell r="AT11">
            <v>415694</v>
          </cell>
          <cell r="AU11">
            <v>25000</v>
          </cell>
          <cell r="AV11">
            <v>390694</v>
          </cell>
          <cell r="AW11">
            <v>2446481</v>
          </cell>
          <cell r="AX11">
            <v>1418300</v>
          </cell>
          <cell r="AZ11">
            <v>1028181</v>
          </cell>
          <cell r="BA11">
            <v>2446481</v>
          </cell>
          <cell r="BB11">
            <v>296500</v>
          </cell>
          <cell r="BC11">
            <v>235100</v>
          </cell>
          <cell r="BD11">
            <v>61400</v>
          </cell>
          <cell r="BE11">
            <v>1223400</v>
          </cell>
        </row>
        <row r="12">
          <cell r="A12" t="str">
            <v>t320007</v>
          </cell>
          <cell r="B12" t="str">
            <v>t32</v>
          </cell>
          <cell r="C12" t="str">
            <v>Bïi Quang KiÓm</v>
          </cell>
          <cell r="D12">
            <v>0</v>
          </cell>
          <cell r="E12">
            <v>0</v>
          </cell>
          <cell r="H12">
            <v>0</v>
          </cell>
          <cell r="I12">
            <v>0</v>
          </cell>
          <cell r="N12">
            <v>0</v>
          </cell>
          <cell r="O12">
            <v>0</v>
          </cell>
          <cell r="P12">
            <v>0</v>
          </cell>
          <cell r="R12">
            <v>0</v>
          </cell>
          <cell r="Y12">
            <v>0</v>
          </cell>
          <cell r="AA12">
            <v>0</v>
          </cell>
          <cell r="AC12">
            <v>0</v>
          </cell>
          <cell r="AE12">
            <v>0</v>
          </cell>
          <cell r="AF12">
            <v>0</v>
          </cell>
          <cell r="AG12">
            <v>0</v>
          </cell>
          <cell r="AH12">
            <v>0</v>
          </cell>
          <cell r="AI12">
            <v>0</v>
          </cell>
          <cell r="AJ12">
            <v>0</v>
          </cell>
          <cell r="AK12">
            <v>0</v>
          </cell>
          <cell r="AL12">
            <v>0</v>
          </cell>
          <cell r="AM12">
            <v>0</v>
          </cell>
          <cell r="AO12">
            <v>0</v>
          </cell>
          <cell r="AQ12">
            <v>0</v>
          </cell>
          <cell r="AS12">
            <v>0</v>
          </cell>
          <cell r="AT12">
            <v>0</v>
          </cell>
          <cell r="AU12">
            <v>0</v>
          </cell>
          <cell r="AV12">
            <v>0</v>
          </cell>
          <cell r="AW12">
            <v>0</v>
          </cell>
          <cell r="AX12">
            <v>0</v>
          </cell>
          <cell r="AZ12">
            <v>0</v>
          </cell>
          <cell r="BA12">
            <v>0</v>
          </cell>
          <cell r="BB12">
            <v>296500</v>
          </cell>
          <cell r="BC12">
            <v>235100</v>
          </cell>
          <cell r="BD12">
            <v>61400</v>
          </cell>
          <cell r="BE12">
            <v>0</v>
          </cell>
        </row>
        <row r="13">
          <cell r="A13" t="str">
            <v>t320008</v>
          </cell>
          <cell r="B13" t="str">
            <v>t32</v>
          </cell>
          <cell r="C13" t="str">
            <v>NguyÔn §×nh Thµnh</v>
          </cell>
          <cell r="D13">
            <v>1</v>
          </cell>
          <cell r="E13">
            <v>3.46</v>
          </cell>
          <cell r="G13">
            <v>1253800</v>
          </cell>
          <cell r="H13">
            <v>1253800</v>
          </cell>
          <cell r="I13">
            <v>1253800</v>
          </cell>
          <cell r="J13">
            <v>4000</v>
          </cell>
          <cell r="M13">
            <v>30830</v>
          </cell>
          <cell r="N13">
            <v>34830</v>
          </cell>
          <cell r="O13">
            <v>501520</v>
          </cell>
          <cell r="P13">
            <v>0</v>
          </cell>
          <cell r="R13">
            <v>501520</v>
          </cell>
          <cell r="Y13">
            <v>0</v>
          </cell>
          <cell r="AA13">
            <v>0</v>
          </cell>
          <cell r="AC13">
            <v>0</v>
          </cell>
          <cell r="AD13">
            <v>22</v>
          </cell>
          <cell r="AE13">
            <v>132000</v>
          </cell>
          <cell r="AF13">
            <v>0</v>
          </cell>
          <cell r="AG13">
            <v>0</v>
          </cell>
          <cell r="AH13">
            <v>0</v>
          </cell>
          <cell r="AI13">
            <v>519127</v>
          </cell>
          <cell r="AJ13">
            <v>2441277</v>
          </cell>
          <cell r="AK13">
            <v>36330</v>
          </cell>
          <cell r="AL13">
            <v>7266</v>
          </cell>
          <cell r="AM13">
            <v>0</v>
          </cell>
          <cell r="AO13">
            <v>0</v>
          </cell>
          <cell r="AQ13">
            <v>519127</v>
          </cell>
          <cell r="AR13">
            <v>1500000</v>
          </cell>
          <cell r="AS13">
            <v>2062723</v>
          </cell>
          <cell r="AT13">
            <v>378554</v>
          </cell>
          <cell r="AU13">
            <v>24000</v>
          </cell>
          <cell r="AV13">
            <v>354554</v>
          </cell>
          <cell r="AW13">
            <v>2406447</v>
          </cell>
          <cell r="AX13">
            <v>1385800</v>
          </cell>
          <cell r="AZ13">
            <v>1020647</v>
          </cell>
          <cell r="BA13">
            <v>2406447</v>
          </cell>
          <cell r="BB13">
            <v>290000</v>
          </cell>
          <cell r="BC13">
            <v>229900</v>
          </cell>
          <cell r="BD13">
            <v>60100</v>
          </cell>
          <cell r="BE13">
            <v>1253800</v>
          </cell>
        </row>
        <row r="14">
          <cell r="A14" t="str">
            <v>t320009</v>
          </cell>
          <cell r="B14" t="str">
            <v>t32</v>
          </cell>
          <cell r="C14" t="str">
            <v>L­u V¨n T©m</v>
          </cell>
          <cell r="D14">
            <v>1</v>
          </cell>
          <cell r="E14">
            <v>3.46</v>
          </cell>
          <cell r="G14">
            <v>797400</v>
          </cell>
          <cell r="H14">
            <v>797400</v>
          </cell>
          <cell r="I14">
            <v>797400</v>
          </cell>
          <cell r="J14">
            <v>6000</v>
          </cell>
          <cell r="M14">
            <v>36290</v>
          </cell>
          <cell r="N14">
            <v>42290</v>
          </cell>
          <cell r="O14">
            <v>318960</v>
          </cell>
          <cell r="P14">
            <v>0</v>
          </cell>
          <cell r="R14">
            <v>318960</v>
          </cell>
          <cell r="Y14">
            <v>0</v>
          </cell>
          <cell r="AA14">
            <v>0</v>
          </cell>
          <cell r="AC14">
            <v>0</v>
          </cell>
          <cell r="AD14">
            <v>16</v>
          </cell>
          <cell r="AE14">
            <v>96000</v>
          </cell>
          <cell r="AF14">
            <v>0</v>
          </cell>
          <cell r="AG14">
            <v>0</v>
          </cell>
          <cell r="AH14">
            <v>0</v>
          </cell>
          <cell r="AI14">
            <v>454086</v>
          </cell>
          <cell r="AJ14">
            <v>1708736</v>
          </cell>
          <cell r="AK14">
            <v>36330</v>
          </cell>
          <cell r="AL14">
            <v>7266</v>
          </cell>
          <cell r="AM14">
            <v>0</v>
          </cell>
          <cell r="AO14">
            <v>0</v>
          </cell>
          <cell r="AQ14">
            <v>454086</v>
          </cell>
          <cell r="AR14">
            <v>1000000</v>
          </cell>
          <cell r="AS14">
            <v>1497682</v>
          </cell>
          <cell r="AT14">
            <v>211054</v>
          </cell>
          <cell r="AU14">
            <v>17000</v>
          </cell>
          <cell r="AV14">
            <v>194054</v>
          </cell>
          <cell r="AW14">
            <v>1666446</v>
          </cell>
          <cell r="AX14">
            <v>893400</v>
          </cell>
          <cell r="AZ14">
            <v>773046</v>
          </cell>
          <cell r="BA14">
            <v>1666446</v>
          </cell>
          <cell r="BB14">
            <v>214200</v>
          </cell>
          <cell r="BC14">
            <v>169800</v>
          </cell>
          <cell r="BD14">
            <v>44400</v>
          </cell>
          <cell r="BE14">
            <v>797400</v>
          </cell>
        </row>
        <row r="15">
          <cell r="A15" t="str">
            <v>t320010</v>
          </cell>
          <cell r="B15" t="str">
            <v>t32</v>
          </cell>
          <cell r="C15" t="str">
            <v>TrÇn V¨n Mong</v>
          </cell>
          <cell r="D15">
            <v>1</v>
          </cell>
          <cell r="E15">
            <v>3.46</v>
          </cell>
          <cell r="G15">
            <v>1441200</v>
          </cell>
          <cell r="H15">
            <v>1441200</v>
          </cell>
          <cell r="I15">
            <v>1441200</v>
          </cell>
          <cell r="J15">
            <v>10000</v>
          </cell>
          <cell r="M15">
            <v>58390</v>
          </cell>
          <cell r="N15">
            <v>68390</v>
          </cell>
          <cell r="O15">
            <v>576480</v>
          </cell>
          <cell r="P15">
            <v>0</v>
          </cell>
          <cell r="R15">
            <v>576480</v>
          </cell>
          <cell r="Y15">
            <v>0</v>
          </cell>
          <cell r="AA15">
            <v>0</v>
          </cell>
          <cell r="AC15">
            <v>0</v>
          </cell>
          <cell r="AD15">
            <v>23</v>
          </cell>
          <cell r="AE15">
            <v>138000</v>
          </cell>
          <cell r="AF15">
            <v>0</v>
          </cell>
          <cell r="AG15">
            <v>0</v>
          </cell>
          <cell r="AH15">
            <v>0</v>
          </cell>
          <cell r="AI15">
            <v>463162</v>
          </cell>
          <cell r="AJ15">
            <v>2687232</v>
          </cell>
          <cell r="AK15">
            <v>36330</v>
          </cell>
          <cell r="AL15">
            <v>7266</v>
          </cell>
          <cell r="AM15">
            <v>0</v>
          </cell>
          <cell r="AO15">
            <v>0</v>
          </cell>
          <cell r="AQ15">
            <v>463162</v>
          </cell>
          <cell r="AR15">
            <v>1500000</v>
          </cell>
          <cell r="AS15">
            <v>2006758</v>
          </cell>
          <cell r="AT15">
            <v>680474</v>
          </cell>
          <cell r="AU15">
            <v>27000</v>
          </cell>
          <cell r="AV15">
            <v>653474</v>
          </cell>
          <cell r="AW15">
            <v>2618842</v>
          </cell>
          <cell r="AX15">
            <v>1579200</v>
          </cell>
          <cell r="AZ15">
            <v>1039642</v>
          </cell>
          <cell r="BA15">
            <v>2618842</v>
          </cell>
          <cell r="BB15">
            <v>3000</v>
          </cell>
          <cell r="BC15">
            <v>0</v>
          </cell>
          <cell r="BD15">
            <v>3000</v>
          </cell>
          <cell r="BE15">
            <v>1441200</v>
          </cell>
        </row>
        <row r="16">
          <cell r="A16" t="str">
            <v>t320011</v>
          </cell>
          <cell r="B16" t="str">
            <v>t32</v>
          </cell>
          <cell r="C16" t="str">
            <v>Bïi V¨n ChØnh</v>
          </cell>
          <cell r="D16">
            <v>1</v>
          </cell>
          <cell r="E16">
            <v>2.44</v>
          </cell>
          <cell r="G16">
            <v>671400</v>
          </cell>
          <cell r="H16">
            <v>671400</v>
          </cell>
          <cell r="I16">
            <v>671400</v>
          </cell>
          <cell r="J16">
            <v>4000</v>
          </cell>
          <cell r="M16">
            <v>23590</v>
          </cell>
          <cell r="N16">
            <v>27590</v>
          </cell>
          <cell r="O16">
            <v>268560</v>
          </cell>
          <cell r="P16">
            <v>0</v>
          </cell>
          <cell r="R16">
            <v>268560</v>
          </cell>
          <cell r="Y16">
            <v>0</v>
          </cell>
          <cell r="AA16">
            <v>0</v>
          </cell>
          <cell r="AC16">
            <v>0</v>
          </cell>
          <cell r="AD16">
            <v>16</v>
          </cell>
          <cell r="AE16">
            <v>96000</v>
          </cell>
          <cell r="AF16">
            <v>0</v>
          </cell>
          <cell r="AG16">
            <v>0</v>
          </cell>
          <cell r="AH16">
            <v>0</v>
          </cell>
          <cell r="AI16">
            <v>494333</v>
          </cell>
          <cell r="AJ16">
            <v>1557883</v>
          </cell>
          <cell r="AK16">
            <v>25620</v>
          </cell>
          <cell r="AL16">
            <v>5124</v>
          </cell>
          <cell r="AM16">
            <v>0</v>
          </cell>
          <cell r="AO16">
            <v>0</v>
          </cell>
          <cell r="AQ16">
            <v>494333</v>
          </cell>
          <cell r="AR16">
            <v>1000000</v>
          </cell>
          <cell r="AS16">
            <v>1525077</v>
          </cell>
          <cell r="AT16">
            <v>32806</v>
          </cell>
          <cell r="AU16">
            <v>16000</v>
          </cell>
          <cell r="AV16">
            <v>16806</v>
          </cell>
          <cell r="AW16">
            <v>1530293</v>
          </cell>
          <cell r="AX16">
            <v>767400</v>
          </cell>
          <cell r="AZ16">
            <v>762893</v>
          </cell>
          <cell r="BA16">
            <v>1530293</v>
          </cell>
          <cell r="BB16">
            <v>275300</v>
          </cell>
          <cell r="BC16">
            <v>218300</v>
          </cell>
          <cell r="BD16">
            <v>57000</v>
          </cell>
          <cell r="BE16">
            <v>671400</v>
          </cell>
        </row>
        <row r="17">
          <cell r="A17" t="str">
            <v>t320012</v>
          </cell>
          <cell r="B17" t="str">
            <v>t32</v>
          </cell>
          <cell r="C17" t="str">
            <v>§ç V¨n Thè</v>
          </cell>
          <cell r="D17">
            <v>1</v>
          </cell>
          <cell r="E17">
            <v>2.44</v>
          </cell>
          <cell r="G17">
            <v>1356200</v>
          </cell>
          <cell r="H17">
            <v>1356200</v>
          </cell>
          <cell r="I17">
            <v>1356200</v>
          </cell>
          <cell r="J17">
            <v>8000</v>
          </cell>
          <cell r="M17">
            <v>58760</v>
          </cell>
          <cell r="N17">
            <v>66760</v>
          </cell>
          <cell r="O17">
            <v>542480</v>
          </cell>
          <cell r="P17">
            <v>0</v>
          </cell>
          <cell r="R17">
            <v>542480</v>
          </cell>
          <cell r="Y17">
            <v>0</v>
          </cell>
          <cell r="AA17">
            <v>0</v>
          </cell>
          <cell r="AC17">
            <v>0</v>
          </cell>
          <cell r="AD17">
            <v>25</v>
          </cell>
          <cell r="AE17">
            <v>150000</v>
          </cell>
          <cell r="AF17">
            <v>0</v>
          </cell>
          <cell r="AG17">
            <v>0</v>
          </cell>
          <cell r="AH17">
            <v>0</v>
          </cell>
          <cell r="AI17">
            <v>538142</v>
          </cell>
          <cell r="AJ17">
            <v>2653582</v>
          </cell>
          <cell r="AK17">
            <v>25620</v>
          </cell>
          <cell r="AL17">
            <v>5124</v>
          </cell>
          <cell r="AM17">
            <v>0</v>
          </cell>
          <cell r="AO17">
            <v>0</v>
          </cell>
          <cell r="AQ17">
            <v>538142</v>
          </cell>
          <cell r="AR17">
            <v>1500000</v>
          </cell>
          <cell r="AS17">
            <v>2068886</v>
          </cell>
          <cell r="AT17">
            <v>584696</v>
          </cell>
          <cell r="AU17">
            <v>27000</v>
          </cell>
          <cell r="AV17">
            <v>557696</v>
          </cell>
          <cell r="AW17">
            <v>2586822</v>
          </cell>
          <cell r="AX17">
            <v>1506200</v>
          </cell>
          <cell r="AZ17">
            <v>1080622</v>
          </cell>
          <cell r="BA17">
            <v>2586822</v>
          </cell>
          <cell r="BB17">
            <v>288100</v>
          </cell>
          <cell r="BC17">
            <v>228400</v>
          </cell>
          <cell r="BD17">
            <v>59700</v>
          </cell>
          <cell r="BE17">
            <v>1356200</v>
          </cell>
        </row>
        <row r="18">
          <cell r="A18" t="str">
            <v>t320013</v>
          </cell>
          <cell r="B18" t="str">
            <v>t32</v>
          </cell>
          <cell r="C18" t="str">
            <v>Vò H÷u Thanh</v>
          </cell>
          <cell r="D18">
            <v>1</v>
          </cell>
          <cell r="E18">
            <v>2.44</v>
          </cell>
          <cell r="G18">
            <v>775600</v>
          </cell>
          <cell r="H18">
            <v>775600</v>
          </cell>
          <cell r="I18">
            <v>775600</v>
          </cell>
          <cell r="J18">
            <v>4000</v>
          </cell>
          <cell r="M18">
            <v>16500</v>
          </cell>
          <cell r="N18">
            <v>20500</v>
          </cell>
          <cell r="O18">
            <v>310240</v>
          </cell>
          <cell r="P18">
            <v>0</v>
          </cell>
          <cell r="R18">
            <v>310240</v>
          </cell>
          <cell r="Y18">
            <v>0</v>
          </cell>
          <cell r="AA18">
            <v>0</v>
          </cell>
          <cell r="AC18">
            <v>0</v>
          </cell>
          <cell r="AD18">
            <v>9</v>
          </cell>
          <cell r="AE18">
            <v>54000</v>
          </cell>
          <cell r="AF18">
            <v>0</v>
          </cell>
          <cell r="AG18">
            <v>0</v>
          </cell>
          <cell r="AH18">
            <v>0</v>
          </cell>
          <cell r="AI18">
            <v>333161</v>
          </cell>
          <cell r="AJ18">
            <v>1493501</v>
          </cell>
          <cell r="AK18">
            <v>25620</v>
          </cell>
          <cell r="AL18">
            <v>5124</v>
          </cell>
          <cell r="AM18">
            <v>0</v>
          </cell>
          <cell r="AO18">
            <v>0</v>
          </cell>
          <cell r="AQ18">
            <v>333161</v>
          </cell>
          <cell r="AR18">
            <v>500000</v>
          </cell>
          <cell r="AS18">
            <v>863905</v>
          </cell>
          <cell r="AT18">
            <v>629596</v>
          </cell>
          <cell r="AU18">
            <v>15000</v>
          </cell>
          <cell r="AV18">
            <v>614596</v>
          </cell>
          <cell r="AW18">
            <v>1473001</v>
          </cell>
          <cell r="AX18">
            <v>829600</v>
          </cell>
          <cell r="AZ18">
            <v>643401</v>
          </cell>
          <cell r="BA18">
            <v>1473001</v>
          </cell>
          <cell r="BB18">
            <v>283800</v>
          </cell>
          <cell r="BC18">
            <v>225000</v>
          </cell>
          <cell r="BD18">
            <v>58800</v>
          </cell>
          <cell r="BE18">
            <v>775600</v>
          </cell>
        </row>
        <row r="19">
          <cell r="A19" t="str">
            <v>t320014</v>
          </cell>
          <cell r="B19" t="str">
            <v>t32</v>
          </cell>
          <cell r="C19" t="str">
            <v>§inh V¨n Ch©u</v>
          </cell>
          <cell r="D19">
            <v>1</v>
          </cell>
          <cell r="E19">
            <v>2.44</v>
          </cell>
          <cell r="G19">
            <v>1411200</v>
          </cell>
          <cell r="H19">
            <v>1411200</v>
          </cell>
          <cell r="I19">
            <v>1785600</v>
          </cell>
          <cell r="J19">
            <v>10000</v>
          </cell>
          <cell r="M19">
            <v>50060</v>
          </cell>
          <cell r="N19">
            <v>60060</v>
          </cell>
          <cell r="O19">
            <v>564480</v>
          </cell>
          <cell r="P19">
            <v>0</v>
          </cell>
          <cell r="R19">
            <v>564480</v>
          </cell>
          <cell r="X19">
            <v>374400</v>
          </cell>
          <cell r="Y19">
            <v>374400</v>
          </cell>
          <cell r="AA19">
            <v>0</v>
          </cell>
          <cell r="AC19">
            <v>0</v>
          </cell>
          <cell r="AD19">
            <v>24</v>
          </cell>
          <cell r="AE19">
            <v>144000</v>
          </cell>
          <cell r="AF19">
            <v>0</v>
          </cell>
          <cell r="AG19">
            <v>0</v>
          </cell>
          <cell r="AH19">
            <v>0</v>
          </cell>
          <cell r="AI19">
            <v>473431</v>
          </cell>
          <cell r="AJ19">
            <v>3027571</v>
          </cell>
          <cell r="AK19">
            <v>25620</v>
          </cell>
          <cell r="AL19">
            <v>5124</v>
          </cell>
          <cell r="AM19">
            <v>0</v>
          </cell>
          <cell r="AO19">
            <v>0</v>
          </cell>
          <cell r="AQ19">
            <v>473431</v>
          </cell>
          <cell r="AR19">
            <v>500000</v>
          </cell>
          <cell r="AS19">
            <v>1004175</v>
          </cell>
          <cell r="AT19">
            <v>2023396</v>
          </cell>
          <cell r="AU19">
            <v>30000</v>
          </cell>
          <cell r="AV19">
            <v>1993396</v>
          </cell>
          <cell r="AW19">
            <v>2967511</v>
          </cell>
          <cell r="AX19">
            <v>1929600</v>
          </cell>
          <cell r="AZ19">
            <v>1037911</v>
          </cell>
          <cell r="BA19">
            <v>2967511</v>
          </cell>
          <cell r="BB19">
            <v>238900</v>
          </cell>
          <cell r="BC19">
            <v>189400</v>
          </cell>
          <cell r="BD19">
            <v>49500</v>
          </cell>
          <cell r="BE19">
            <v>1411200</v>
          </cell>
        </row>
        <row r="20">
          <cell r="A20" t="str">
            <v>t320015</v>
          </cell>
          <cell r="B20" t="str">
            <v>t32</v>
          </cell>
          <cell r="C20" t="str">
            <v>Bïi Xu©n NhÑ</v>
          </cell>
          <cell r="D20">
            <v>1</v>
          </cell>
          <cell r="E20">
            <v>2.44</v>
          </cell>
          <cell r="G20">
            <v>1557800</v>
          </cell>
          <cell r="H20">
            <v>1557800</v>
          </cell>
          <cell r="I20">
            <v>1557800</v>
          </cell>
          <cell r="J20">
            <v>10000</v>
          </cell>
          <cell r="M20">
            <v>62460</v>
          </cell>
          <cell r="N20">
            <v>72460</v>
          </cell>
          <cell r="O20">
            <v>623120</v>
          </cell>
          <cell r="P20">
            <v>0</v>
          </cell>
          <cell r="R20">
            <v>623120</v>
          </cell>
          <cell r="Y20">
            <v>0</v>
          </cell>
          <cell r="AA20">
            <v>0</v>
          </cell>
          <cell r="AC20">
            <v>0</v>
          </cell>
          <cell r="AD20">
            <v>27</v>
          </cell>
          <cell r="AE20">
            <v>162000</v>
          </cell>
          <cell r="AF20">
            <v>0</v>
          </cell>
          <cell r="AG20">
            <v>0</v>
          </cell>
          <cell r="AH20">
            <v>0</v>
          </cell>
          <cell r="AI20">
            <v>589197</v>
          </cell>
          <cell r="AJ20">
            <v>3004577</v>
          </cell>
          <cell r="AK20">
            <v>25620</v>
          </cell>
          <cell r="AL20">
            <v>5124</v>
          </cell>
          <cell r="AM20">
            <v>0</v>
          </cell>
          <cell r="AO20">
            <v>0</v>
          </cell>
          <cell r="AQ20">
            <v>589197</v>
          </cell>
          <cell r="AR20">
            <v>1000000</v>
          </cell>
          <cell r="AS20">
            <v>1619941</v>
          </cell>
          <cell r="AT20">
            <v>1384636</v>
          </cell>
          <cell r="AU20">
            <v>30000</v>
          </cell>
          <cell r="AV20">
            <v>1354636</v>
          </cell>
          <cell r="AW20">
            <v>2932117</v>
          </cell>
          <cell r="AX20">
            <v>1719800</v>
          </cell>
          <cell r="AZ20">
            <v>1212317</v>
          </cell>
          <cell r="BA20">
            <v>2932117</v>
          </cell>
          <cell r="BB20">
            <v>290000</v>
          </cell>
          <cell r="BC20">
            <v>229900</v>
          </cell>
          <cell r="BD20">
            <v>60100</v>
          </cell>
          <cell r="BE20">
            <v>1557800</v>
          </cell>
        </row>
        <row r="21">
          <cell r="A21" t="str">
            <v>t320016</v>
          </cell>
          <cell r="B21" t="str">
            <v>t32</v>
          </cell>
          <cell r="C21" t="str">
            <v>Mai Thµnh §«</v>
          </cell>
          <cell r="D21">
            <v>1</v>
          </cell>
          <cell r="E21">
            <v>2.44</v>
          </cell>
          <cell r="G21">
            <v>719900</v>
          </cell>
          <cell r="H21">
            <v>719900</v>
          </cell>
          <cell r="I21">
            <v>719900</v>
          </cell>
          <cell r="J21">
            <v>6000</v>
          </cell>
          <cell r="M21">
            <v>30830</v>
          </cell>
          <cell r="N21">
            <v>36830</v>
          </cell>
          <cell r="O21">
            <v>287960</v>
          </cell>
          <cell r="P21">
            <v>0</v>
          </cell>
          <cell r="R21">
            <v>287960</v>
          </cell>
          <cell r="Y21">
            <v>0</v>
          </cell>
          <cell r="AA21">
            <v>0</v>
          </cell>
          <cell r="AC21">
            <v>0</v>
          </cell>
          <cell r="AD21">
            <v>13</v>
          </cell>
          <cell r="AE21">
            <v>78000</v>
          </cell>
          <cell r="AF21">
            <v>0</v>
          </cell>
          <cell r="AG21">
            <v>0</v>
          </cell>
          <cell r="AH21">
            <v>0</v>
          </cell>
          <cell r="AI21">
            <v>361322</v>
          </cell>
          <cell r="AJ21">
            <v>1484012</v>
          </cell>
          <cell r="AK21">
            <v>25620</v>
          </cell>
          <cell r="AL21">
            <v>5124</v>
          </cell>
          <cell r="AM21">
            <v>0</v>
          </cell>
          <cell r="AO21">
            <v>0</v>
          </cell>
          <cell r="AQ21">
            <v>361322</v>
          </cell>
          <cell r="AR21">
            <v>500000</v>
          </cell>
          <cell r="AS21">
            <v>892066</v>
          </cell>
          <cell r="AT21">
            <v>591946</v>
          </cell>
          <cell r="AU21">
            <v>15000</v>
          </cell>
          <cell r="AV21">
            <v>576946</v>
          </cell>
          <cell r="AW21">
            <v>1447182</v>
          </cell>
          <cell r="AX21">
            <v>797900</v>
          </cell>
          <cell r="AZ21">
            <v>649282</v>
          </cell>
          <cell r="BA21">
            <v>1447182</v>
          </cell>
          <cell r="BB21">
            <v>1800</v>
          </cell>
          <cell r="BC21">
            <v>0</v>
          </cell>
          <cell r="BD21">
            <v>1800</v>
          </cell>
          <cell r="BE21">
            <v>719900</v>
          </cell>
        </row>
        <row r="22">
          <cell r="A22" t="str">
            <v>t320017</v>
          </cell>
          <cell r="B22" t="str">
            <v>t32</v>
          </cell>
          <cell r="C22" t="str">
            <v>TrÇn Thanh V©n</v>
          </cell>
          <cell r="D22">
            <v>1</v>
          </cell>
          <cell r="E22">
            <v>2.44</v>
          </cell>
          <cell r="G22">
            <v>1106400</v>
          </cell>
          <cell r="H22">
            <v>1106400</v>
          </cell>
          <cell r="I22">
            <v>1106400</v>
          </cell>
          <cell r="J22">
            <v>6000</v>
          </cell>
          <cell r="M22">
            <v>39090</v>
          </cell>
          <cell r="N22">
            <v>45090</v>
          </cell>
          <cell r="O22">
            <v>442560</v>
          </cell>
          <cell r="P22">
            <v>0</v>
          </cell>
          <cell r="R22">
            <v>442560</v>
          </cell>
          <cell r="Y22">
            <v>0</v>
          </cell>
          <cell r="AA22">
            <v>0</v>
          </cell>
          <cell r="AC22">
            <v>0</v>
          </cell>
          <cell r="AD22">
            <v>17</v>
          </cell>
          <cell r="AE22">
            <v>102000</v>
          </cell>
          <cell r="AF22">
            <v>0</v>
          </cell>
          <cell r="AG22">
            <v>0</v>
          </cell>
          <cell r="AH22">
            <v>0</v>
          </cell>
          <cell r="AI22">
            <v>470848</v>
          </cell>
          <cell r="AJ22">
            <v>2166898</v>
          </cell>
          <cell r="AK22">
            <v>25620</v>
          </cell>
          <cell r="AL22">
            <v>5124</v>
          </cell>
          <cell r="AM22">
            <v>0</v>
          </cell>
          <cell r="AO22">
            <v>0</v>
          </cell>
          <cell r="AQ22">
            <v>470848</v>
          </cell>
          <cell r="AR22">
            <v>1000000</v>
          </cell>
          <cell r="AS22">
            <v>1501592</v>
          </cell>
          <cell r="AT22">
            <v>665306</v>
          </cell>
          <cell r="AU22">
            <v>22000</v>
          </cell>
          <cell r="AV22">
            <v>643306</v>
          </cell>
          <cell r="AW22">
            <v>2121808</v>
          </cell>
          <cell r="AX22">
            <v>1208400</v>
          </cell>
          <cell r="AZ22">
            <v>913408</v>
          </cell>
          <cell r="BA22">
            <v>2121808</v>
          </cell>
          <cell r="BB22">
            <v>285000</v>
          </cell>
          <cell r="BC22">
            <v>226000</v>
          </cell>
          <cell r="BD22">
            <v>59000</v>
          </cell>
          <cell r="BE22">
            <v>1106400</v>
          </cell>
        </row>
        <row r="23">
          <cell r="A23" t="str">
            <v>t320018</v>
          </cell>
          <cell r="B23" t="str">
            <v>t32</v>
          </cell>
          <cell r="C23" t="str">
            <v>NguyÔn Thanh B×nh</v>
          </cell>
          <cell r="D23">
            <v>1</v>
          </cell>
          <cell r="E23">
            <v>1.7</v>
          </cell>
          <cell r="G23">
            <v>924400</v>
          </cell>
          <cell r="H23">
            <v>924400</v>
          </cell>
          <cell r="I23">
            <v>924400</v>
          </cell>
          <cell r="J23">
            <v>4000</v>
          </cell>
          <cell r="M23">
            <v>35960</v>
          </cell>
          <cell r="N23">
            <v>39960</v>
          </cell>
          <cell r="O23">
            <v>369760</v>
          </cell>
          <cell r="P23">
            <v>0</v>
          </cell>
          <cell r="R23">
            <v>369760</v>
          </cell>
          <cell r="Y23">
            <v>0</v>
          </cell>
          <cell r="AA23">
            <v>0</v>
          </cell>
          <cell r="AC23">
            <v>0</v>
          </cell>
          <cell r="AD23">
            <v>15</v>
          </cell>
          <cell r="AE23">
            <v>90000</v>
          </cell>
          <cell r="AF23">
            <v>0</v>
          </cell>
          <cell r="AG23">
            <v>0</v>
          </cell>
          <cell r="AH23">
            <v>0</v>
          </cell>
          <cell r="AI23">
            <v>363933</v>
          </cell>
          <cell r="AJ23">
            <v>1788053</v>
          </cell>
          <cell r="AK23">
            <v>17850</v>
          </cell>
          <cell r="AL23">
            <v>3570</v>
          </cell>
          <cell r="AM23">
            <v>0</v>
          </cell>
          <cell r="AO23">
            <v>0</v>
          </cell>
          <cell r="AQ23">
            <v>363933</v>
          </cell>
          <cell r="AR23">
            <v>500000</v>
          </cell>
          <cell r="AS23">
            <v>885353</v>
          </cell>
          <cell r="AT23">
            <v>902700</v>
          </cell>
          <cell r="AU23">
            <v>18000</v>
          </cell>
          <cell r="AV23">
            <v>884700</v>
          </cell>
          <cell r="AW23">
            <v>1748093</v>
          </cell>
          <cell r="AX23">
            <v>1014400</v>
          </cell>
          <cell r="AZ23">
            <v>733693</v>
          </cell>
          <cell r="BA23">
            <v>1748093</v>
          </cell>
          <cell r="BB23">
            <v>7400</v>
          </cell>
          <cell r="BC23">
            <v>0</v>
          </cell>
          <cell r="BD23">
            <v>7400</v>
          </cell>
          <cell r="BE23">
            <v>924400</v>
          </cell>
        </row>
        <row r="24">
          <cell r="A24" t="str">
            <v>t320019</v>
          </cell>
          <cell r="B24" t="str">
            <v>t32</v>
          </cell>
          <cell r="C24" t="str">
            <v>§ç Kh¾c S¬n</v>
          </cell>
          <cell r="D24">
            <v>1</v>
          </cell>
          <cell r="E24">
            <v>1.7</v>
          </cell>
          <cell r="G24">
            <v>1443100</v>
          </cell>
          <cell r="H24">
            <v>1443100</v>
          </cell>
          <cell r="I24">
            <v>1443100</v>
          </cell>
          <cell r="J24">
            <v>10000</v>
          </cell>
          <cell r="M24">
            <v>63560</v>
          </cell>
          <cell r="N24">
            <v>73560</v>
          </cell>
          <cell r="O24">
            <v>577240</v>
          </cell>
          <cell r="P24">
            <v>0</v>
          </cell>
          <cell r="R24">
            <v>577240</v>
          </cell>
          <cell r="Y24">
            <v>0</v>
          </cell>
          <cell r="AA24">
            <v>0</v>
          </cell>
          <cell r="AC24">
            <v>0</v>
          </cell>
          <cell r="AD24">
            <v>26</v>
          </cell>
          <cell r="AE24">
            <v>156000</v>
          </cell>
          <cell r="AF24">
            <v>0</v>
          </cell>
          <cell r="AG24">
            <v>0</v>
          </cell>
          <cell r="AH24">
            <v>0</v>
          </cell>
          <cell r="AI24">
            <v>570059</v>
          </cell>
          <cell r="AJ24">
            <v>2819959</v>
          </cell>
          <cell r="AK24">
            <v>17850</v>
          </cell>
          <cell r="AL24">
            <v>3570</v>
          </cell>
          <cell r="AM24">
            <v>0</v>
          </cell>
          <cell r="AO24">
            <v>0</v>
          </cell>
          <cell r="AQ24">
            <v>570059</v>
          </cell>
          <cell r="AR24">
            <v>1500000</v>
          </cell>
          <cell r="AS24">
            <v>2091479</v>
          </cell>
          <cell r="AT24">
            <v>728480</v>
          </cell>
          <cell r="AU24">
            <v>28000</v>
          </cell>
          <cell r="AV24">
            <v>700480</v>
          </cell>
          <cell r="AW24">
            <v>2746399</v>
          </cell>
          <cell r="AX24">
            <v>1599100</v>
          </cell>
          <cell r="AZ24">
            <v>1147299</v>
          </cell>
          <cell r="BA24">
            <v>2746399</v>
          </cell>
          <cell r="BB24">
            <v>296500</v>
          </cell>
          <cell r="BC24">
            <v>235100</v>
          </cell>
          <cell r="BD24">
            <v>61400</v>
          </cell>
          <cell r="BE24">
            <v>1443100</v>
          </cell>
        </row>
        <row r="25">
          <cell r="B25" t="str">
            <v>t32 Total</v>
          </cell>
          <cell r="D25">
            <v>18</v>
          </cell>
          <cell r="E25">
            <v>51.62</v>
          </cell>
          <cell r="F25">
            <v>0</v>
          </cell>
          <cell r="G25">
            <v>20692467</v>
          </cell>
          <cell r="H25">
            <v>20692467</v>
          </cell>
          <cell r="I25">
            <v>21157867</v>
          </cell>
          <cell r="J25">
            <v>124000</v>
          </cell>
          <cell r="K25">
            <v>0</v>
          </cell>
          <cell r="L25">
            <v>0</v>
          </cell>
          <cell r="M25">
            <v>773597</v>
          </cell>
          <cell r="N25">
            <v>897597</v>
          </cell>
          <cell r="O25">
            <v>8276960</v>
          </cell>
          <cell r="P25">
            <v>0</v>
          </cell>
          <cell r="Q25">
            <v>24500</v>
          </cell>
          <cell r="R25">
            <v>8301460</v>
          </cell>
          <cell r="S25">
            <v>21000</v>
          </cell>
          <cell r="T25">
            <v>0</v>
          </cell>
          <cell r="U25">
            <v>0</v>
          </cell>
          <cell r="V25">
            <v>0</v>
          </cell>
          <cell r="W25">
            <v>70000</v>
          </cell>
          <cell r="X25">
            <v>374400</v>
          </cell>
          <cell r="Y25">
            <v>444400</v>
          </cell>
          <cell r="Z25">
            <v>0</v>
          </cell>
          <cell r="AA25">
            <v>0</v>
          </cell>
          <cell r="AB25">
            <v>0</v>
          </cell>
          <cell r="AC25">
            <v>0</v>
          </cell>
          <cell r="AD25">
            <v>361</v>
          </cell>
          <cell r="AE25">
            <v>2166000</v>
          </cell>
          <cell r="AF25">
            <v>0</v>
          </cell>
          <cell r="AG25">
            <v>146700</v>
          </cell>
          <cell r="AH25">
            <v>146700</v>
          </cell>
          <cell r="AI25">
            <v>8476593</v>
          </cell>
          <cell r="AJ25">
            <v>41146217</v>
          </cell>
          <cell r="AK25">
            <v>542010</v>
          </cell>
          <cell r="AL25">
            <v>108402</v>
          </cell>
          <cell r="AM25">
            <v>0</v>
          </cell>
          <cell r="AN25">
            <v>0</v>
          </cell>
          <cell r="AO25">
            <v>0</v>
          </cell>
          <cell r="AP25">
            <v>0</v>
          </cell>
          <cell r="AQ25">
            <v>8476593</v>
          </cell>
          <cell r="AR25">
            <v>20000000</v>
          </cell>
          <cell r="AS25">
            <v>29127005</v>
          </cell>
          <cell r="AT25">
            <v>12019212</v>
          </cell>
          <cell r="AU25">
            <v>412000</v>
          </cell>
          <cell r="AV25">
            <v>11607212</v>
          </cell>
          <cell r="AW25">
            <v>40248620</v>
          </cell>
          <cell r="AX25">
            <v>23470567</v>
          </cell>
          <cell r="AY25">
            <v>0</v>
          </cell>
          <cell r="AZ25">
            <v>16778053</v>
          </cell>
          <cell r="BA25">
            <v>40248620</v>
          </cell>
          <cell r="BB25">
            <v>4237475</v>
          </cell>
          <cell r="BC25">
            <v>3350016</v>
          </cell>
          <cell r="BD25">
            <v>887459</v>
          </cell>
          <cell r="BE25">
            <v>20762467</v>
          </cell>
        </row>
        <row r="26">
          <cell r="A26" t="str">
            <v>t330001</v>
          </cell>
          <cell r="B26" t="str">
            <v>t33</v>
          </cell>
          <cell r="C26" t="str">
            <v>M¹c §øc Quang</v>
          </cell>
          <cell r="D26">
            <v>1</v>
          </cell>
          <cell r="E26">
            <v>3.46</v>
          </cell>
          <cell r="G26">
            <v>2095508</v>
          </cell>
          <cell r="H26">
            <v>2095508</v>
          </cell>
          <cell r="I26">
            <v>2116508</v>
          </cell>
          <cell r="J26">
            <v>8000</v>
          </cell>
          <cell r="M26">
            <v>81452</v>
          </cell>
          <cell r="N26">
            <v>89452</v>
          </cell>
          <cell r="O26">
            <v>838200</v>
          </cell>
          <cell r="P26">
            <v>0</v>
          </cell>
          <cell r="R26">
            <v>838200</v>
          </cell>
          <cell r="S26">
            <v>21000</v>
          </cell>
          <cell r="AA26">
            <v>0</v>
          </cell>
          <cell r="AC26">
            <v>0</v>
          </cell>
          <cell r="AD26">
            <v>30</v>
          </cell>
          <cell r="AE26">
            <v>180000</v>
          </cell>
          <cell r="AF26">
            <v>0</v>
          </cell>
          <cell r="AG26">
            <v>0</v>
          </cell>
          <cell r="AH26">
            <v>0</v>
          </cell>
          <cell r="AI26">
            <v>601969</v>
          </cell>
          <cell r="AJ26">
            <v>3826129</v>
          </cell>
          <cell r="AK26">
            <v>36330</v>
          </cell>
          <cell r="AL26">
            <v>7266</v>
          </cell>
          <cell r="AM26">
            <v>0</v>
          </cell>
          <cell r="AO26">
            <v>0</v>
          </cell>
          <cell r="AQ26">
            <v>601969</v>
          </cell>
          <cell r="AR26">
            <v>1200000</v>
          </cell>
          <cell r="AS26">
            <v>1845565</v>
          </cell>
          <cell r="AT26">
            <v>1980564</v>
          </cell>
          <cell r="AU26">
            <v>38000</v>
          </cell>
          <cell r="AV26">
            <v>1942564</v>
          </cell>
          <cell r="AW26">
            <v>3736677</v>
          </cell>
          <cell r="AX26">
            <v>2296508</v>
          </cell>
          <cell r="AZ26">
            <v>1440169</v>
          </cell>
          <cell r="BA26">
            <v>3736677</v>
          </cell>
          <cell r="BB26">
            <v>183936</v>
          </cell>
          <cell r="BC26">
            <v>198254</v>
          </cell>
          <cell r="BD26">
            <v>-14318</v>
          </cell>
          <cell r="BE26">
            <v>2095508</v>
          </cell>
        </row>
        <row r="27">
          <cell r="A27" t="str">
            <v>t330002</v>
          </cell>
          <cell r="B27" t="str">
            <v>t33</v>
          </cell>
          <cell r="C27" t="str">
            <v>T¹ Quang Ngang</v>
          </cell>
          <cell r="D27">
            <v>1</v>
          </cell>
          <cell r="E27">
            <v>3.46</v>
          </cell>
          <cell r="G27">
            <v>2071300</v>
          </cell>
          <cell r="H27">
            <v>2071300</v>
          </cell>
          <cell r="I27">
            <v>2071300</v>
          </cell>
          <cell r="J27">
            <v>10000</v>
          </cell>
          <cell r="M27">
            <v>82400</v>
          </cell>
          <cell r="N27">
            <v>92400</v>
          </cell>
          <cell r="O27">
            <v>828520</v>
          </cell>
          <cell r="P27">
            <v>0</v>
          </cell>
          <cell r="R27">
            <v>828520</v>
          </cell>
          <cell r="Y27">
            <v>0</v>
          </cell>
          <cell r="AA27">
            <v>0</v>
          </cell>
          <cell r="AC27">
            <v>0</v>
          </cell>
          <cell r="AD27">
            <v>30</v>
          </cell>
          <cell r="AE27">
            <v>180000</v>
          </cell>
          <cell r="AF27">
            <v>0</v>
          </cell>
          <cell r="AG27">
            <v>0</v>
          </cell>
          <cell r="AH27">
            <v>0</v>
          </cell>
          <cell r="AI27">
            <v>622311</v>
          </cell>
          <cell r="AJ27">
            <v>3794531</v>
          </cell>
          <cell r="AK27">
            <v>36330</v>
          </cell>
          <cell r="AL27">
            <v>7266</v>
          </cell>
          <cell r="AM27">
            <v>0</v>
          </cell>
          <cell r="AO27">
            <v>0</v>
          </cell>
          <cell r="AQ27">
            <v>622311</v>
          </cell>
          <cell r="AR27">
            <v>1200000</v>
          </cell>
          <cell r="AS27">
            <v>1865907</v>
          </cell>
          <cell r="AT27">
            <v>1928624</v>
          </cell>
          <cell r="AU27">
            <v>38000</v>
          </cell>
          <cell r="AV27">
            <v>1890624</v>
          </cell>
          <cell r="AW27">
            <v>3702131</v>
          </cell>
          <cell r="AX27">
            <v>2251300</v>
          </cell>
          <cell r="AZ27">
            <v>1450831</v>
          </cell>
          <cell r="BA27">
            <v>3702131</v>
          </cell>
          <cell r="BB27">
            <v>192620</v>
          </cell>
          <cell r="BC27">
            <v>207400</v>
          </cell>
          <cell r="BD27">
            <v>-14780</v>
          </cell>
          <cell r="BE27">
            <v>2071300</v>
          </cell>
        </row>
        <row r="28">
          <cell r="A28" t="str">
            <v>t330003</v>
          </cell>
          <cell r="B28" t="str">
            <v>t33</v>
          </cell>
          <cell r="C28" t="str">
            <v>Hå V¨n Dòng</v>
          </cell>
          <cell r="D28">
            <v>1</v>
          </cell>
          <cell r="E28">
            <v>3.46</v>
          </cell>
          <cell r="G28">
            <v>1622800</v>
          </cell>
          <cell r="H28">
            <v>1622800</v>
          </cell>
          <cell r="I28">
            <v>1622800</v>
          </cell>
          <cell r="J28">
            <v>8000</v>
          </cell>
          <cell r="M28">
            <v>63900</v>
          </cell>
          <cell r="N28">
            <v>71900</v>
          </cell>
          <cell r="O28">
            <v>649120</v>
          </cell>
          <cell r="P28">
            <v>0</v>
          </cell>
          <cell r="R28">
            <v>649120</v>
          </cell>
          <cell r="Y28">
            <v>0</v>
          </cell>
          <cell r="AA28">
            <v>0</v>
          </cell>
          <cell r="AC28">
            <v>0</v>
          </cell>
          <cell r="AD28">
            <v>21</v>
          </cell>
          <cell r="AE28">
            <v>126000</v>
          </cell>
          <cell r="AF28">
            <v>0</v>
          </cell>
          <cell r="AG28">
            <v>0</v>
          </cell>
          <cell r="AH28">
            <v>0</v>
          </cell>
          <cell r="AI28">
            <v>532605</v>
          </cell>
          <cell r="AJ28">
            <v>3002425</v>
          </cell>
          <cell r="AK28">
            <v>36330</v>
          </cell>
          <cell r="AL28">
            <v>7266</v>
          </cell>
          <cell r="AM28">
            <v>0</v>
          </cell>
          <cell r="AO28">
            <v>0</v>
          </cell>
          <cell r="AQ28">
            <v>532605</v>
          </cell>
          <cell r="AR28">
            <v>1200000</v>
          </cell>
          <cell r="AS28">
            <v>1776201</v>
          </cell>
          <cell r="AT28">
            <v>1226224</v>
          </cell>
          <cell r="AU28">
            <v>30000</v>
          </cell>
          <cell r="AV28">
            <v>1196224</v>
          </cell>
          <cell r="AW28">
            <v>2930525</v>
          </cell>
          <cell r="AX28">
            <v>1748800</v>
          </cell>
          <cell r="AZ28">
            <v>1181725</v>
          </cell>
          <cell r="BA28">
            <v>2930525</v>
          </cell>
          <cell r="BB28">
            <v>192620</v>
          </cell>
          <cell r="BC28">
            <v>207400</v>
          </cell>
          <cell r="BD28">
            <v>-14780</v>
          </cell>
          <cell r="BE28">
            <v>1622800</v>
          </cell>
        </row>
        <row r="29">
          <cell r="A29" t="str">
            <v>t330004</v>
          </cell>
          <cell r="B29" t="str">
            <v>t33</v>
          </cell>
          <cell r="C29" t="str">
            <v>NguyÔn Duy Ch©u</v>
          </cell>
          <cell r="D29">
            <v>1</v>
          </cell>
          <cell r="E29">
            <v>3.46</v>
          </cell>
          <cell r="G29">
            <v>2050600</v>
          </cell>
          <cell r="H29">
            <v>2050600</v>
          </cell>
          <cell r="I29">
            <v>2050600</v>
          </cell>
          <cell r="J29">
            <v>10000</v>
          </cell>
          <cell r="M29">
            <v>81200</v>
          </cell>
          <cell r="N29">
            <v>91200</v>
          </cell>
          <cell r="O29">
            <v>820240</v>
          </cell>
          <cell r="P29">
            <v>0</v>
          </cell>
          <cell r="R29">
            <v>820240</v>
          </cell>
          <cell r="Y29">
            <v>0</v>
          </cell>
          <cell r="AA29">
            <v>0</v>
          </cell>
          <cell r="AC29">
            <v>0</v>
          </cell>
          <cell r="AD29">
            <v>29</v>
          </cell>
          <cell r="AE29">
            <v>174000</v>
          </cell>
          <cell r="AF29">
            <v>0</v>
          </cell>
          <cell r="AG29">
            <v>0</v>
          </cell>
          <cell r="AH29">
            <v>0</v>
          </cell>
          <cell r="AI29">
            <v>574976</v>
          </cell>
          <cell r="AJ29">
            <v>3711016</v>
          </cell>
          <cell r="AK29">
            <v>36330</v>
          </cell>
          <cell r="AL29">
            <v>7266</v>
          </cell>
          <cell r="AM29">
            <v>0</v>
          </cell>
          <cell r="AO29">
            <v>0</v>
          </cell>
          <cell r="AQ29">
            <v>574976</v>
          </cell>
          <cell r="AR29">
            <v>1200000</v>
          </cell>
          <cell r="AS29">
            <v>1818572</v>
          </cell>
          <cell r="AT29">
            <v>1892444</v>
          </cell>
          <cell r="AU29">
            <v>37000</v>
          </cell>
          <cell r="AV29">
            <v>1855444</v>
          </cell>
          <cell r="AW29">
            <v>3619816</v>
          </cell>
          <cell r="AX29">
            <v>2224600</v>
          </cell>
          <cell r="AZ29">
            <v>1395216</v>
          </cell>
          <cell r="BA29">
            <v>3619816</v>
          </cell>
          <cell r="BB29">
            <v>192620</v>
          </cell>
          <cell r="BC29">
            <v>207400</v>
          </cell>
          <cell r="BD29">
            <v>-14780</v>
          </cell>
          <cell r="BE29">
            <v>2050600</v>
          </cell>
        </row>
        <row r="30">
          <cell r="A30" t="str">
            <v>t330005</v>
          </cell>
          <cell r="B30" t="str">
            <v>t33</v>
          </cell>
          <cell r="C30" t="str">
            <v>NguyÔn Quang To¸n</v>
          </cell>
          <cell r="D30">
            <v>1</v>
          </cell>
          <cell r="E30">
            <v>3.46</v>
          </cell>
          <cell r="G30">
            <v>741000</v>
          </cell>
          <cell r="H30">
            <v>741000</v>
          </cell>
          <cell r="I30">
            <v>741000</v>
          </cell>
          <cell r="J30">
            <v>4000</v>
          </cell>
          <cell r="M30">
            <v>45800</v>
          </cell>
          <cell r="N30">
            <v>49800</v>
          </cell>
          <cell r="O30">
            <v>296400</v>
          </cell>
          <cell r="P30">
            <v>0</v>
          </cell>
          <cell r="R30">
            <v>296400</v>
          </cell>
          <cell r="Y30">
            <v>0</v>
          </cell>
          <cell r="AA30">
            <v>0</v>
          </cell>
          <cell r="AC30">
            <v>0</v>
          </cell>
          <cell r="AD30">
            <v>11</v>
          </cell>
          <cell r="AE30">
            <v>66000</v>
          </cell>
          <cell r="AF30">
            <v>0</v>
          </cell>
          <cell r="AG30">
            <v>0</v>
          </cell>
          <cell r="AH30">
            <v>0</v>
          </cell>
          <cell r="AI30">
            <v>529053</v>
          </cell>
          <cell r="AJ30">
            <v>1682253</v>
          </cell>
          <cell r="AK30">
            <v>36330</v>
          </cell>
          <cell r="AL30">
            <v>7266</v>
          </cell>
          <cell r="AM30">
            <v>0</v>
          </cell>
          <cell r="AO30">
            <v>0</v>
          </cell>
          <cell r="AQ30">
            <v>529053</v>
          </cell>
          <cell r="AR30">
            <v>600000</v>
          </cell>
          <cell r="AS30">
            <v>1172649</v>
          </cell>
          <cell r="AT30">
            <v>509604</v>
          </cell>
          <cell r="AU30">
            <v>17000</v>
          </cell>
          <cell r="AV30">
            <v>492604</v>
          </cell>
          <cell r="AW30">
            <v>1632453</v>
          </cell>
          <cell r="AX30">
            <v>807000</v>
          </cell>
          <cell r="AZ30">
            <v>825453</v>
          </cell>
          <cell r="BA30">
            <v>1632453</v>
          </cell>
          <cell r="BB30">
            <v>910</v>
          </cell>
          <cell r="BC30">
            <v>0</v>
          </cell>
          <cell r="BD30">
            <v>910</v>
          </cell>
          <cell r="BE30">
            <v>741000</v>
          </cell>
        </row>
        <row r="31">
          <cell r="A31" t="str">
            <v>t330006</v>
          </cell>
          <cell r="B31" t="str">
            <v>t33</v>
          </cell>
          <cell r="C31" t="str">
            <v>TrÞnh Kim C­¬ng</v>
          </cell>
          <cell r="D31">
            <v>1</v>
          </cell>
          <cell r="E31">
            <v>3.46</v>
          </cell>
          <cell r="G31">
            <v>1493900</v>
          </cell>
          <cell r="H31">
            <v>1493900</v>
          </cell>
          <cell r="I31">
            <v>1493900</v>
          </cell>
          <cell r="J31">
            <v>10000</v>
          </cell>
          <cell r="M31">
            <v>58400</v>
          </cell>
          <cell r="N31">
            <v>68400</v>
          </cell>
          <cell r="O31">
            <v>597560</v>
          </cell>
          <cell r="P31">
            <v>0</v>
          </cell>
          <cell r="R31">
            <v>597560</v>
          </cell>
          <cell r="Y31">
            <v>0</v>
          </cell>
          <cell r="AA31">
            <v>0</v>
          </cell>
          <cell r="AC31">
            <v>0</v>
          </cell>
          <cell r="AD31">
            <v>23</v>
          </cell>
          <cell r="AE31">
            <v>138000</v>
          </cell>
          <cell r="AF31">
            <v>0</v>
          </cell>
          <cell r="AG31">
            <v>0</v>
          </cell>
          <cell r="AH31">
            <v>0</v>
          </cell>
          <cell r="AI31">
            <v>541293</v>
          </cell>
          <cell r="AJ31">
            <v>2839153</v>
          </cell>
          <cell r="AK31">
            <v>36330</v>
          </cell>
          <cell r="AL31">
            <v>7266</v>
          </cell>
          <cell r="AM31">
            <v>0</v>
          </cell>
          <cell r="AO31">
            <v>0</v>
          </cell>
          <cell r="AQ31">
            <v>541293</v>
          </cell>
          <cell r="AR31">
            <v>1200000</v>
          </cell>
          <cell r="AS31">
            <v>1784889</v>
          </cell>
          <cell r="AT31">
            <v>1054264</v>
          </cell>
          <cell r="AU31">
            <v>28000</v>
          </cell>
          <cell r="AV31">
            <v>1026264</v>
          </cell>
          <cell r="AW31">
            <v>2770753</v>
          </cell>
          <cell r="AX31">
            <v>1631900</v>
          </cell>
          <cell r="AZ31">
            <v>1138853</v>
          </cell>
          <cell r="BA31">
            <v>2770753</v>
          </cell>
          <cell r="BB31">
            <v>189620</v>
          </cell>
          <cell r="BC31">
            <v>204200</v>
          </cell>
          <cell r="BD31">
            <v>-14580</v>
          </cell>
          <cell r="BE31">
            <v>1493900</v>
          </cell>
        </row>
        <row r="32">
          <cell r="A32" t="str">
            <v>t330007</v>
          </cell>
          <cell r="B32" t="str">
            <v>t33</v>
          </cell>
          <cell r="C32" t="str">
            <v>Hoµng V¨n B¸ch</v>
          </cell>
          <cell r="D32">
            <v>1</v>
          </cell>
          <cell r="E32">
            <v>2.44</v>
          </cell>
          <cell r="G32">
            <v>1881700</v>
          </cell>
          <cell r="H32">
            <v>1881700</v>
          </cell>
          <cell r="I32">
            <v>1881700</v>
          </cell>
          <cell r="J32">
            <v>10000</v>
          </cell>
          <cell r="M32">
            <v>71400</v>
          </cell>
          <cell r="N32">
            <v>81400</v>
          </cell>
          <cell r="O32">
            <v>752680</v>
          </cell>
          <cell r="P32">
            <v>0</v>
          </cell>
          <cell r="R32">
            <v>752680</v>
          </cell>
          <cell r="Y32">
            <v>0</v>
          </cell>
          <cell r="AA32">
            <v>0</v>
          </cell>
          <cell r="AC32">
            <v>0</v>
          </cell>
          <cell r="AD32">
            <v>28</v>
          </cell>
          <cell r="AE32">
            <v>168000</v>
          </cell>
          <cell r="AF32">
            <v>0</v>
          </cell>
          <cell r="AG32">
            <v>0</v>
          </cell>
          <cell r="AH32">
            <v>0</v>
          </cell>
          <cell r="AI32">
            <v>574151</v>
          </cell>
          <cell r="AJ32">
            <v>3457931</v>
          </cell>
          <cell r="AK32">
            <v>25620</v>
          </cell>
          <cell r="AL32">
            <v>5124</v>
          </cell>
          <cell r="AM32">
            <v>0</v>
          </cell>
          <cell r="AO32">
            <v>0</v>
          </cell>
          <cell r="AQ32">
            <v>574151</v>
          </cell>
          <cell r="AR32">
            <v>1200000</v>
          </cell>
          <cell r="AS32">
            <v>1804895</v>
          </cell>
          <cell r="AT32">
            <v>1653036</v>
          </cell>
          <cell r="AU32">
            <v>35000</v>
          </cell>
          <cell r="AV32">
            <v>1618036</v>
          </cell>
          <cell r="AW32">
            <v>3376531</v>
          </cell>
          <cell r="AX32">
            <v>2049700</v>
          </cell>
          <cell r="AZ32">
            <v>1326831</v>
          </cell>
          <cell r="BA32">
            <v>3376531</v>
          </cell>
          <cell r="BB32">
            <v>192620</v>
          </cell>
          <cell r="BC32">
            <v>207400</v>
          </cell>
          <cell r="BD32">
            <v>-14780</v>
          </cell>
          <cell r="BE32">
            <v>1881700</v>
          </cell>
        </row>
        <row r="33">
          <cell r="A33" t="str">
            <v>t330008</v>
          </cell>
          <cell r="B33" t="str">
            <v>t33</v>
          </cell>
          <cell r="C33" t="str">
            <v>NguyÔn Hång Phong</v>
          </cell>
          <cell r="D33">
            <v>1</v>
          </cell>
          <cell r="E33">
            <v>2.44</v>
          </cell>
          <cell r="G33">
            <v>544600</v>
          </cell>
          <cell r="H33">
            <v>544600</v>
          </cell>
          <cell r="I33">
            <v>840200</v>
          </cell>
          <cell r="M33">
            <v>16700</v>
          </cell>
          <cell r="N33">
            <v>16700</v>
          </cell>
          <cell r="O33">
            <v>217840</v>
          </cell>
          <cell r="P33">
            <v>0</v>
          </cell>
          <cell r="R33">
            <v>217840</v>
          </cell>
          <cell r="X33">
            <v>295600</v>
          </cell>
          <cell r="Y33">
            <v>295600</v>
          </cell>
          <cell r="AA33">
            <v>0</v>
          </cell>
          <cell r="AC33">
            <v>0</v>
          </cell>
          <cell r="AD33">
            <v>7</v>
          </cell>
          <cell r="AE33">
            <v>42000</v>
          </cell>
          <cell r="AF33">
            <v>0</v>
          </cell>
          <cell r="AG33">
            <v>0</v>
          </cell>
          <cell r="AH33">
            <v>0</v>
          </cell>
          <cell r="AI33">
            <v>611457</v>
          </cell>
          <cell r="AJ33">
            <v>1728197</v>
          </cell>
          <cell r="AK33">
            <v>25620</v>
          </cell>
          <cell r="AL33">
            <v>5124</v>
          </cell>
          <cell r="AM33">
            <v>0</v>
          </cell>
          <cell r="AO33">
            <v>0</v>
          </cell>
          <cell r="AQ33">
            <v>611457</v>
          </cell>
          <cell r="AR33">
            <v>500000</v>
          </cell>
          <cell r="AS33">
            <v>1142201</v>
          </cell>
          <cell r="AT33">
            <v>585996</v>
          </cell>
          <cell r="AU33">
            <v>17000</v>
          </cell>
          <cell r="AV33">
            <v>568996</v>
          </cell>
          <cell r="AW33">
            <v>1711497</v>
          </cell>
          <cell r="AX33">
            <v>882200</v>
          </cell>
          <cell r="AZ33">
            <v>829297</v>
          </cell>
          <cell r="BA33">
            <v>1711497</v>
          </cell>
          <cell r="BB33">
            <v>192620</v>
          </cell>
          <cell r="BC33">
            <v>207400</v>
          </cell>
          <cell r="BD33">
            <v>-14780</v>
          </cell>
          <cell r="BE33">
            <v>544600</v>
          </cell>
        </row>
        <row r="34">
          <cell r="A34" t="str">
            <v>t330009</v>
          </cell>
          <cell r="B34" t="str">
            <v>t33</v>
          </cell>
          <cell r="C34" t="str">
            <v>TrÞnh V¨n Thµnh</v>
          </cell>
          <cell r="D34">
            <v>1</v>
          </cell>
          <cell r="E34">
            <v>2.44</v>
          </cell>
          <cell r="G34">
            <v>1849200</v>
          </cell>
          <cell r="H34">
            <v>1849200</v>
          </cell>
          <cell r="I34">
            <v>1849200</v>
          </cell>
          <cell r="J34">
            <v>8000</v>
          </cell>
          <cell r="M34">
            <v>77700</v>
          </cell>
          <cell r="N34">
            <v>85700</v>
          </cell>
          <cell r="O34">
            <v>739680</v>
          </cell>
          <cell r="P34">
            <v>0</v>
          </cell>
          <cell r="R34">
            <v>739680</v>
          </cell>
          <cell r="Y34">
            <v>0</v>
          </cell>
          <cell r="AA34">
            <v>0</v>
          </cell>
          <cell r="AC34">
            <v>0</v>
          </cell>
          <cell r="AD34">
            <v>26</v>
          </cell>
          <cell r="AE34">
            <v>156000</v>
          </cell>
          <cell r="AF34">
            <v>0</v>
          </cell>
          <cell r="AG34">
            <v>0</v>
          </cell>
          <cell r="AH34">
            <v>0</v>
          </cell>
          <cell r="AI34">
            <v>597698</v>
          </cell>
          <cell r="AJ34">
            <v>3428278</v>
          </cell>
          <cell r="AK34">
            <v>25620</v>
          </cell>
          <cell r="AL34">
            <v>5124</v>
          </cell>
          <cell r="AM34">
            <v>0</v>
          </cell>
          <cell r="AO34">
            <v>0</v>
          </cell>
          <cell r="AQ34">
            <v>597698</v>
          </cell>
          <cell r="AR34">
            <v>1300000</v>
          </cell>
          <cell r="AS34">
            <v>1928442</v>
          </cell>
          <cell r="AT34">
            <v>1499836</v>
          </cell>
          <cell r="AU34">
            <v>34000</v>
          </cell>
          <cell r="AV34">
            <v>1465836</v>
          </cell>
          <cell r="AW34">
            <v>3342578</v>
          </cell>
          <cell r="AX34">
            <v>2005200</v>
          </cell>
          <cell r="AZ34">
            <v>1337378</v>
          </cell>
          <cell r="BA34">
            <v>3342578</v>
          </cell>
          <cell r="BB34">
            <v>192620</v>
          </cell>
          <cell r="BC34">
            <v>207400</v>
          </cell>
          <cell r="BD34">
            <v>-14780</v>
          </cell>
          <cell r="BE34">
            <v>1849200</v>
          </cell>
        </row>
        <row r="35">
          <cell r="A35" t="str">
            <v>t330010</v>
          </cell>
          <cell r="B35" t="str">
            <v>t33</v>
          </cell>
          <cell r="C35" t="str">
            <v>§Æng §×nh H¶i</v>
          </cell>
          <cell r="D35">
            <v>1</v>
          </cell>
          <cell r="E35">
            <v>2.44</v>
          </cell>
          <cell r="G35">
            <v>847500</v>
          </cell>
          <cell r="H35">
            <v>847500</v>
          </cell>
          <cell r="I35">
            <v>917500</v>
          </cell>
          <cell r="J35">
            <v>2000</v>
          </cell>
          <cell r="M35">
            <v>20500</v>
          </cell>
          <cell r="N35">
            <v>22500</v>
          </cell>
          <cell r="O35">
            <v>339000</v>
          </cell>
          <cell r="P35">
            <v>0</v>
          </cell>
          <cell r="Q35">
            <v>24500</v>
          </cell>
          <cell r="R35">
            <v>363500</v>
          </cell>
          <cell r="W35">
            <v>70000</v>
          </cell>
          <cell r="Y35">
            <v>70000</v>
          </cell>
          <cell r="AA35">
            <v>0</v>
          </cell>
          <cell r="AC35">
            <v>0</v>
          </cell>
          <cell r="AD35">
            <v>12</v>
          </cell>
          <cell r="AE35">
            <v>72000</v>
          </cell>
          <cell r="AF35">
            <v>0</v>
          </cell>
          <cell r="AG35">
            <v>192100</v>
          </cell>
          <cell r="AH35">
            <v>192100</v>
          </cell>
          <cell r="AI35">
            <v>596992</v>
          </cell>
          <cell r="AJ35">
            <v>2164592</v>
          </cell>
          <cell r="AK35">
            <v>25620</v>
          </cell>
          <cell r="AL35">
            <v>5124</v>
          </cell>
          <cell r="AM35">
            <v>0</v>
          </cell>
          <cell r="AO35">
            <v>0</v>
          </cell>
          <cell r="AQ35">
            <v>596992</v>
          </cell>
          <cell r="AR35">
            <v>700000</v>
          </cell>
          <cell r="AS35">
            <v>1327736</v>
          </cell>
          <cell r="AT35">
            <v>836856</v>
          </cell>
          <cell r="AU35">
            <v>22000</v>
          </cell>
          <cell r="AV35">
            <v>814856</v>
          </cell>
          <cell r="AW35">
            <v>2142092</v>
          </cell>
          <cell r="AX35">
            <v>1181600</v>
          </cell>
          <cell r="AZ35">
            <v>960492</v>
          </cell>
          <cell r="BA35">
            <v>2142092</v>
          </cell>
          <cell r="BB35">
            <v>192620</v>
          </cell>
          <cell r="BC35">
            <v>207400</v>
          </cell>
          <cell r="BD35">
            <v>-14780</v>
          </cell>
          <cell r="BE35">
            <v>917500</v>
          </cell>
        </row>
        <row r="36">
          <cell r="A36" t="str">
            <v>t330011</v>
          </cell>
          <cell r="B36" t="str">
            <v>t33</v>
          </cell>
          <cell r="C36" t="str">
            <v>NguyÔn V¨n Nam</v>
          </cell>
          <cell r="D36">
            <v>1</v>
          </cell>
          <cell r="E36">
            <v>2.44</v>
          </cell>
          <cell r="G36">
            <v>867300</v>
          </cell>
          <cell r="H36">
            <v>867300</v>
          </cell>
          <cell r="I36">
            <v>867300</v>
          </cell>
          <cell r="J36">
            <v>6000</v>
          </cell>
          <cell r="M36">
            <v>32400</v>
          </cell>
          <cell r="N36">
            <v>38400</v>
          </cell>
          <cell r="O36">
            <v>346920</v>
          </cell>
          <cell r="P36">
            <v>0</v>
          </cell>
          <cell r="R36">
            <v>346920</v>
          </cell>
          <cell r="Y36">
            <v>0</v>
          </cell>
          <cell r="AA36">
            <v>0</v>
          </cell>
          <cell r="AC36">
            <v>0</v>
          </cell>
          <cell r="AD36">
            <v>15</v>
          </cell>
          <cell r="AE36">
            <v>90000</v>
          </cell>
          <cell r="AF36">
            <v>0</v>
          </cell>
          <cell r="AG36">
            <v>0</v>
          </cell>
          <cell r="AH36">
            <v>0</v>
          </cell>
          <cell r="AI36">
            <v>497508</v>
          </cell>
          <cell r="AJ36">
            <v>1840128</v>
          </cell>
          <cell r="AK36">
            <v>25620</v>
          </cell>
          <cell r="AL36">
            <v>5124</v>
          </cell>
          <cell r="AM36">
            <v>0</v>
          </cell>
          <cell r="AO36">
            <v>0</v>
          </cell>
          <cell r="AQ36">
            <v>497508</v>
          </cell>
          <cell r="AR36">
            <v>800000</v>
          </cell>
          <cell r="AS36">
            <v>1328252</v>
          </cell>
          <cell r="AT36">
            <v>511876</v>
          </cell>
          <cell r="AU36">
            <v>18000</v>
          </cell>
          <cell r="AV36">
            <v>493876</v>
          </cell>
          <cell r="AW36">
            <v>1801728</v>
          </cell>
          <cell r="AX36">
            <v>957300</v>
          </cell>
          <cell r="AZ36">
            <v>844428</v>
          </cell>
          <cell r="BA36">
            <v>1801728</v>
          </cell>
          <cell r="BB36">
            <v>192620</v>
          </cell>
          <cell r="BC36">
            <v>207400</v>
          </cell>
          <cell r="BD36">
            <v>-14780</v>
          </cell>
          <cell r="BE36">
            <v>867300</v>
          </cell>
        </row>
        <row r="37">
          <cell r="A37" t="str">
            <v>t330012</v>
          </cell>
          <cell r="B37" t="str">
            <v>t33</v>
          </cell>
          <cell r="C37" t="str">
            <v>NguyÔn V¨n §iÒn</v>
          </cell>
          <cell r="D37">
            <v>1</v>
          </cell>
          <cell r="E37">
            <v>1.7</v>
          </cell>
          <cell r="G37">
            <v>1647800</v>
          </cell>
          <cell r="H37">
            <v>1647800</v>
          </cell>
          <cell r="I37">
            <v>1647800</v>
          </cell>
          <cell r="J37">
            <v>10000</v>
          </cell>
          <cell r="M37">
            <v>59800</v>
          </cell>
          <cell r="N37">
            <v>69800</v>
          </cell>
          <cell r="O37">
            <v>659120</v>
          </cell>
          <cell r="P37">
            <v>0</v>
          </cell>
          <cell r="R37">
            <v>659120</v>
          </cell>
          <cell r="Y37">
            <v>0</v>
          </cell>
          <cell r="AA37">
            <v>0</v>
          </cell>
          <cell r="AC37">
            <v>0</v>
          </cell>
          <cell r="AD37">
            <v>25</v>
          </cell>
          <cell r="AE37">
            <v>150000</v>
          </cell>
          <cell r="AF37">
            <v>0</v>
          </cell>
          <cell r="AG37">
            <v>0</v>
          </cell>
          <cell r="AH37">
            <v>0</v>
          </cell>
          <cell r="AI37">
            <v>473517</v>
          </cell>
          <cell r="AJ37">
            <v>3000237</v>
          </cell>
          <cell r="AK37">
            <v>17850</v>
          </cell>
          <cell r="AL37">
            <v>3570</v>
          </cell>
          <cell r="AM37">
            <v>0</v>
          </cell>
          <cell r="AO37">
            <v>0</v>
          </cell>
          <cell r="AQ37">
            <v>473517</v>
          </cell>
          <cell r="AR37">
            <v>1300000</v>
          </cell>
          <cell r="AS37">
            <v>1794937</v>
          </cell>
          <cell r="AT37">
            <v>1205300</v>
          </cell>
          <cell r="AU37">
            <v>30000</v>
          </cell>
          <cell r="AV37">
            <v>1175300</v>
          </cell>
          <cell r="AW37">
            <v>2930437</v>
          </cell>
          <cell r="AX37">
            <v>1797800</v>
          </cell>
          <cell r="AZ37">
            <v>1132637</v>
          </cell>
          <cell r="BA37">
            <v>2930437</v>
          </cell>
          <cell r="BB37">
            <v>192620</v>
          </cell>
          <cell r="BC37">
            <v>207400</v>
          </cell>
          <cell r="BD37">
            <v>-14780</v>
          </cell>
          <cell r="BE37">
            <v>1647800</v>
          </cell>
        </row>
        <row r="38">
          <cell r="A38" t="str">
            <v>t330013</v>
          </cell>
          <cell r="B38" t="str">
            <v>t33</v>
          </cell>
          <cell r="C38" t="str">
            <v>Ph¹m Quang Th¾ng</v>
          </cell>
          <cell r="D38">
            <v>1</v>
          </cell>
          <cell r="E38">
            <v>1.7</v>
          </cell>
          <cell r="G38">
            <v>1991300</v>
          </cell>
          <cell r="H38">
            <v>1991300</v>
          </cell>
          <cell r="I38">
            <v>1991300</v>
          </cell>
          <cell r="J38">
            <v>8000</v>
          </cell>
          <cell r="M38">
            <v>80700</v>
          </cell>
          <cell r="N38">
            <v>88700</v>
          </cell>
          <cell r="O38">
            <v>796520</v>
          </cell>
          <cell r="P38">
            <v>0</v>
          </cell>
          <cell r="R38">
            <v>796520</v>
          </cell>
          <cell r="Y38">
            <v>0</v>
          </cell>
          <cell r="AA38">
            <v>0</v>
          </cell>
          <cell r="AC38">
            <v>0</v>
          </cell>
          <cell r="AD38">
            <v>28</v>
          </cell>
          <cell r="AE38">
            <v>168000</v>
          </cell>
          <cell r="AF38">
            <v>0</v>
          </cell>
          <cell r="AG38">
            <v>0</v>
          </cell>
          <cell r="AH38">
            <v>0</v>
          </cell>
          <cell r="AI38">
            <v>597831</v>
          </cell>
          <cell r="AJ38">
            <v>3642351</v>
          </cell>
          <cell r="AK38">
            <v>17850</v>
          </cell>
          <cell r="AL38">
            <v>3570</v>
          </cell>
          <cell r="AM38">
            <v>0</v>
          </cell>
          <cell r="AO38">
            <v>0</v>
          </cell>
          <cell r="AQ38">
            <v>597831</v>
          </cell>
          <cell r="AR38">
            <v>1200000</v>
          </cell>
          <cell r="AS38">
            <v>1819251</v>
          </cell>
          <cell r="AT38">
            <v>1823100</v>
          </cell>
          <cell r="AU38">
            <v>36000</v>
          </cell>
          <cell r="AV38">
            <v>1787100</v>
          </cell>
          <cell r="AW38">
            <v>3553651</v>
          </cell>
          <cell r="AX38">
            <v>2159300</v>
          </cell>
          <cell r="AZ38">
            <v>1394351</v>
          </cell>
          <cell r="BA38">
            <v>3553651</v>
          </cell>
          <cell r="BC38">
            <v>0</v>
          </cell>
          <cell r="BD38">
            <v>0</v>
          </cell>
          <cell r="BE38">
            <v>1991300</v>
          </cell>
        </row>
        <row r="39">
          <cell r="A39" t="str">
            <v>t330014</v>
          </cell>
          <cell r="B39" t="str">
            <v>t33</v>
          </cell>
          <cell r="C39" t="str">
            <v>NguyÔn V¨n Th¾ng</v>
          </cell>
          <cell r="D39">
            <v>1</v>
          </cell>
          <cell r="E39">
            <v>1.7</v>
          </cell>
          <cell r="G39">
            <v>1683900</v>
          </cell>
          <cell r="H39">
            <v>1683900</v>
          </cell>
          <cell r="I39">
            <v>1683900</v>
          </cell>
          <cell r="J39">
            <v>8000</v>
          </cell>
          <cell r="M39">
            <v>63900</v>
          </cell>
          <cell r="N39">
            <v>71900</v>
          </cell>
          <cell r="O39">
            <v>673560</v>
          </cell>
          <cell r="P39">
            <v>0</v>
          </cell>
          <cell r="R39">
            <v>673560</v>
          </cell>
          <cell r="Y39">
            <v>0</v>
          </cell>
          <cell r="AA39">
            <v>0</v>
          </cell>
          <cell r="AC39">
            <v>0</v>
          </cell>
          <cell r="AD39">
            <v>24</v>
          </cell>
          <cell r="AE39">
            <v>144000</v>
          </cell>
          <cell r="AF39">
            <v>0</v>
          </cell>
          <cell r="AG39">
            <v>0</v>
          </cell>
          <cell r="AH39">
            <v>0</v>
          </cell>
          <cell r="AI39">
            <v>623504</v>
          </cell>
          <cell r="AJ39">
            <v>3196864</v>
          </cell>
          <cell r="AK39">
            <v>17850</v>
          </cell>
          <cell r="AL39">
            <v>3570</v>
          </cell>
          <cell r="AM39">
            <v>0</v>
          </cell>
          <cell r="AO39">
            <v>0</v>
          </cell>
          <cell r="AQ39">
            <v>623504</v>
          </cell>
          <cell r="AR39">
            <v>1000000</v>
          </cell>
          <cell r="AS39">
            <v>1644924</v>
          </cell>
          <cell r="AT39">
            <v>1551940</v>
          </cell>
          <cell r="AU39">
            <v>32000</v>
          </cell>
          <cell r="AV39">
            <v>1519940</v>
          </cell>
          <cell r="AW39">
            <v>3124964</v>
          </cell>
          <cell r="AX39">
            <v>1827900</v>
          </cell>
          <cell r="AZ39">
            <v>1297064</v>
          </cell>
          <cell r="BA39">
            <v>3124964</v>
          </cell>
          <cell r="BC39">
            <v>0</v>
          </cell>
          <cell r="BD39">
            <v>0</v>
          </cell>
          <cell r="BE39">
            <v>1683900</v>
          </cell>
        </row>
        <row r="40">
          <cell r="A40" t="str">
            <v>t330015</v>
          </cell>
          <cell r="B40" t="str">
            <v>t33</v>
          </cell>
          <cell r="C40" t="str">
            <v xml:space="preserve">§inh Xu©n Tuyªn </v>
          </cell>
          <cell r="D40">
            <v>1</v>
          </cell>
          <cell r="E40">
            <v>1.7</v>
          </cell>
          <cell r="G40">
            <v>1899200</v>
          </cell>
          <cell r="H40">
            <v>1899200</v>
          </cell>
          <cell r="I40">
            <v>1899200</v>
          </cell>
          <cell r="J40">
            <v>10000</v>
          </cell>
          <cell r="M40">
            <v>76100</v>
          </cell>
          <cell r="N40">
            <v>86100</v>
          </cell>
          <cell r="O40">
            <v>759680</v>
          </cell>
          <cell r="P40">
            <v>0</v>
          </cell>
          <cell r="R40">
            <v>759680</v>
          </cell>
          <cell r="Y40">
            <v>0</v>
          </cell>
          <cell r="AA40">
            <v>0</v>
          </cell>
          <cell r="AC40">
            <v>0</v>
          </cell>
          <cell r="AD40">
            <v>27</v>
          </cell>
          <cell r="AE40">
            <v>162000</v>
          </cell>
          <cell r="AF40">
            <v>0</v>
          </cell>
          <cell r="AG40">
            <v>0</v>
          </cell>
          <cell r="AH40">
            <v>0</v>
          </cell>
          <cell r="AI40">
            <v>607022</v>
          </cell>
          <cell r="AJ40">
            <v>3514002</v>
          </cell>
          <cell r="AK40">
            <v>17850</v>
          </cell>
          <cell r="AL40">
            <v>3570</v>
          </cell>
          <cell r="AM40">
            <v>0</v>
          </cell>
          <cell r="AO40">
            <v>0</v>
          </cell>
          <cell r="AQ40">
            <v>607022</v>
          </cell>
          <cell r="AR40">
            <v>1500000</v>
          </cell>
          <cell r="AS40">
            <v>2128442</v>
          </cell>
          <cell r="AT40">
            <v>1385560</v>
          </cell>
          <cell r="AU40">
            <v>35000</v>
          </cell>
          <cell r="AV40">
            <v>1350560</v>
          </cell>
          <cell r="AW40">
            <v>3427902</v>
          </cell>
          <cell r="AX40">
            <v>2061200</v>
          </cell>
          <cell r="AZ40">
            <v>1366702</v>
          </cell>
          <cell r="BA40">
            <v>3427902</v>
          </cell>
          <cell r="BC40">
            <v>0</v>
          </cell>
          <cell r="BE40">
            <v>1899200</v>
          </cell>
        </row>
        <row r="41">
          <cell r="A41" t="str">
            <v>t330016</v>
          </cell>
          <cell r="B41" t="str">
            <v>t33</v>
          </cell>
          <cell r="C41" t="str">
            <v>Cao Ngäc</v>
          </cell>
          <cell r="D41">
            <v>1</v>
          </cell>
          <cell r="E41">
            <v>1.7</v>
          </cell>
          <cell r="G41">
            <v>1463000</v>
          </cell>
          <cell r="H41">
            <v>1463000</v>
          </cell>
          <cell r="I41">
            <v>1463000</v>
          </cell>
          <cell r="J41">
            <v>8000</v>
          </cell>
          <cell r="M41">
            <v>46700</v>
          </cell>
          <cell r="N41">
            <v>54700</v>
          </cell>
          <cell r="O41">
            <v>585200</v>
          </cell>
          <cell r="P41">
            <v>0</v>
          </cell>
          <cell r="R41">
            <v>585200</v>
          </cell>
          <cell r="Y41">
            <v>0</v>
          </cell>
          <cell r="AA41">
            <v>0</v>
          </cell>
          <cell r="AC41">
            <v>0</v>
          </cell>
          <cell r="AD41">
            <v>20</v>
          </cell>
          <cell r="AE41">
            <v>120000</v>
          </cell>
          <cell r="AF41">
            <v>0</v>
          </cell>
          <cell r="AG41">
            <v>0</v>
          </cell>
          <cell r="AH41">
            <v>0</v>
          </cell>
          <cell r="AI41">
            <v>595889</v>
          </cell>
          <cell r="AJ41">
            <v>2818789</v>
          </cell>
          <cell r="AK41">
            <v>17850</v>
          </cell>
          <cell r="AL41">
            <v>3570</v>
          </cell>
          <cell r="AM41">
            <v>0</v>
          </cell>
          <cell r="AO41">
            <v>0</v>
          </cell>
          <cell r="AQ41">
            <v>595889</v>
          </cell>
          <cell r="AR41">
            <v>1200000</v>
          </cell>
          <cell r="AS41">
            <v>1817309</v>
          </cell>
          <cell r="AT41">
            <v>1001480</v>
          </cell>
          <cell r="AU41">
            <v>28000</v>
          </cell>
          <cell r="AV41">
            <v>973480</v>
          </cell>
          <cell r="AW41">
            <v>2764089</v>
          </cell>
          <cell r="AX41">
            <v>1583000</v>
          </cell>
          <cell r="AZ41">
            <v>1181089</v>
          </cell>
          <cell r="BA41">
            <v>2764089</v>
          </cell>
          <cell r="BB41">
            <v>192620</v>
          </cell>
          <cell r="BC41">
            <v>207400</v>
          </cell>
          <cell r="BD41">
            <v>-14780</v>
          </cell>
          <cell r="BE41">
            <v>1463000</v>
          </cell>
        </row>
        <row r="42">
          <cell r="A42" t="str">
            <v>t330017</v>
          </cell>
          <cell r="B42" t="str">
            <v>t33</v>
          </cell>
          <cell r="C42" t="str">
            <v>NguyÔn V¨n C­</v>
          </cell>
          <cell r="D42">
            <v>1</v>
          </cell>
          <cell r="E42">
            <v>1.7</v>
          </cell>
          <cell r="G42">
            <v>1733600</v>
          </cell>
          <cell r="H42">
            <v>1733600</v>
          </cell>
          <cell r="I42">
            <v>1733600</v>
          </cell>
          <cell r="J42">
            <v>6000</v>
          </cell>
          <cell r="M42">
            <v>70400</v>
          </cell>
          <cell r="N42">
            <v>76400</v>
          </cell>
          <cell r="O42">
            <v>693440</v>
          </cell>
          <cell r="P42">
            <v>0</v>
          </cell>
          <cell r="R42">
            <v>693440</v>
          </cell>
          <cell r="Y42">
            <v>0</v>
          </cell>
          <cell r="AA42">
            <v>0</v>
          </cell>
          <cell r="AC42">
            <v>0</v>
          </cell>
          <cell r="AD42">
            <v>26</v>
          </cell>
          <cell r="AE42">
            <v>156000</v>
          </cell>
          <cell r="AF42">
            <v>0</v>
          </cell>
          <cell r="AG42">
            <v>0</v>
          </cell>
          <cell r="AH42">
            <v>0</v>
          </cell>
          <cell r="AI42">
            <v>622895</v>
          </cell>
          <cell r="AJ42">
            <v>3282335</v>
          </cell>
          <cell r="AK42">
            <v>17850</v>
          </cell>
          <cell r="AL42">
            <v>3570</v>
          </cell>
          <cell r="AM42">
            <v>0</v>
          </cell>
          <cell r="AO42">
            <v>0</v>
          </cell>
          <cell r="AQ42">
            <v>622895</v>
          </cell>
          <cell r="AR42">
            <v>1200000</v>
          </cell>
          <cell r="AS42">
            <v>1844315</v>
          </cell>
          <cell r="AT42">
            <v>1438020</v>
          </cell>
          <cell r="AU42">
            <v>33000</v>
          </cell>
          <cell r="AV42">
            <v>1405020</v>
          </cell>
          <cell r="AW42">
            <v>3205935</v>
          </cell>
          <cell r="AX42">
            <v>1889600</v>
          </cell>
          <cell r="AZ42">
            <v>1316335</v>
          </cell>
          <cell r="BA42">
            <v>3205935</v>
          </cell>
          <cell r="BB42">
            <v>192620</v>
          </cell>
          <cell r="BC42">
            <v>207400</v>
          </cell>
          <cell r="BD42">
            <v>-14780</v>
          </cell>
          <cell r="BE42">
            <v>1733600</v>
          </cell>
        </row>
        <row r="43">
          <cell r="A43" t="str">
            <v>t330018</v>
          </cell>
          <cell r="B43" t="str">
            <v>t33</v>
          </cell>
          <cell r="C43" t="str">
            <v>NguyÔn Anh TuÊn</v>
          </cell>
          <cell r="D43">
            <v>1</v>
          </cell>
          <cell r="E43">
            <v>1.7</v>
          </cell>
          <cell r="G43">
            <v>1625900</v>
          </cell>
          <cell r="H43">
            <v>1625900</v>
          </cell>
          <cell r="I43">
            <v>1625900</v>
          </cell>
          <cell r="J43">
            <v>6000</v>
          </cell>
          <cell r="M43">
            <v>63800</v>
          </cell>
          <cell r="N43">
            <v>69800</v>
          </cell>
          <cell r="O43">
            <v>650360</v>
          </cell>
          <cell r="P43">
            <v>0</v>
          </cell>
          <cell r="R43">
            <v>650360</v>
          </cell>
          <cell r="Y43">
            <v>0</v>
          </cell>
          <cell r="AA43">
            <v>0</v>
          </cell>
          <cell r="AC43">
            <v>0</v>
          </cell>
          <cell r="AD43">
            <v>24</v>
          </cell>
          <cell r="AE43">
            <v>144000</v>
          </cell>
          <cell r="AF43">
            <v>0</v>
          </cell>
          <cell r="AG43">
            <v>0</v>
          </cell>
          <cell r="AH43">
            <v>0</v>
          </cell>
          <cell r="AI43">
            <v>581980</v>
          </cell>
          <cell r="AJ43">
            <v>3072040</v>
          </cell>
          <cell r="AK43">
            <v>17850</v>
          </cell>
          <cell r="AL43">
            <v>3570</v>
          </cell>
          <cell r="AM43">
            <v>0</v>
          </cell>
          <cell r="AO43">
            <v>0</v>
          </cell>
          <cell r="AQ43">
            <v>581980</v>
          </cell>
          <cell r="AR43">
            <v>1500000</v>
          </cell>
          <cell r="AS43">
            <v>2103400</v>
          </cell>
          <cell r="AT43">
            <v>968640</v>
          </cell>
          <cell r="AU43">
            <v>31000</v>
          </cell>
          <cell r="AV43">
            <v>937640</v>
          </cell>
          <cell r="AW43">
            <v>3002240</v>
          </cell>
          <cell r="AX43">
            <v>1769900</v>
          </cell>
          <cell r="AZ43">
            <v>1232340</v>
          </cell>
          <cell r="BA43">
            <v>3002240</v>
          </cell>
          <cell r="BC43">
            <v>0</v>
          </cell>
          <cell r="BD43">
            <v>0</v>
          </cell>
          <cell r="BE43">
            <v>1625900</v>
          </cell>
        </row>
        <row r="44">
          <cell r="B44" t="str">
            <v>t33 Total</v>
          </cell>
          <cell r="D44">
            <v>18</v>
          </cell>
          <cell r="E44">
            <v>44.860000000000028</v>
          </cell>
          <cell r="F44">
            <v>0</v>
          </cell>
          <cell r="G44">
            <v>28110108</v>
          </cell>
          <cell r="H44">
            <v>28110108</v>
          </cell>
          <cell r="I44">
            <v>28496708</v>
          </cell>
          <cell r="J44">
            <v>132000</v>
          </cell>
          <cell r="K44">
            <v>0</v>
          </cell>
          <cell r="L44">
            <v>0</v>
          </cell>
          <cell r="M44">
            <v>1093252</v>
          </cell>
          <cell r="N44">
            <v>1225252</v>
          </cell>
          <cell r="O44">
            <v>11244040</v>
          </cell>
          <cell r="P44">
            <v>0</v>
          </cell>
          <cell r="Q44">
            <v>24500</v>
          </cell>
          <cell r="R44">
            <v>11268540</v>
          </cell>
          <cell r="S44">
            <v>21000</v>
          </cell>
          <cell r="T44">
            <v>0</v>
          </cell>
          <cell r="U44">
            <v>0</v>
          </cell>
          <cell r="V44">
            <v>0</v>
          </cell>
          <cell r="W44">
            <v>70000</v>
          </cell>
          <cell r="X44">
            <v>295600</v>
          </cell>
          <cell r="Y44">
            <v>365600</v>
          </cell>
          <cell r="Z44">
            <v>0</v>
          </cell>
          <cell r="AA44">
            <v>0</v>
          </cell>
          <cell r="AB44">
            <v>0</v>
          </cell>
          <cell r="AC44">
            <v>0</v>
          </cell>
          <cell r="AD44">
            <v>406</v>
          </cell>
          <cell r="AE44">
            <v>2436000</v>
          </cell>
          <cell r="AF44">
            <v>0</v>
          </cell>
          <cell r="AG44">
            <v>192100</v>
          </cell>
          <cell r="AH44">
            <v>192100</v>
          </cell>
          <cell r="AI44">
            <v>10382651</v>
          </cell>
          <cell r="AJ44">
            <v>54001251</v>
          </cell>
          <cell r="AK44">
            <v>471030</v>
          </cell>
          <cell r="AL44">
            <v>94206</v>
          </cell>
          <cell r="AM44">
            <v>0</v>
          </cell>
          <cell r="AN44">
            <v>0</v>
          </cell>
          <cell r="AO44">
            <v>0</v>
          </cell>
          <cell r="AP44">
            <v>0</v>
          </cell>
          <cell r="AQ44">
            <v>10382651</v>
          </cell>
          <cell r="AR44">
            <v>20000000</v>
          </cell>
          <cell r="AS44">
            <v>30947887</v>
          </cell>
          <cell r="AT44">
            <v>23053364</v>
          </cell>
          <cell r="AU44">
            <v>539000</v>
          </cell>
          <cell r="AV44">
            <v>22514364</v>
          </cell>
          <cell r="AW44">
            <v>52775999</v>
          </cell>
          <cell r="AX44">
            <v>31124808</v>
          </cell>
          <cell r="AY44">
            <v>0</v>
          </cell>
          <cell r="AZ44">
            <v>21651191</v>
          </cell>
          <cell r="BA44">
            <v>52775999</v>
          </cell>
          <cell r="BB44">
            <v>2493286</v>
          </cell>
          <cell r="BC44">
            <v>2685054</v>
          </cell>
          <cell r="BD44">
            <v>-190568</v>
          </cell>
          <cell r="BE44">
            <v>28180108</v>
          </cell>
        </row>
        <row r="45">
          <cell r="A45" t="str">
            <v>t340001</v>
          </cell>
          <cell r="B45" t="str">
            <v>t34</v>
          </cell>
          <cell r="C45" t="str">
            <v>NguyÔn ThÕ Tiªu</v>
          </cell>
          <cell r="D45">
            <v>1</v>
          </cell>
          <cell r="E45">
            <v>3.46</v>
          </cell>
          <cell r="G45">
            <v>1299300</v>
          </cell>
          <cell r="H45">
            <v>1299300</v>
          </cell>
          <cell r="I45">
            <v>1320300</v>
          </cell>
          <cell r="J45">
            <v>6000</v>
          </cell>
          <cell r="M45">
            <v>80704</v>
          </cell>
          <cell r="N45">
            <v>86704</v>
          </cell>
          <cell r="O45">
            <v>519720</v>
          </cell>
          <cell r="P45">
            <v>0</v>
          </cell>
          <cell r="R45">
            <v>519720</v>
          </cell>
          <cell r="S45">
            <v>21000</v>
          </cell>
          <cell r="Y45">
            <v>0</v>
          </cell>
          <cell r="AA45">
            <v>0</v>
          </cell>
          <cell r="AC45">
            <v>0</v>
          </cell>
          <cell r="AD45">
            <v>21</v>
          </cell>
          <cell r="AE45">
            <v>126000</v>
          </cell>
          <cell r="AF45">
            <v>0</v>
          </cell>
          <cell r="AG45">
            <v>0</v>
          </cell>
          <cell r="AH45">
            <v>0</v>
          </cell>
          <cell r="AI45">
            <v>517165</v>
          </cell>
          <cell r="AJ45">
            <v>2569889</v>
          </cell>
          <cell r="AK45">
            <v>36330</v>
          </cell>
          <cell r="AL45">
            <v>7266</v>
          </cell>
          <cell r="AM45">
            <v>0</v>
          </cell>
          <cell r="AO45">
            <v>0</v>
          </cell>
          <cell r="AQ45">
            <v>517165</v>
          </cell>
          <cell r="AR45">
            <v>1000000</v>
          </cell>
          <cell r="AS45">
            <v>1560761</v>
          </cell>
          <cell r="AT45">
            <v>1009128</v>
          </cell>
          <cell r="AU45">
            <v>26000</v>
          </cell>
          <cell r="AV45">
            <v>983128</v>
          </cell>
          <cell r="AW45">
            <v>2483185</v>
          </cell>
          <cell r="AX45">
            <v>1446300</v>
          </cell>
          <cell r="AZ45">
            <v>1036885</v>
          </cell>
          <cell r="BA45">
            <v>2483185</v>
          </cell>
          <cell r="BB45">
            <v>102530</v>
          </cell>
          <cell r="BC45">
            <v>90351</v>
          </cell>
          <cell r="BD45">
            <v>12179</v>
          </cell>
          <cell r="BE45">
            <v>1299300</v>
          </cell>
        </row>
        <row r="46">
          <cell r="A46" t="str">
            <v>t340002</v>
          </cell>
          <cell r="B46" t="str">
            <v>t34</v>
          </cell>
          <cell r="C46" t="str">
            <v>Ph¹m Ngäc VÜnh</v>
          </cell>
          <cell r="D46">
            <v>1</v>
          </cell>
          <cell r="E46">
            <v>3.46</v>
          </cell>
          <cell r="G46">
            <v>1200592</v>
          </cell>
          <cell r="H46">
            <v>1200592</v>
          </cell>
          <cell r="I46">
            <v>1200592</v>
          </cell>
          <cell r="J46">
            <v>4000</v>
          </cell>
          <cell r="M46">
            <v>40501</v>
          </cell>
          <cell r="N46">
            <v>44501</v>
          </cell>
          <cell r="O46">
            <v>480240</v>
          </cell>
          <cell r="P46">
            <v>0</v>
          </cell>
          <cell r="R46">
            <v>480240</v>
          </cell>
          <cell r="Y46">
            <v>0</v>
          </cell>
          <cell r="AA46">
            <v>0</v>
          </cell>
          <cell r="AC46">
            <v>0</v>
          </cell>
          <cell r="AD46">
            <v>20</v>
          </cell>
          <cell r="AE46">
            <v>120000</v>
          </cell>
          <cell r="AF46">
            <v>0</v>
          </cell>
          <cell r="AG46">
            <v>0</v>
          </cell>
          <cell r="AH46">
            <v>0</v>
          </cell>
          <cell r="AI46">
            <v>465537</v>
          </cell>
          <cell r="AJ46">
            <v>2310870</v>
          </cell>
          <cell r="AK46">
            <v>36330</v>
          </cell>
          <cell r="AL46">
            <v>7266</v>
          </cell>
          <cell r="AM46">
            <v>0</v>
          </cell>
          <cell r="AO46">
            <v>0</v>
          </cell>
          <cell r="AQ46">
            <v>465537</v>
          </cell>
          <cell r="AR46">
            <v>1000000</v>
          </cell>
          <cell r="AS46">
            <v>1509133</v>
          </cell>
          <cell r="AT46">
            <v>801737</v>
          </cell>
          <cell r="AU46">
            <v>23000</v>
          </cell>
          <cell r="AV46">
            <v>778737</v>
          </cell>
          <cell r="AW46">
            <v>2266369</v>
          </cell>
          <cell r="AX46">
            <v>1320592</v>
          </cell>
          <cell r="AZ46">
            <v>945777</v>
          </cell>
          <cell r="BA46">
            <v>2266369</v>
          </cell>
          <cell r="BB46">
            <v>231300</v>
          </cell>
          <cell r="BC46">
            <v>204100</v>
          </cell>
          <cell r="BD46">
            <v>27200</v>
          </cell>
          <cell r="BE46">
            <v>1200592</v>
          </cell>
        </row>
        <row r="47">
          <cell r="A47" t="str">
            <v>t340003</v>
          </cell>
          <cell r="B47" t="str">
            <v>t34</v>
          </cell>
          <cell r="C47" t="str">
            <v>Ph¹m B¸ Tþ</v>
          </cell>
          <cell r="D47">
            <v>1</v>
          </cell>
          <cell r="E47">
            <v>3.46</v>
          </cell>
          <cell r="G47">
            <v>740900</v>
          </cell>
          <cell r="H47">
            <v>740900</v>
          </cell>
          <cell r="I47">
            <v>740900</v>
          </cell>
          <cell r="J47">
            <v>6000</v>
          </cell>
          <cell r="M47">
            <v>11500</v>
          </cell>
          <cell r="N47">
            <v>17500</v>
          </cell>
          <cell r="O47">
            <v>296360</v>
          </cell>
          <cell r="P47">
            <v>0</v>
          </cell>
          <cell r="R47">
            <v>296360</v>
          </cell>
          <cell r="Y47">
            <v>0</v>
          </cell>
          <cell r="AA47">
            <v>0</v>
          </cell>
          <cell r="AC47">
            <v>0</v>
          </cell>
          <cell r="AD47">
            <v>14</v>
          </cell>
          <cell r="AE47">
            <v>84000</v>
          </cell>
          <cell r="AF47">
            <v>0</v>
          </cell>
          <cell r="AG47">
            <v>0</v>
          </cell>
          <cell r="AH47">
            <v>0</v>
          </cell>
          <cell r="AI47">
            <v>414739</v>
          </cell>
          <cell r="AJ47">
            <v>1553499</v>
          </cell>
          <cell r="AK47">
            <v>36330</v>
          </cell>
          <cell r="AL47">
            <v>7266</v>
          </cell>
          <cell r="AM47">
            <v>0</v>
          </cell>
          <cell r="AO47">
            <v>0</v>
          </cell>
          <cell r="AQ47">
            <v>414739</v>
          </cell>
          <cell r="AR47">
            <v>1000000</v>
          </cell>
          <cell r="AS47">
            <v>1458335</v>
          </cell>
          <cell r="AT47">
            <v>95164</v>
          </cell>
          <cell r="AU47">
            <v>16000</v>
          </cell>
          <cell r="AV47">
            <v>79164</v>
          </cell>
          <cell r="AW47">
            <v>1535999</v>
          </cell>
          <cell r="AX47">
            <v>824900</v>
          </cell>
          <cell r="AZ47">
            <v>711099</v>
          </cell>
          <cell r="BA47">
            <v>1535999</v>
          </cell>
          <cell r="BB47">
            <v>126800</v>
          </cell>
          <cell r="BC47">
            <v>111900</v>
          </cell>
          <cell r="BD47">
            <v>14900</v>
          </cell>
          <cell r="BE47">
            <v>740900</v>
          </cell>
        </row>
        <row r="48">
          <cell r="A48" t="str">
            <v>t340004</v>
          </cell>
          <cell r="B48" t="str">
            <v>t34</v>
          </cell>
          <cell r="C48" t="str">
            <v>Hoµng V¨n  DËu</v>
          </cell>
          <cell r="D48">
            <v>1</v>
          </cell>
          <cell r="E48">
            <v>3.46</v>
          </cell>
          <cell r="G48">
            <v>1101400</v>
          </cell>
          <cell r="H48">
            <v>1101400</v>
          </cell>
          <cell r="I48">
            <v>1101400</v>
          </cell>
          <cell r="J48">
            <v>6000</v>
          </cell>
          <cell r="M48">
            <v>37200</v>
          </cell>
          <cell r="N48">
            <v>43200</v>
          </cell>
          <cell r="O48">
            <v>440560</v>
          </cell>
          <cell r="P48">
            <v>0</v>
          </cell>
          <cell r="R48">
            <v>440560</v>
          </cell>
          <cell r="Y48">
            <v>0</v>
          </cell>
          <cell r="AA48">
            <v>0</v>
          </cell>
          <cell r="AC48">
            <v>0</v>
          </cell>
          <cell r="AD48">
            <v>22</v>
          </cell>
          <cell r="AE48">
            <v>132000</v>
          </cell>
          <cell r="AF48">
            <v>0</v>
          </cell>
          <cell r="AG48">
            <v>0</v>
          </cell>
          <cell r="AH48">
            <v>0</v>
          </cell>
          <cell r="AI48">
            <v>440405</v>
          </cell>
          <cell r="AJ48">
            <v>2157565</v>
          </cell>
          <cell r="AK48">
            <v>36330</v>
          </cell>
          <cell r="AL48">
            <v>7266</v>
          </cell>
          <cell r="AM48">
            <v>0</v>
          </cell>
          <cell r="AO48">
            <v>0</v>
          </cell>
          <cell r="AQ48">
            <v>440405</v>
          </cell>
          <cell r="AR48">
            <v>1000000</v>
          </cell>
          <cell r="AS48">
            <v>1484001</v>
          </cell>
          <cell r="AT48">
            <v>673564</v>
          </cell>
          <cell r="AU48">
            <v>22000</v>
          </cell>
          <cell r="AV48">
            <v>651564</v>
          </cell>
          <cell r="AW48">
            <v>2114365</v>
          </cell>
          <cell r="AX48">
            <v>1233400</v>
          </cell>
          <cell r="AZ48">
            <v>880965</v>
          </cell>
          <cell r="BA48">
            <v>2114365</v>
          </cell>
          <cell r="BB48">
            <v>158100</v>
          </cell>
          <cell r="BC48">
            <v>139500</v>
          </cell>
          <cell r="BD48">
            <v>18600</v>
          </cell>
          <cell r="BE48">
            <v>1101400</v>
          </cell>
        </row>
        <row r="49">
          <cell r="A49" t="str">
            <v>t340005</v>
          </cell>
          <cell r="B49" t="str">
            <v>t34</v>
          </cell>
          <cell r="C49" t="str">
            <v>TrÇn V¨n B×nh</v>
          </cell>
          <cell r="D49">
            <v>1</v>
          </cell>
          <cell r="E49">
            <v>3.46</v>
          </cell>
          <cell r="G49">
            <v>1077500</v>
          </cell>
          <cell r="H49">
            <v>1077500</v>
          </cell>
          <cell r="I49">
            <v>1077500</v>
          </cell>
          <cell r="J49">
            <v>4000</v>
          </cell>
          <cell r="M49">
            <v>38600</v>
          </cell>
          <cell r="N49">
            <v>42600</v>
          </cell>
          <cell r="O49">
            <v>431000</v>
          </cell>
          <cell r="P49">
            <v>0</v>
          </cell>
          <cell r="R49">
            <v>431000</v>
          </cell>
          <cell r="Y49">
            <v>0</v>
          </cell>
          <cell r="AA49">
            <v>0</v>
          </cell>
          <cell r="AC49">
            <v>0</v>
          </cell>
          <cell r="AD49">
            <v>16</v>
          </cell>
          <cell r="AE49">
            <v>96000</v>
          </cell>
          <cell r="AF49">
            <v>0</v>
          </cell>
          <cell r="AG49">
            <v>83800</v>
          </cell>
          <cell r="AH49">
            <v>83800</v>
          </cell>
          <cell r="AI49">
            <v>525459</v>
          </cell>
          <cell r="AJ49">
            <v>2256359</v>
          </cell>
          <cell r="AK49">
            <v>36330</v>
          </cell>
          <cell r="AL49">
            <v>7266</v>
          </cell>
          <cell r="AM49">
            <v>0</v>
          </cell>
          <cell r="AO49">
            <v>0</v>
          </cell>
          <cell r="AQ49">
            <v>525459</v>
          </cell>
          <cell r="AR49">
            <v>1000000</v>
          </cell>
          <cell r="AS49">
            <v>1569055</v>
          </cell>
          <cell r="AT49">
            <v>687304</v>
          </cell>
          <cell r="AU49">
            <v>23000</v>
          </cell>
          <cell r="AV49">
            <v>664304</v>
          </cell>
          <cell r="AW49">
            <v>2213759</v>
          </cell>
          <cell r="AX49">
            <v>1257300</v>
          </cell>
          <cell r="AZ49">
            <v>956459</v>
          </cell>
          <cell r="BA49">
            <v>2213759</v>
          </cell>
          <cell r="BC49">
            <v>0</v>
          </cell>
          <cell r="BD49">
            <v>0</v>
          </cell>
          <cell r="BE49">
            <v>1077500</v>
          </cell>
        </row>
        <row r="50">
          <cell r="A50" t="str">
            <v>t340006</v>
          </cell>
          <cell r="B50" t="str">
            <v>t34</v>
          </cell>
          <cell r="C50" t="str">
            <v>Lª V¨n Th­ëng</v>
          </cell>
          <cell r="D50">
            <v>1</v>
          </cell>
          <cell r="E50">
            <v>3.46</v>
          </cell>
          <cell r="G50">
            <v>1046500</v>
          </cell>
          <cell r="H50">
            <v>1046500</v>
          </cell>
          <cell r="I50">
            <v>1046500</v>
          </cell>
          <cell r="J50">
            <v>4000</v>
          </cell>
          <cell r="M50">
            <v>36700</v>
          </cell>
          <cell r="N50">
            <v>40700</v>
          </cell>
          <cell r="O50">
            <v>418600</v>
          </cell>
          <cell r="P50">
            <v>0</v>
          </cell>
          <cell r="R50">
            <v>418600</v>
          </cell>
          <cell r="Y50">
            <v>0</v>
          </cell>
          <cell r="AA50">
            <v>0</v>
          </cell>
          <cell r="AC50">
            <v>0</v>
          </cell>
          <cell r="AD50">
            <v>19</v>
          </cell>
          <cell r="AE50">
            <v>114000</v>
          </cell>
          <cell r="AF50">
            <v>0</v>
          </cell>
          <cell r="AG50">
            <v>62900</v>
          </cell>
          <cell r="AH50">
            <v>62900</v>
          </cell>
          <cell r="AI50">
            <v>473007</v>
          </cell>
          <cell r="AJ50">
            <v>2155707</v>
          </cell>
          <cell r="AK50">
            <v>36330</v>
          </cell>
          <cell r="AL50">
            <v>7266</v>
          </cell>
          <cell r="AM50">
            <v>0</v>
          </cell>
          <cell r="AO50">
            <v>0</v>
          </cell>
          <cell r="AQ50">
            <v>473007</v>
          </cell>
          <cell r="AR50">
            <v>1000000</v>
          </cell>
          <cell r="AS50">
            <v>1516603</v>
          </cell>
          <cell r="AT50">
            <v>639104</v>
          </cell>
          <cell r="AU50">
            <v>22000</v>
          </cell>
          <cell r="AV50">
            <v>617104</v>
          </cell>
          <cell r="AW50">
            <v>2115007</v>
          </cell>
          <cell r="AX50">
            <v>1223400</v>
          </cell>
          <cell r="AZ50">
            <v>891607</v>
          </cell>
          <cell r="BA50">
            <v>2115007</v>
          </cell>
          <cell r="BB50">
            <v>234600</v>
          </cell>
          <cell r="BC50">
            <v>207000</v>
          </cell>
          <cell r="BD50">
            <v>27600</v>
          </cell>
          <cell r="BE50">
            <v>1046500</v>
          </cell>
        </row>
        <row r="51">
          <cell r="A51" t="str">
            <v>t340007</v>
          </cell>
          <cell r="B51" t="str">
            <v>t34</v>
          </cell>
          <cell r="C51" t="str">
            <v>NguyÔn Danh ThÞnh</v>
          </cell>
          <cell r="D51">
            <v>1</v>
          </cell>
          <cell r="E51">
            <v>3.46</v>
          </cell>
          <cell r="G51">
            <v>1347200</v>
          </cell>
          <cell r="H51">
            <v>1347200</v>
          </cell>
          <cell r="I51">
            <v>1347200</v>
          </cell>
          <cell r="J51">
            <v>4000</v>
          </cell>
          <cell r="M51">
            <v>52700</v>
          </cell>
          <cell r="N51">
            <v>56700</v>
          </cell>
          <cell r="O51">
            <v>538880</v>
          </cell>
          <cell r="P51">
            <v>0</v>
          </cell>
          <cell r="R51">
            <v>538880</v>
          </cell>
          <cell r="Y51">
            <v>0</v>
          </cell>
          <cell r="AA51">
            <v>0</v>
          </cell>
          <cell r="AC51">
            <v>0</v>
          </cell>
          <cell r="AD51">
            <v>23</v>
          </cell>
          <cell r="AE51">
            <v>138000</v>
          </cell>
          <cell r="AF51">
            <v>0</v>
          </cell>
          <cell r="AG51">
            <v>0</v>
          </cell>
          <cell r="AH51">
            <v>0</v>
          </cell>
          <cell r="AI51">
            <v>413351</v>
          </cell>
          <cell r="AJ51">
            <v>2494131</v>
          </cell>
          <cell r="AK51">
            <v>36330</v>
          </cell>
          <cell r="AL51">
            <v>7266</v>
          </cell>
          <cell r="AM51">
            <v>0</v>
          </cell>
          <cell r="AO51">
            <v>0</v>
          </cell>
          <cell r="AQ51">
            <v>413351</v>
          </cell>
          <cell r="AR51">
            <v>1000000</v>
          </cell>
          <cell r="AS51">
            <v>1456947</v>
          </cell>
          <cell r="AT51">
            <v>1037184</v>
          </cell>
          <cell r="AU51">
            <v>25000</v>
          </cell>
          <cell r="AV51">
            <v>1012184</v>
          </cell>
          <cell r="AW51">
            <v>2437431</v>
          </cell>
          <cell r="AX51">
            <v>1485200</v>
          </cell>
          <cell r="AZ51">
            <v>952231</v>
          </cell>
          <cell r="BA51">
            <v>2437431</v>
          </cell>
          <cell r="BB51">
            <v>231000</v>
          </cell>
          <cell r="BC51">
            <v>203900</v>
          </cell>
          <cell r="BD51">
            <v>27100</v>
          </cell>
          <cell r="BE51">
            <v>1347200</v>
          </cell>
        </row>
        <row r="52">
          <cell r="A52" t="str">
            <v>t340008</v>
          </cell>
          <cell r="B52" t="str">
            <v>t34</v>
          </cell>
          <cell r="C52" t="str">
            <v>Vò §×nh Biªn</v>
          </cell>
          <cell r="D52">
            <v>1</v>
          </cell>
          <cell r="E52">
            <v>3.46</v>
          </cell>
          <cell r="G52">
            <v>968900</v>
          </cell>
          <cell r="H52">
            <v>968900</v>
          </cell>
          <cell r="I52">
            <v>968900</v>
          </cell>
          <cell r="J52">
            <v>4000</v>
          </cell>
          <cell r="M52">
            <v>33800</v>
          </cell>
          <cell r="N52">
            <v>37800</v>
          </cell>
          <cell r="O52">
            <v>387560</v>
          </cell>
          <cell r="P52">
            <v>0</v>
          </cell>
          <cell r="R52">
            <v>387560</v>
          </cell>
          <cell r="Y52">
            <v>0</v>
          </cell>
          <cell r="AA52">
            <v>0</v>
          </cell>
          <cell r="AC52">
            <v>0</v>
          </cell>
          <cell r="AD52">
            <v>17</v>
          </cell>
          <cell r="AE52">
            <v>102000</v>
          </cell>
          <cell r="AF52">
            <v>0</v>
          </cell>
          <cell r="AG52">
            <v>0</v>
          </cell>
          <cell r="AH52">
            <v>0</v>
          </cell>
          <cell r="AI52">
            <v>319470</v>
          </cell>
          <cell r="AJ52">
            <v>1815730</v>
          </cell>
          <cell r="AK52">
            <v>36330</v>
          </cell>
          <cell r="AL52">
            <v>7266</v>
          </cell>
          <cell r="AM52">
            <v>0</v>
          </cell>
          <cell r="AO52">
            <v>0</v>
          </cell>
          <cell r="AQ52">
            <v>319470</v>
          </cell>
          <cell r="AR52">
            <v>1000000</v>
          </cell>
          <cell r="AS52">
            <v>1363066</v>
          </cell>
          <cell r="AT52">
            <v>452664</v>
          </cell>
          <cell r="AU52">
            <v>18000</v>
          </cell>
          <cell r="AV52">
            <v>434664</v>
          </cell>
          <cell r="AW52">
            <v>1777930</v>
          </cell>
          <cell r="AX52">
            <v>1070900</v>
          </cell>
          <cell r="AZ52">
            <v>707030</v>
          </cell>
          <cell r="BA52">
            <v>1777930</v>
          </cell>
          <cell r="BC52">
            <v>0</v>
          </cell>
          <cell r="BD52">
            <v>0</v>
          </cell>
          <cell r="BE52">
            <v>968900</v>
          </cell>
        </row>
        <row r="53">
          <cell r="A53" t="str">
            <v>t340009</v>
          </cell>
          <cell r="B53" t="str">
            <v>t34</v>
          </cell>
          <cell r="C53" t="str">
            <v>TrÇn V¨n Thôy</v>
          </cell>
          <cell r="D53">
            <v>1</v>
          </cell>
          <cell r="E53">
            <v>2.44</v>
          </cell>
          <cell r="G53">
            <v>1336600</v>
          </cell>
          <cell r="H53">
            <v>1336600</v>
          </cell>
          <cell r="I53">
            <v>1336600</v>
          </cell>
          <cell r="J53">
            <v>4000</v>
          </cell>
          <cell r="M53">
            <v>42600</v>
          </cell>
          <cell r="N53">
            <v>46600</v>
          </cell>
          <cell r="O53">
            <v>534640</v>
          </cell>
          <cell r="P53">
            <v>0</v>
          </cell>
          <cell r="R53">
            <v>534640</v>
          </cell>
          <cell r="Y53">
            <v>0</v>
          </cell>
          <cell r="AA53">
            <v>0</v>
          </cell>
          <cell r="AC53">
            <v>0</v>
          </cell>
          <cell r="AD53">
            <v>23</v>
          </cell>
          <cell r="AE53">
            <v>138000</v>
          </cell>
          <cell r="AF53">
            <v>0</v>
          </cell>
          <cell r="AG53">
            <v>0</v>
          </cell>
          <cell r="AH53">
            <v>0</v>
          </cell>
          <cell r="AI53">
            <v>439621</v>
          </cell>
          <cell r="AJ53">
            <v>2495461</v>
          </cell>
          <cell r="AK53">
            <v>25620</v>
          </cell>
          <cell r="AL53">
            <v>5124</v>
          </cell>
          <cell r="AM53">
            <v>0</v>
          </cell>
          <cell r="AO53">
            <v>0</v>
          </cell>
          <cell r="AQ53">
            <v>439621</v>
          </cell>
          <cell r="AR53">
            <v>1000000</v>
          </cell>
          <cell r="AS53">
            <v>1470365</v>
          </cell>
          <cell r="AT53">
            <v>1025096</v>
          </cell>
          <cell r="AU53">
            <v>25000</v>
          </cell>
          <cell r="AV53">
            <v>1000096</v>
          </cell>
          <cell r="AW53">
            <v>2448861</v>
          </cell>
          <cell r="AX53">
            <v>1474600</v>
          </cell>
          <cell r="AZ53">
            <v>974261</v>
          </cell>
          <cell r="BA53">
            <v>2448861</v>
          </cell>
          <cell r="BB53">
            <v>233200</v>
          </cell>
          <cell r="BC53">
            <v>205800</v>
          </cell>
          <cell r="BD53">
            <v>27400</v>
          </cell>
          <cell r="BE53">
            <v>1336600</v>
          </cell>
        </row>
        <row r="54">
          <cell r="A54" t="str">
            <v>t340010</v>
          </cell>
          <cell r="B54" t="str">
            <v>t34</v>
          </cell>
          <cell r="C54" t="str">
            <v>NguyÔn M¹nh Phong</v>
          </cell>
          <cell r="D54">
            <v>1</v>
          </cell>
          <cell r="E54">
            <v>2.44</v>
          </cell>
          <cell r="G54">
            <v>1149200</v>
          </cell>
          <cell r="H54">
            <v>1149200</v>
          </cell>
          <cell r="I54">
            <v>1149200</v>
          </cell>
          <cell r="J54">
            <v>6000</v>
          </cell>
          <cell r="M54">
            <v>44300</v>
          </cell>
          <cell r="N54">
            <v>50300</v>
          </cell>
          <cell r="O54">
            <v>459680</v>
          </cell>
          <cell r="P54">
            <v>0</v>
          </cell>
          <cell r="R54">
            <v>459680</v>
          </cell>
          <cell r="Y54">
            <v>0</v>
          </cell>
          <cell r="AA54">
            <v>0</v>
          </cell>
          <cell r="AC54">
            <v>0</v>
          </cell>
          <cell r="AD54">
            <v>19</v>
          </cell>
          <cell r="AE54">
            <v>114000</v>
          </cell>
          <cell r="AF54">
            <v>0</v>
          </cell>
          <cell r="AG54">
            <v>0</v>
          </cell>
          <cell r="AH54">
            <v>0</v>
          </cell>
          <cell r="AI54">
            <v>452956</v>
          </cell>
          <cell r="AJ54">
            <v>2226136</v>
          </cell>
          <cell r="AK54">
            <v>25620</v>
          </cell>
          <cell r="AL54">
            <v>5124</v>
          </cell>
          <cell r="AM54">
            <v>0</v>
          </cell>
          <cell r="AO54">
            <v>0</v>
          </cell>
          <cell r="AQ54">
            <v>452956</v>
          </cell>
          <cell r="AR54">
            <v>1000000</v>
          </cell>
          <cell r="AS54">
            <v>1483700</v>
          </cell>
          <cell r="AT54">
            <v>742436</v>
          </cell>
          <cell r="AU54">
            <v>22000</v>
          </cell>
          <cell r="AV54">
            <v>720436</v>
          </cell>
          <cell r="AW54">
            <v>2175836</v>
          </cell>
          <cell r="AX54">
            <v>1263200</v>
          </cell>
          <cell r="AZ54">
            <v>912636</v>
          </cell>
          <cell r="BA54">
            <v>2175836</v>
          </cell>
          <cell r="BB54">
            <v>133500</v>
          </cell>
          <cell r="BC54">
            <v>117800</v>
          </cell>
          <cell r="BD54">
            <v>15700</v>
          </cell>
          <cell r="BE54">
            <v>1149200</v>
          </cell>
        </row>
        <row r="55">
          <cell r="A55" t="str">
            <v>t340011</v>
          </cell>
          <cell r="B55" t="str">
            <v>t34</v>
          </cell>
          <cell r="C55" t="str">
            <v>Ph¹m V¨n Phó</v>
          </cell>
          <cell r="D55">
            <v>1</v>
          </cell>
          <cell r="E55">
            <v>2.44</v>
          </cell>
          <cell r="G55">
            <v>1419500</v>
          </cell>
          <cell r="H55">
            <v>1419500</v>
          </cell>
          <cell r="I55">
            <v>1419500</v>
          </cell>
          <cell r="J55">
            <v>6000</v>
          </cell>
          <cell r="M55">
            <v>53300</v>
          </cell>
          <cell r="N55">
            <v>59300</v>
          </cell>
          <cell r="O55">
            <v>567800</v>
          </cell>
          <cell r="P55">
            <v>0</v>
          </cell>
          <cell r="R55">
            <v>567800</v>
          </cell>
          <cell r="Y55">
            <v>0</v>
          </cell>
          <cell r="AA55">
            <v>0</v>
          </cell>
          <cell r="AC55">
            <v>0</v>
          </cell>
          <cell r="AD55">
            <v>23</v>
          </cell>
          <cell r="AE55">
            <v>138000</v>
          </cell>
          <cell r="AF55">
            <v>0</v>
          </cell>
          <cell r="AG55">
            <v>0</v>
          </cell>
          <cell r="AH55">
            <v>0</v>
          </cell>
          <cell r="AI55">
            <v>526242</v>
          </cell>
          <cell r="AJ55">
            <v>2710842</v>
          </cell>
          <cell r="AK55">
            <v>25620</v>
          </cell>
          <cell r="AL55">
            <v>5124</v>
          </cell>
          <cell r="AM55">
            <v>0</v>
          </cell>
          <cell r="AO55">
            <v>0</v>
          </cell>
          <cell r="AQ55">
            <v>526242</v>
          </cell>
          <cell r="AR55">
            <v>1000000</v>
          </cell>
          <cell r="AS55">
            <v>1556986</v>
          </cell>
          <cell r="AT55">
            <v>1153856</v>
          </cell>
          <cell r="AU55">
            <v>27000</v>
          </cell>
          <cell r="AV55">
            <v>1126856</v>
          </cell>
          <cell r="AW55">
            <v>2651542</v>
          </cell>
          <cell r="AX55">
            <v>1557500</v>
          </cell>
          <cell r="AZ55">
            <v>1094042</v>
          </cell>
          <cell r="BA55">
            <v>2651542</v>
          </cell>
          <cell r="BB55">
            <v>85200</v>
          </cell>
          <cell r="BC55">
            <v>75200</v>
          </cell>
          <cell r="BD55">
            <v>10000</v>
          </cell>
          <cell r="BE55">
            <v>1419500</v>
          </cell>
        </row>
        <row r="56">
          <cell r="A56" t="str">
            <v>t340012</v>
          </cell>
          <cell r="B56" t="str">
            <v>t34</v>
          </cell>
          <cell r="C56" t="str">
            <v>NguyÔn V¨n H­ng</v>
          </cell>
          <cell r="D56">
            <v>1</v>
          </cell>
          <cell r="E56">
            <v>2.44</v>
          </cell>
          <cell r="G56">
            <v>976100</v>
          </cell>
          <cell r="H56">
            <v>976100</v>
          </cell>
          <cell r="I56">
            <v>976100</v>
          </cell>
          <cell r="J56">
            <v>4000</v>
          </cell>
          <cell r="M56">
            <v>41100</v>
          </cell>
          <cell r="N56">
            <v>45100</v>
          </cell>
          <cell r="O56">
            <v>390440</v>
          </cell>
          <cell r="P56">
            <v>0</v>
          </cell>
          <cell r="R56">
            <v>390440</v>
          </cell>
          <cell r="Y56">
            <v>0</v>
          </cell>
          <cell r="AA56">
            <v>0</v>
          </cell>
          <cell r="AC56">
            <v>0</v>
          </cell>
          <cell r="AD56">
            <v>16</v>
          </cell>
          <cell r="AE56">
            <v>96000</v>
          </cell>
          <cell r="AF56">
            <v>0</v>
          </cell>
          <cell r="AG56">
            <v>0</v>
          </cell>
          <cell r="AH56">
            <v>0</v>
          </cell>
          <cell r="AI56">
            <v>409790</v>
          </cell>
          <cell r="AJ56">
            <v>1917430</v>
          </cell>
          <cell r="AK56">
            <v>25620</v>
          </cell>
          <cell r="AL56">
            <v>5124</v>
          </cell>
          <cell r="AM56">
            <v>0</v>
          </cell>
          <cell r="AO56">
            <v>0</v>
          </cell>
          <cell r="AQ56">
            <v>409790</v>
          </cell>
          <cell r="AR56">
            <v>1000000</v>
          </cell>
          <cell r="AS56">
            <v>1440534</v>
          </cell>
          <cell r="AT56">
            <v>476896</v>
          </cell>
          <cell r="AU56">
            <v>19000</v>
          </cell>
          <cell r="AV56">
            <v>457896</v>
          </cell>
          <cell r="AW56">
            <v>1872330</v>
          </cell>
          <cell r="AX56">
            <v>1072100</v>
          </cell>
          <cell r="AZ56">
            <v>800230</v>
          </cell>
          <cell r="BA56">
            <v>1872330</v>
          </cell>
          <cell r="BB56">
            <v>19700</v>
          </cell>
          <cell r="BC56">
            <v>0</v>
          </cell>
          <cell r="BD56">
            <v>19700</v>
          </cell>
          <cell r="BE56">
            <v>976100</v>
          </cell>
        </row>
        <row r="57">
          <cell r="A57" t="str">
            <v>t340013</v>
          </cell>
          <cell r="B57" t="str">
            <v>t34</v>
          </cell>
          <cell r="C57" t="str">
            <v>NguyÔn V¨n ChiÕn</v>
          </cell>
          <cell r="D57">
            <v>1</v>
          </cell>
          <cell r="E57">
            <v>2.44</v>
          </cell>
          <cell r="G57">
            <v>999000</v>
          </cell>
          <cell r="H57">
            <v>999000</v>
          </cell>
          <cell r="I57">
            <v>999000</v>
          </cell>
          <cell r="J57">
            <v>2000</v>
          </cell>
          <cell r="M57">
            <v>41600</v>
          </cell>
          <cell r="N57">
            <v>43600</v>
          </cell>
          <cell r="O57">
            <v>399600</v>
          </cell>
          <cell r="P57">
            <v>0</v>
          </cell>
          <cell r="R57">
            <v>399600</v>
          </cell>
          <cell r="Y57">
            <v>0</v>
          </cell>
          <cell r="AA57">
            <v>0</v>
          </cell>
          <cell r="AC57">
            <v>0</v>
          </cell>
          <cell r="AD57">
            <v>16</v>
          </cell>
          <cell r="AE57">
            <v>96000</v>
          </cell>
          <cell r="AF57">
            <v>0</v>
          </cell>
          <cell r="AG57">
            <v>0</v>
          </cell>
          <cell r="AH57">
            <v>0</v>
          </cell>
          <cell r="AI57">
            <v>453887</v>
          </cell>
          <cell r="AJ57">
            <v>1992087</v>
          </cell>
          <cell r="AK57">
            <v>25620</v>
          </cell>
          <cell r="AL57">
            <v>5124</v>
          </cell>
          <cell r="AM57">
            <v>0</v>
          </cell>
          <cell r="AO57">
            <v>0</v>
          </cell>
          <cell r="AQ57">
            <v>453887</v>
          </cell>
          <cell r="AR57">
            <v>1000000</v>
          </cell>
          <cell r="AS57">
            <v>1484631</v>
          </cell>
          <cell r="AT57">
            <v>507456</v>
          </cell>
          <cell r="AU57">
            <v>20000</v>
          </cell>
          <cell r="AV57">
            <v>487456</v>
          </cell>
          <cell r="AW57">
            <v>1948487</v>
          </cell>
          <cell r="AX57">
            <v>1095000</v>
          </cell>
          <cell r="AZ57">
            <v>853487</v>
          </cell>
          <cell r="BA57">
            <v>1948487</v>
          </cell>
          <cell r="BB57">
            <v>230500</v>
          </cell>
          <cell r="BC57">
            <v>203400</v>
          </cell>
          <cell r="BD57">
            <v>27100</v>
          </cell>
          <cell r="BE57">
            <v>999000</v>
          </cell>
        </row>
        <row r="58">
          <cell r="A58" t="str">
            <v>t340014</v>
          </cell>
          <cell r="B58" t="str">
            <v>t34</v>
          </cell>
          <cell r="C58" t="str">
            <v>TrÇn Minh TuÊn</v>
          </cell>
          <cell r="D58">
            <v>1</v>
          </cell>
          <cell r="E58">
            <v>2.44</v>
          </cell>
          <cell r="G58">
            <v>1268800</v>
          </cell>
          <cell r="H58">
            <v>1268800</v>
          </cell>
          <cell r="I58">
            <v>1443800</v>
          </cell>
          <cell r="J58">
            <v>6000</v>
          </cell>
          <cell r="M58">
            <v>39800</v>
          </cell>
          <cell r="N58">
            <v>45800</v>
          </cell>
          <cell r="O58">
            <v>507520</v>
          </cell>
          <cell r="P58">
            <v>0</v>
          </cell>
          <cell r="Q58">
            <v>55250</v>
          </cell>
          <cell r="R58">
            <v>562770</v>
          </cell>
          <cell r="W58">
            <v>175000</v>
          </cell>
          <cell r="Y58">
            <v>175000</v>
          </cell>
          <cell r="AA58">
            <v>0</v>
          </cell>
          <cell r="AC58">
            <v>0</v>
          </cell>
          <cell r="AD58">
            <v>19</v>
          </cell>
          <cell r="AE58">
            <v>114000</v>
          </cell>
          <cell r="AF58">
            <v>0</v>
          </cell>
          <cell r="AG58">
            <v>0</v>
          </cell>
          <cell r="AH58">
            <v>0</v>
          </cell>
          <cell r="AI58">
            <v>505884</v>
          </cell>
          <cell r="AJ58">
            <v>2672254</v>
          </cell>
          <cell r="AK58">
            <v>25620</v>
          </cell>
          <cell r="AL58">
            <v>5124</v>
          </cell>
          <cell r="AM58">
            <v>0</v>
          </cell>
          <cell r="AO58">
            <v>0</v>
          </cell>
          <cell r="AQ58">
            <v>505884</v>
          </cell>
          <cell r="AR58">
            <v>1000000</v>
          </cell>
          <cell r="AS58">
            <v>1536628</v>
          </cell>
          <cell r="AT58">
            <v>1135626</v>
          </cell>
          <cell r="AU58">
            <v>27000</v>
          </cell>
          <cell r="AV58">
            <v>1108626</v>
          </cell>
          <cell r="AW58">
            <v>2626454</v>
          </cell>
          <cell r="AX58">
            <v>1557800</v>
          </cell>
          <cell r="AZ58">
            <v>1068654</v>
          </cell>
          <cell r="BA58">
            <v>2626454</v>
          </cell>
          <cell r="BB58">
            <v>232400</v>
          </cell>
          <cell r="BC58">
            <v>205100</v>
          </cell>
          <cell r="BD58">
            <v>27300</v>
          </cell>
          <cell r="BE58">
            <v>1443800</v>
          </cell>
        </row>
        <row r="59">
          <cell r="A59" t="str">
            <v>t340015</v>
          </cell>
          <cell r="B59" t="str">
            <v>t34</v>
          </cell>
          <cell r="C59" t="str">
            <v>§ç §¨ng H¶i</v>
          </cell>
          <cell r="D59">
            <v>1</v>
          </cell>
          <cell r="E59">
            <v>2.44</v>
          </cell>
          <cell r="G59">
            <v>930600</v>
          </cell>
          <cell r="H59">
            <v>930600</v>
          </cell>
          <cell r="I59">
            <v>1018100</v>
          </cell>
          <cell r="J59">
            <v>4000</v>
          </cell>
          <cell r="M59">
            <v>35200</v>
          </cell>
          <cell r="N59">
            <v>39200</v>
          </cell>
          <cell r="O59">
            <v>372240</v>
          </cell>
          <cell r="P59">
            <v>0</v>
          </cell>
          <cell r="Q59">
            <v>30620</v>
          </cell>
          <cell r="R59">
            <v>402860</v>
          </cell>
          <cell r="W59">
            <v>87500</v>
          </cell>
          <cell r="Y59">
            <v>87500</v>
          </cell>
          <cell r="AA59">
            <v>0</v>
          </cell>
          <cell r="AC59">
            <v>0</v>
          </cell>
          <cell r="AD59">
            <v>17</v>
          </cell>
          <cell r="AE59">
            <v>102000</v>
          </cell>
          <cell r="AF59">
            <v>0</v>
          </cell>
          <cell r="AG59">
            <v>44300</v>
          </cell>
          <cell r="AH59">
            <v>44300</v>
          </cell>
          <cell r="AI59">
            <v>483630</v>
          </cell>
          <cell r="AJ59">
            <v>2090090</v>
          </cell>
          <cell r="AK59">
            <v>25620</v>
          </cell>
          <cell r="AL59">
            <v>5124</v>
          </cell>
          <cell r="AM59">
            <v>0</v>
          </cell>
          <cell r="AO59">
            <v>0</v>
          </cell>
          <cell r="AQ59">
            <v>483630</v>
          </cell>
          <cell r="AR59">
            <v>1500000</v>
          </cell>
          <cell r="AS59">
            <v>2014374</v>
          </cell>
          <cell r="AT59">
            <v>75716</v>
          </cell>
          <cell r="AU59">
            <v>21000</v>
          </cell>
          <cell r="AV59">
            <v>54716</v>
          </cell>
          <cell r="AW59">
            <v>2050890</v>
          </cell>
          <cell r="AX59">
            <v>1164400</v>
          </cell>
          <cell r="AZ59">
            <v>886490</v>
          </cell>
          <cell r="BA59">
            <v>2050890</v>
          </cell>
          <cell r="BB59">
            <v>194500</v>
          </cell>
          <cell r="BC59">
            <v>171700</v>
          </cell>
          <cell r="BD59">
            <v>22800</v>
          </cell>
          <cell r="BE59">
            <v>1018100</v>
          </cell>
        </row>
        <row r="60">
          <cell r="A60" t="str">
            <v>t340016</v>
          </cell>
          <cell r="B60" t="str">
            <v>t34</v>
          </cell>
          <cell r="C60" t="str">
            <v>Ph¹m V¨n VÜnh</v>
          </cell>
          <cell r="D60">
            <v>1</v>
          </cell>
          <cell r="E60">
            <v>1.7</v>
          </cell>
          <cell r="G60">
            <v>672700</v>
          </cell>
          <cell r="H60">
            <v>672700</v>
          </cell>
          <cell r="I60">
            <v>672700</v>
          </cell>
          <cell r="J60">
            <v>4000</v>
          </cell>
          <cell r="M60">
            <v>37900</v>
          </cell>
          <cell r="N60">
            <v>41900</v>
          </cell>
          <cell r="O60">
            <v>269080</v>
          </cell>
          <cell r="P60">
            <v>0</v>
          </cell>
          <cell r="R60">
            <v>269080</v>
          </cell>
          <cell r="Y60">
            <v>0</v>
          </cell>
          <cell r="AA60">
            <v>0</v>
          </cell>
          <cell r="AC60">
            <v>0</v>
          </cell>
          <cell r="AD60">
            <v>10</v>
          </cell>
          <cell r="AE60">
            <v>60000</v>
          </cell>
          <cell r="AF60">
            <v>0</v>
          </cell>
          <cell r="AG60">
            <v>133900</v>
          </cell>
          <cell r="AH60">
            <v>133900</v>
          </cell>
          <cell r="AI60">
            <v>276060</v>
          </cell>
          <cell r="AJ60">
            <v>1453640</v>
          </cell>
          <cell r="AK60">
            <v>17850</v>
          </cell>
          <cell r="AL60">
            <v>3570</v>
          </cell>
          <cell r="AM60">
            <v>0</v>
          </cell>
          <cell r="AO60">
            <v>0</v>
          </cell>
          <cell r="AQ60">
            <v>276060</v>
          </cell>
          <cell r="AR60">
            <v>500000</v>
          </cell>
          <cell r="AS60">
            <v>797480</v>
          </cell>
          <cell r="AT60">
            <v>656160</v>
          </cell>
          <cell r="AU60">
            <v>15000</v>
          </cell>
          <cell r="AV60">
            <v>641160</v>
          </cell>
          <cell r="AW60">
            <v>1411740</v>
          </cell>
          <cell r="AX60">
            <v>866600</v>
          </cell>
          <cell r="AZ60">
            <v>545140</v>
          </cell>
          <cell r="BA60">
            <v>1411740</v>
          </cell>
          <cell r="BB60">
            <v>132600</v>
          </cell>
          <cell r="BC60">
            <v>117000</v>
          </cell>
          <cell r="BD60">
            <v>15600</v>
          </cell>
          <cell r="BE60">
            <v>672700</v>
          </cell>
        </row>
        <row r="61">
          <cell r="A61" t="str">
            <v>t340017</v>
          </cell>
          <cell r="B61" t="str">
            <v>t34</v>
          </cell>
          <cell r="C61" t="str">
            <v>NguyÔn §øc Tµi</v>
          </cell>
          <cell r="D61">
            <v>1</v>
          </cell>
          <cell r="E61">
            <v>1.7</v>
          </cell>
          <cell r="G61">
            <v>1406600</v>
          </cell>
          <cell r="H61">
            <v>1406600</v>
          </cell>
          <cell r="I61">
            <v>1406600</v>
          </cell>
          <cell r="J61">
            <v>6000</v>
          </cell>
          <cell r="M61">
            <v>46500</v>
          </cell>
          <cell r="N61">
            <v>52500</v>
          </cell>
          <cell r="O61">
            <v>562640</v>
          </cell>
          <cell r="P61">
            <v>0</v>
          </cell>
          <cell r="R61">
            <v>562640</v>
          </cell>
          <cell r="Y61">
            <v>0</v>
          </cell>
          <cell r="AA61">
            <v>0</v>
          </cell>
          <cell r="AC61">
            <v>0</v>
          </cell>
          <cell r="AD61">
            <v>24</v>
          </cell>
          <cell r="AE61">
            <v>144000</v>
          </cell>
          <cell r="AF61">
            <v>0</v>
          </cell>
          <cell r="AG61">
            <v>0</v>
          </cell>
          <cell r="AH61">
            <v>0</v>
          </cell>
          <cell r="AI61">
            <v>513436</v>
          </cell>
          <cell r="AJ61">
            <v>2679176</v>
          </cell>
          <cell r="AK61">
            <v>17850</v>
          </cell>
          <cell r="AL61">
            <v>3570</v>
          </cell>
          <cell r="AM61">
            <v>0</v>
          </cell>
          <cell r="AO61">
            <v>0</v>
          </cell>
          <cell r="AQ61">
            <v>513436</v>
          </cell>
          <cell r="AR61">
            <v>1500000</v>
          </cell>
          <cell r="AS61">
            <v>2034856</v>
          </cell>
          <cell r="AT61">
            <v>644320</v>
          </cell>
          <cell r="AU61">
            <v>27000</v>
          </cell>
          <cell r="AV61">
            <v>617320</v>
          </cell>
          <cell r="AW61">
            <v>2626676</v>
          </cell>
          <cell r="AX61">
            <v>1550600</v>
          </cell>
          <cell r="AZ61">
            <v>1076076</v>
          </cell>
          <cell r="BA61">
            <v>2626676</v>
          </cell>
          <cell r="BC61">
            <v>0</v>
          </cell>
          <cell r="BD61">
            <v>0</v>
          </cell>
          <cell r="BE61">
            <v>1406600</v>
          </cell>
        </row>
        <row r="62">
          <cell r="A62" t="str">
            <v>t340018</v>
          </cell>
          <cell r="B62" t="str">
            <v>t34</v>
          </cell>
          <cell r="C62" t="str">
            <v>Hµ TiÕn Hïng</v>
          </cell>
          <cell r="D62">
            <v>1</v>
          </cell>
          <cell r="E62">
            <v>1.7</v>
          </cell>
          <cell r="G62">
            <v>1252700</v>
          </cell>
          <cell r="H62">
            <v>1252700</v>
          </cell>
          <cell r="I62">
            <v>1252700</v>
          </cell>
          <cell r="J62">
            <v>2000</v>
          </cell>
          <cell r="M62">
            <v>40800</v>
          </cell>
          <cell r="N62">
            <v>42800</v>
          </cell>
          <cell r="O62">
            <v>501080</v>
          </cell>
          <cell r="P62">
            <v>0</v>
          </cell>
          <cell r="R62">
            <v>501080</v>
          </cell>
          <cell r="Y62">
            <v>0</v>
          </cell>
          <cell r="AA62">
            <v>0</v>
          </cell>
          <cell r="AC62">
            <v>0</v>
          </cell>
          <cell r="AD62">
            <v>23</v>
          </cell>
          <cell r="AE62">
            <v>138000</v>
          </cell>
          <cell r="AF62">
            <v>0</v>
          </cell>
          <cell r="AG62">
            <v>0</v>
          </cell>
          <cell r="AH62">
            <v>0</v>
          </cell>
          <cell r="AI62">
            <v>499107</v>
          </cell>
          <cell r="AJ62">
            <v>2433687</v>
          </cell>
          <cell r="AK62">
            <v>17850</v>
          </cell>
          <cell r="AL62">
            <v>3570</v>
          </cell>
          <cell r="AM62">
            <v>0</v>
          </cell>
          <cell r="AO62">
            <v>0</v>
          </cell>
          <cell r="AQ62">
            <v>499107</v>
          </cell>
          <cell r="AR62">
            <v>1500000</v>
          </cell>
          <cell r="AS62">
            <v>2020527</v>
          </cell>
          <cell r="AT62">
            <v>413160</v>
          </cell>
          <cell r="AU62">
            <v>24000</v>
          </cell>
          <cell r="AV62">
            <v>389160</v>
          </cell>
          <cell r="AW62">
            <v>2390887</v>
          </cell>
          <cell r="AX62">
            <v>1390700</v>
          </cell>
          <cell r="AZ62">
            <v>1000187</v>
          </cell>
          <cell r="BA62">
            <v>2390887</v>
          </cell>
          <cell r="BB62">
            <v>230800</v>
          </cell>
          <cell r="BC62">
            <v>203700</v>
          </cell>
          <cell r="BD62">
            <v>27100</v>
          </cell>
          <cell r="BE62">
            <v>1252700</v>
          </cell>
        </row>
        <row r="63">
          <cell r="A63" t="str">
            <v>t340019</v>
          </cell>
          <cell r="B63" t="str">
            <v>t34</v>
          </cell>
          <cell r="C63" t="str">
            <v>NguyÔn TÊn Th¾ng</v>
          </cell>
          <cell r="D63">
            <v>1</v>
          </cell>
          <cell r="E63">
            <v>1.7</v>
          </cell>
          <cell r="G63">
            <v>954000</v>
          </cell>
          <cell r="H63">
            <v>954000</v>
          </cell>
          <cell r="I63">
            <v>1024000</v>
          </cell>
          <cell r="J63">
            <v>4000</v>
          </cell>
          <cell r="M63">
            <v>40800</v>
          </cell>
          <cell r="N63">
            <v>44800</v>
          </cell>
          <cell r="O63">
            <v>381600</v>
          </cell>
          <cell r="P63">
            <v>0</v>
          </cell>
          <cell r="Q63">
            <v>24500</v>
          </cell>
          <cell r="R63">
            <v>406100</v>
          </cell>
          <cell r="W63">
            <v>70000</v>
          </cell>
          <cell r="Y63">
            <v>70000</v>
          </cell>
          <cell r="AA63">
            <v>0</v>
          </cell>
          <cell r="AC63">
            <v>0</v>
          </cell>
          <cell r="AD63">
            <v>18</v>
          </cell>
          <cell r="AE63">
            <v>108000</v>
          </cell>
          <cell r="AF63">
            <v>0</v>
          </cell>
          <cell r="AG63">
            <v>0</v>
          </cell>
          <cell r="AH63">
            <v>0</v>
          </cell>
          <cell r="AI63">
            <v>474284</v>
          </cell>
          <cell r="AJ63">
            <v>2057184</v>
          </cell>
          <cell r="AK63">
            <v>17850</v>
          </cell>
          <cell r="AL63">
            <v>3570</v>
          </cell>
          <cell r="AM63">
            <v>0</v>
          </cell>
          <cell r="AO63">
            <v>0</v>
          </cell>
          <cell r="AQ63">
            <v>474284</v>
          </cell>
          <cell r="AR63">
            <v>1000000</v>
          </cell>
          <cell r="AS63">
            <v>1495704</v>
          </cell>
          <cell r="AT63">
            <v>561480</v>
          </cell>
          <cell r="AU63">
            <v>21000</v>
          </cell>
          <cell r="AV63">
            <v>540480</v>
          </cell>
          <cell r="AW63">
            <v>2012384</v>
          </cell>
          <cell r="AX63">
            <v>1132000</v>
          </cell>
          <cell r="AZ63">
            <v>880384</v>
          </cell>
          <cell r="BA63">
            <v>2012384</v>
          </cell>
          <cell r="BB63">
            <v>234600</v>
          </cell>
          <cell r="BC63">
            <v>207000</v>
          </cell>
          <cell r="BD63">
            <v>27600</v>
          </cell>
          <cell r="BE63">
            <v>1024000</v>
          </cell>
        </row>
        <row r="64">
          <cell r="B64" t="str">
            <v>t34 Total</v>
          </cell>
          <cell r="D64">
            <v>19</v>
          </cell>
          <cell r="E64">
            <v>51.56</v>
          </cell>
          <cell r="F64">
            <v>0</v>
          </cell>
          <cell r="G64">
            <v>21148092</v>
          </cell>
          <cell r="H64">
            <v>21148092</v>
          </cell>
          <cell r="I64">
            <v>21501592</v>
          </cell>
          <cell r="J64">
            <v>86000</v>
          </cell>
          <cell r="K64">
            <v>0</v>
          </cell>
          <cell r="L64">
            <v>0</v>
          </cell>
          <cell r="M64">
            <v>795605</v>
          </cell>
          <cell r="N64">
            <v>881605</v>
          </cell>
          <cell r="O64">
            <v>8459240</v>
          </cell>
          <cell r="P64">
            <v>0</v>
          </cell>
          <cell r="Q64">
            <v>110370</v>
          </cell>
          <cell r="R64">
            <v>8569610</v>
          </cell>
          <cell r="S64">
            <v>21000</v>
          </cell>
          <cell r="T64">
            <v>0</v>
          </cell>
          <cell r="U64">
            <v>0</v>
          </cell>
          <cell r="V64">
            <v>0</v>
          </cell>
          <cell r="W64">
            <v>332500</v>
          </cell>
          <cell r="X64">
            <v>0</v>
          </cell>
          <cell r="Y64">
            <v>332500</v>
          </cell>
          <cell r="Z64">
            <v>0</v>
          </cell>
          <cell r="AA64">
            <v>0</v>
          </cell>
          <cell r="AB64">
            <v>0</v>
          </cell>
          <cell r="AC64">
            <v>0</v>
          </cell>
          <cell r="AD64">
            <v>360</v>
          </cell>
          <cell r="AE64">
            <v>2160000</v>
          </cell>
          <cell r="AF64">
            <v>0</v>
          </cell>
          <cell r="AG64">
            <v>324900</v>
          </cell>
          <cell r="AH64">
            <v>324900</v>
          </cell>
          <cell r="AI64">
            <v>8604030</v>
          </cell>
          <cell r="AJ64">
            <v>42041737</v>
          </cell>
          <cell r="AK64">
            <v>541380</v>
          </cell>
          <cell r="AL64">
            <v>108276</v>
          </cell>
          <cell r="AM64">
            <v>0</v>
          </cell>
          <cell r="AN64">
            <v>0</v>
          </cell>
          <cell r="AO64">
            <v>0</v>
          </cell>
          <cell r="AP64">
            <v>0</v>
          </cell>
          <cell r="AQ64">
            <v>8604030</v>
          </cell>
          <cell r="AR64">
            <v>20000000</v>
          </cell>
          <cell r="AS64">
            <v>29253686</v>
          </cell>
          <cell r="AT64">
            <v>12788051</v>
          </cell>
          <cell r="AU64">
            <v>423000</v>
          </cell>
          <cell r="AV64">
            <v>12365051</v>
          </cell>
          <cell r="AW64">
            <v>41160132</v>
          </cell>
          <cell r="AX64">
            <v>23986492</v>
          </cell>
          <cell r="AY64">
            <v>0</v>
          </cell>
          <cell r="AZ64">
            <v>17173640</v>
          </cell>
          <cell r="BA64">
            <v>41160132</v>
          </cell>
          <cell r="BB64">
            <v>2811330</v>
          </cell>
          <cell r="BC64">
            <v>2463451</v>
          </cell>
          <cell r="BD64">
            <v>347879</v>
          </cell>
          <cell r="BE64">
            <v>21480592</v>
          </cell>
        </row>
        <row r="65">
          <cell r="A65" t="str">
            <v>t350001</v>
          </cell>
          <cell r="B65" t="str">
            <v>t35</v>
          </cell>
          <cell r="C65" t="str">
            <v>Lª M¹nh C­êng</v>
          </cell>
          <cell r="D65">
            <v>1</v>
          </cell>
          <cell r="E65">
            <v>2.44</v>
          </cell>
          <cell r="G65">
            <v>1260014</v>
          </cell>
          <cell r="H65">
            <v>1260014</v>
          </cell>
          <cell r="I65">
            <v>1281014</v>
          </cell>
          <cell r="J65">
            <v>8000</v>
          </cell>
          <cell r="M65">
            <v>46733</v>
          </cell>
          <cell r="N65">
            <v>54733</v>
          </cell>
          <cell r="O65">
            <v>503800</v>
          </cell>
          <cell r="P65">
            <v>0</v>
          </cell>
          <cell r="R65">
            <v>503800</v>
          </cell>
          <cell r="S65">
            <v>21000</v>
          </cell>
          <cell r="Y65">
            <v>0</v>
          </cell>
          <cell r="AA65">
            <v>0</v>
          </cell>
          <cell r="AC65">
            <v>0</v>
          </cell>
          <cell r="AD65">
            <v>22</v>
          </cell>
          <cell r="AE65">
            <v>132000</v>
          </cell>
          <cell r="AF65">
            <v>0</v>
          </cell>
          <cell r="AG65">
            <v>0</v>
          </cell>
          <cell r="AH65">
            <v>0</v>
          </cell>
          <cell r="AI65">
            <v>532377</v>
          </cell>
          <cell r="AJ65">
            <v>2503924</v>
          </cell>
          <cell r="AK65">
            <v>25620</v>
          </cell>
          <cell r="AL65">
            <v>5124</v>
          </cell>
          <cell r="AM65">
            <v>0</v>
          </cell>
          <cell r="AO65">
            <v>0</v>
          </cell>
          <cell r="AQ65">
            <v>532377</v>
          </cell>
          <cell r="AR65">
            <v>1000000</v>
          </cell>
          <cell r="AS65">
            <v>1563121</v>
          </cell>
          <cell r="AT65">
            <v>940803</v>
          </cell>
          <cell r="AU65">
            <v>25000</v>
          </cell>
          <cell r="AV65">
            <v>915803</v>
          </cell>
          <cell r="AW65">
            <v>2449191</v>
          </cell>
          <cell r="AX65">
            <v>1413014</v>
          </cell>
          <cell r="AZ65">
            <v>1036177</v>
          </cell>
          <cell r="BA65">
            <v>2449191</v>
          </cell>
          <cell r="BE65">
            <v>1260014</v>
          </cell>
        </row>
        <row r="66">
          <cell r="A66" t="str">
            <v>t350002</v>
          </cell>
          <cell r="B66" t="str">
            <v>t35</v>
          </cell>
          <cell r="C66" t="str">
            <v>NguyÔn Quang Minh</v>
          </cell>
          <cell r="D66">
            <v>0</v>
          </cell>
          <cell r="E66">
            <v>0</v>
          </cell>
          <cell r="H66">
            <v>0</v>
          </cell>
          <cell r="I66">
            <v>0</v>
          </cell>
          <cell r="N66">
            <v>0</v>
          </cell>
          <cell r="O66">
            <v>0</v>
          </cell>
          <cell r="P66">
            <v>0</v>
          </cell>
          <cell r="R66">
            <v>0</v>
          </cell>
          <cell r="Y66">
            <v>0</v>
          </cell>
          <cell r="AA66">
            <v>0</v>
          </cell>
          <cell r="AC66">
            <v>0</v>
          </cell>
          <cell r="AE66">
            <v>0</v>
          </cell>
          <cell r="AF66">
            <v>0</v>
          </cell>
          <cell r="AG66">
            <v>0</v>
          </cell>
          <cell r="AH66">
            <v>0</v>
          </cell>
          <cell r="AI66">
            <v>0</v>
          </cell>
          <cell r="AJ66">
            <v>0</v>
          </cell>
          <cell r="AK66">
            <v>0</v>
          </cell>
          <cell r="AL66">
            <v>0</v>
          </cell>
          <cell r="AM66">
            <v>0</v>
          </cell>
          <cell r="AO66">
            <v>0</v>
          </cell>
          <cell r="AQ66">
            <v>0</v>
          </cell>
          <cell r="AS66">
            <v>0</v>
          </cell>
          <cell r="AT66">
            <v>0</v>
          </cell>
          <cell r="AU66">
            <v>0</v>
          </cell>
          <cell r="AV66">
            <v>0</v>
          </cell>
          <cell r="AW66">
            <v>0</v>
          </cell>
          <cell r="AX66">
            <v>0</v>
          </cell>
          <cell r="AZ66">
            <v>0</v>
          </cell>
          <cell r="BA66">
            <v>0</v>
          </cell>
          <cell r="BB66">
            <v>19587</v>
          </cell>
          <cell r="BC66">
            <v>0</v>
          </cell>
          <cell r="BD66">
            <v>19587</v>
          </cell>
          <cell r="BE66">
            <v>0</v>
          </cell>
        </row>
        <row r="67">
          <cell r="A67" t="str">
            <v>t350003</v>
          </cell>
          <cell r="B67" t="str">
            <v>t35</v>
          </cell>
          <cell r="C67" t="str">
            <v>Bïi Nh­ H­¬ng</v>
          </cell>
          <cell r="D67">
            <v>1</v>
          </cell>
          <cell r="E67">
            <v>3.46</v>
          </cell>
          <cell r="G67">
            <v>1573200</v>
          </cell>
          <cell r="H67">
            <v>1573200</v>
          </cell>
          <cell r="I67">
            <v>1573200</v>
          </cell>
          <cell r="J67">
            <v>8000</v>
          </cell>
          <cell r="M67">
            <v>54211</v>
          </cell>
          <cell r="N67">
            <v>62211</v>
          </cell>
          <cell r="O67">
            <v>629280</v>
          </cell>
          <cell r="P67">
            <v>0</v>
          </cell>
          <cell r="R67">
            <v>629280</v>
          </cell>
          <cell r="Y67">
            <v>0</v>
          </cell>
          <cell r="AA67">
            <v>0</v>
          </cell>
          <cell r="AC67">
            <v>0</v>
          </cell>
          <cell r="AD67">
            <v>24</v>
          </cell>
          <cell r="AE67">
            <v>144000</v>
          </cell>
          <cell r="AF67">
            <v>0</v>
          </cell>
          <cell r="AG67">
            <v>0</v>
          </cell>
          <cell r="AH67">
            <v>0</v>
          </cell>
          <cell r="AI67">
            <v>429536</v>
          </cell>
          <cell r="AJ67">
            <v>2838227</v>
          </cell>
          <cell r="AK67">
            <v>36330</v>
          </cell>
          <cell r="AL67">
            <v>7266</v>
          </cell>
          <cell r="AM67">
            <v>0</v>
          </cell>
          <cell r="AO67">
            <v>0</v>
          </cell>
          <cell r="AQ67">
            <v>429536</v>
          </cell>
          <cell r="AR67">
            <v>1500000</v>
          </cell>
          <cell r="AS67">
            <v>1973132</v>
          </cell>
          <cell r="AT67">
            <v>865095</v>
          </cell>
          <cell r="AU67">
            <v>28000</v>
          </cell>
          <cell r="AV67">
            <v>837095</v>
          </cell>
          <cell r="AW67">
            <v>2776016</v>
          </cell>
          <cell r="AX67">
            <v>1717200</v>
          </cell>
          <cell r="AZ67">
            <v>1058816</v>
          </cell>
          <cell r="BA67">
            <v>2776016</v>
          </cell>
          <cell r="BB67">
            <v>258600</v>
          </cell>
          <cell r="BC67">
            <v>223984</v>
          </cell>
          <cell r="BD67">
            <v>34616</v>
          </cell>
          <cell r="BE67">
            <v>1573200</v>
          </cell>
        </row>
        <row r="68">
          <cell r="A68" t="str">
            <v>t350004</v>
          </cell>
          <cell r="B68" t="str">
            <v>t35</v>
          </cell>
          <cell r="C68" t="str">
            <v>NguyÔn Duy Long</v>
          </cell>
          <cell r="D68">
            <v>1</v>
          </cell>
          <cell r="E68">
            <v>3.46</v>
          </cell>
          <cell r="G68">
            <v>1277300</v>
          </cell>
          <cell r="H68">
            <v>1277300</v>
          </cell>
          <cell r="I68">
            <v>1277300</v>
          </cell>
          <cell r="J68">
            <v>8000</v>
          </cell>
          <cell r="M68">
            <v>33811</v>
          </cell>
          <cell r="N68">
            <v>41811</v>
          </cell>
          <cell r="O68">
            <v>510920</v>
          </cell>
          <cell r="P68">
            <v>0</v>
          </cell>
          <cell r="R68">
            <v>510920</v>
          </cell>
          <cell r="Y68">
            <v>0</v>
          </cell>
          <cell r="AA68">
            <v>0</v>
          </cell>
          <cell r="AC68">
            <v>0</v>
          </cell>
          <cell r="AD68">
            <v>21</v>
          </cell>
          <cell r="AE68">
            <v>126000</v>
          </cell>
          <cell r="AF68">
            <v>0</v>
          </cell>
          <cell r="AG68">
            <v>0</v>
          </cell>
          <cell r="AH68">
            <v>0</v>
          </cell>
          <cell r="AI68">
            <v>454732</v>
          </cell>
          <cell r="AJ68">
            <v>2410763</v>
          </cell>
          <cell r="AK68">
            <v>36330</v>
          </cell>
          <cell r="AL68">
            <v>7266</v>
          </cell>
          <cell r="AM68">
            <v>0</v>
          </cell>
          <cell r="AO68">
            <v>0</v>
          </cell>
          <cell r="AQ68">
            <v>454732</v>
          </cell>
          <cell r="AR68">
            <v>1100000</v>
          </cell>
          <cell r="AS68">
            <v>1598328</v>
          </cell>
          <cell r="AT68">
            <v>812435</v>
          </cell>
          <cell r="AU68">
            <v>24000</v>
          </cell>
          <cell r="AV68">
            <v>788435</v>
          </cell>
          <cell r="AW68">
            <v>2368952</v>
          </cell>
          <cell r="AX68">
            <v>1403300</v>
          </cell>
          <cell r="AZ68">
            <v>965652</v>
          </cell>
          <cell r="BA68">
            <v>2368952</v>
          </cell>
          <cell r="BB68">
            <v>19400</v>
          </cell>
          <cell r="BC68">
            <v>0</v>
          </cell>
          <cell r="BD68">
            <v>19400</v>
          </cell>
          <cell r="BE68">
            <v>1277300</v>
          </cell>
        </row>
        <row r="69">
          <cell r="A69" t="str">
            <v>t350005</v>
          </cell>
          <cell r="B69" t="str">
            <v>t35</v>
          </cell>
          <cell r="C69" t="str">
            <v>Vò V¨n VËn</v>
          </cell>
          <cell r="D69">
            <v>1</v>
          </cell>
          <cell r="E69">
            <v>3.46</v>
          </cell>
          <cell r="G69">
            <v>742700</v>
          </cell>
          <cell r="H69">
            <v>742700</v>
          </cell>
          <cell r="I69">
            <v>1273670</v>
          </cell>
          <cell r="J69">
            <v>6000</v>
          </cell>
          <cell r="N69">
            <v>6000</v>
          </cell>
          <cell r="O69">
            <v>297080</v>
          </cell>
          <cell r="P69">
            <v>0</v>
          </cell>
          <cell r="R69">
            <v>297080</v>
          </cell>
          <cell r="X69">
            <v>530970</v>
          </cell>
          <cell r="Y69">
            <v>530970</v>
          </cell>
          <cell r="AA69">
            <v>0</v>
          </cell>
          <cell r="AC69">
            <v>0</v>
          </cell>
          <cell r="AD69">
            <v>13</v>
          </cell>
          <cell r="AE69">
            <v>78000</v>
          </cell>
          <cell r="AF69">
            <v>0</v>
          </cell>
          <cell r="AG69">
            <v>0</v>
          </cell>
          <cell r="AH69">
            <v>0</v>
          </cell>
          <cell r="AI69">
            <v>434740</v>
          </cell>
          <cell r="AJ69">
            <v>2089490</v>
          </cell>
          <cell r="AK69">
            <v>36330</v>
          </cell>
          <cell r="AL69">
            <v>7266</v>
          </cell>
          <cell r="AM69">
            <v>0</v>
          </cell>
          <cell r="AO69">
            <v>0</v>
          </cell>
          <cell r="AQ69">
            <v>434740</v>
          </cell>
          <cell r="AR69">
            <v>1000000</v>
          </cell>
          <cell r="AS69">
            <v>1478336</v>
          </cell>
          <cell r="AT69">
            <v>611154</v>
          </cell>
          <cell r="AU69">
            <v>21000</v>
          </cell>
          <cell r="AV69">
            <v>590154</v>
          </cell>
          <cell r="AW69">
            <v>2083490</v>
          </cell>
          <cell r="AX69">
            <v>1351670</v>
          </cell>
          <cell r="AZ69">
            <v>731820</v>
          </cell>
          <cell r="BA69">
            <v>2083490</v>
          </cell>
          <cell r="BB69">
            <v>276200</v>
          </cell>
          <cell r="BC69">
            <v>239800</v>
          </cell>
          <cell r="BD69">
            <v>36400</v>
          </cell>
          <cell r="BE69">
            <v>742700</v>
          </cell>
        </row>
        <row r="70">
          <cell r="A70" t="str">
            <v>t350006</v>
          </cell>
          <cell r="B70" t="str">
            <v>t35</v>
          </cell>
          <cell r="C70" t="str">
            <v>Vò V¨n Phong</v>
          </cell>
          <cell r="D70">
            <v>1</v>
          </cell>
          <cell r="E70">
            <v>3.46</v>
          </cell>
          <cell r="G70">
            <v>1452000</v>
          </cell>
          <cell r="H70">
            <v>1452000</v>
          </cell>
          <cell r="I70">
            <v>1522000</v>
          </cell>
          <cell r="J70">
            <v>8000</v>
          </cell>
          <cell r="M70">
            <v>56411</v>
          </cell>
          <cell r="N70">
            <v>64411</v>
          </cell>
          <cell r="O70">
            <v>580800</v>
          </cell>
          <cell r="P70">
            <v>0</v>
          </cell>
          <cell r="Q70">
            <v>24500</v>
          </cell>
          <cell r="R70">
            <v>605300</v>
          </cell>
          <cell r="W70">
            <v>70000</v>
          </cell>
          <cell r="Y70">
            <v>70000</v>
          </cell>
          <cell r="AA70">
            <v>0</v>
          </cell>
          <cell r="AC70">
            <v>0</v>
          </cell>
          <cell r="AD70">
            <v>27</v>
          </cell>
          <cell r="AE70">
            <v>162000</v>
          </cell>
          <cell r="AF70">
            <v>0</v>
          </cell>
          <cell r="AG70">
            <v>0</v>
          </cell>
          <cell r="AH70">
            <v>0</v>
          </cell>
          <cell r="AI70">
            <v>469974</v>
          </cell>
          <cell r="AJ70">
            <v>2823685</v>
          </cell>
          <cell r="AK70">
            <v>36330</v>
          </cell>
          <cell r="AL70">
            <v>7266</v>
          </cell>
          <cell r="AM70">
            <v>0</v>
          </cell>
          <cell r="AO70">
            <v>0</v>
          </cell>
          <cell r="AQ70">
            <v>469974</v>
          </cell>
          <cell r="AR70">
            <v>1500000</v>
          </cell>
          <cell r="AS70">
            <v>2013570</v>
          </cell>
          <cell r="AT70">
            <v>810115</v>
          </cell>
          <cell r="AU70">
            <v>28000</v>
          </cell>
          <cell r="AV70">
            <v>782115</v>
          </cell>
          <cell r="AW70">
            <v>2759274</v>
          </cell>
          <cell r="AX70">
            <v>1684000</v>
          </cell>
          <cell r="AZ70">
            <v>1075274</v>
          </cell>
          <cell r="BA70">
            <v>2759274</v>
          </cell>
          <cell r="BB70">
            <v>19400</v>
          </cell>
          <cell r="BC70">
            <v>0</v>
          </cell>
          <cell r="BD70">
            <v>19400</v>
          </cell>
          <cell r="BE70">
            <v>1522000</v>
          </cell>
        </row>
        <row r="71">
          <cell r="A71" t="str">
            <v>t350007</v>
          </cell>
          <cell r="B71" t="str">
            <v>t35</v>
          </cell>
          <cell r="C71" t="str">
            <v>Vò Ngäc Quang</v>
          </cell>
          <cell r="D71">
            <v>1</v>
          </cell>
          <cell r="E71">
            <v>3.46</v>
          </cell>
          <cell r="G71">
            <v>1675600</v>
          </cell>
          <cell r="H71">
            <v>1675600</v>
          </cell>
          <cell r="I71">
            <v>1675600</v>
          </cell>
          <cell r="J71">
            <v>8000</v>
          </cell>
          <cell r="M71">
            <v>64611</v>
          </cell>
          <cell r="N71">
            <v>72611</v>
          </cell>
          <cell r="O71">
            <v>670240</v>
          </cell>
          <cell r="P71">
            <v>0</v>
          </cell>
          <cell r="R71">
            <v>670240</v>
          </cell>
          <cell r="Y71">
            <v>0</v>
          </cell>
          <cell r="AA71">
            <v>0</v>
          </cell>
          <cell r="AC71">
            <v>0</v>
          </cell>
          <cell r="AD71">
            <v>28</v>
          </cell>
          <cell r="AE71">
            <v>168000</v>
          </cell>
          <cell r="AF71">
            <v>0</v>
          </cell>
          <cell r="AG71">
            <v>0</v>
          </cell>
          <cell r="AH71">
            <v>0</v>
          </cell>
          <cell r="AI71">
            <v>468641</v>
          </cell>
          <cell r="AJ71">
            <v>3055092</v>
          </cell>
          <cell r="AK71">
            <v>36330</v>
          </cell>
          <cell r="AL71">
            <v>7266</v>
          </cell>
          <cell r="AM71">
            <v>0</v>
          </cell>
          <cell r="AO71">
            <v>0</v>
          </cell>
          <cell r="AQ71">
            <v>468641</v>
          </cell>
          <cell r="AR71">
            <v>1500000</v>
          </cell>
          <cell r="AS71">
            <v>2012237</v>
          </cell>
          <cell r="AT71">
            <v>1042855</v>
          </cell>
          <cell r="AU71">
            <v>31000</v>
          </cell>
          <cell r="AV71">
            <v>1011855</v>
          </cell>
          <cell r="AW71">
            <v>2982481</v>
          </cell>
          <cell r="AX71">
            <v>1843600</v>
          </cell>
          <cell r="AZ71">
            <v>1138881</v>
          </cell>
          <cell r="BA71">
            <v>2982481</v>
          </cell>
          <cell r="BB71">
            <v>276200</v>
          </cell>
          <cell r="BC71">
            <v>239800</v>
          </cell>
          <cell r="BD71">
            <v>36400</v>
          </cell>
          <cell r="BE71">
            <v>1675600</v>
          </cell>
        </row>
        <row r="72">
          <cell r="A72" t="str">
            <v>t350008</v>
          </cell>
          <cell r="B72" t="str">
            <v>t35</v>
          </cell>
          <cell r="C72" t="str">
            <v>L­¬ng V¨n An</v>
          </cell>
          <cell r="D72">
            <v>1</v>
          </cell>
          <cell r="E72">
            <v>3.46</v>
          </cell>
          <cell r="G72">
            <v>1098400</v>
          </cell>
          <cell r="H72">
            <v>1098400</v>
          </cell>
          <cell r="I72">
            <v>1098400</v>
          </cell>
          <cell r="J72">
            <v>8000</v>
          </cell>
          <cell r="M72">
            <v>26711</v>
          </cell>
          <cell r="N72">
            <v>34711</v>
          </cell>
          <cell r="O72">
            <v>439360</v>
          </cell>
          <cell r="P72">
            <v>0</v>
          </cell>
          <cell r="R72">
            <v>439360</v>
          </cell>
          <cell r="Y72">
            <v>0</v>
          </cell>
          <cell r="AA72">
            <v>0</v>
          </cell>
          <cell r="AC72">
            <v>0</v>
          </cell>
          <cell r="AD72">
            <v>21</v>
          </cell>
          <cell r="AE72">
            <v>126000</v>
          </cell>
          <cell r="AF72">
            <v>0</v>
          </cell>
          <cell r="AG72">
            <v>0</v>
          </cell>
          <cell r="AH72">
            <v>0</v>
          </cell>
          <cell r="AI72">
            <v>414678</v>
          </cell>
          <cell r="AJ72">
            <v>2113149</v>
          </cell>
          <cell r="AK72">
            <v>36330</v>
          </cell>
          <cell r="AL72">
            <v>7266</v>
          </cell>
          <cell r="AM72">
            <v>0</v>
          </cell>
          <cell r="AO72">
            <v>0</v>
          </cell>
          <cell r="AQ72">
            <v>414678</v>
          </cell>
          <cell r="AR72">
            <v>1000000</v>
          </cell>
          <cell r="AS72">
            <v>1458274</v>
          </cell>
          <cell r="AT72">
            <v>654875</v>
          </cell>
          <cell r="AU72">
            <v>21000</v>
          </cell>
          <cell r="AV72">
            <v>633875</v>
          </cell>
          <cell r="AW72">
            <v>2078438</v>
          </cell>
          <cell r="AX72">
            <v>1224400</v>
          </cell>
          <cell r="AZ72">
            <v>854038</v>
          </cell>
          <cell r="BA72">
            <v>2078438</v>
          </cell>
          <cell r="BB72">
            <v>15500</v>
          </cell>
          <cell r="BC72">
            <v>0</v>
          </cell>
          <cell r="BD72">
            <v>15500</v>
          </cell>
          <cell r="BE72">
            <v>1098400</v>
          </cell>
        </row>
        <row r="73">
          <cell r="A73" t="str">
            <v>t350009</v>
          </cell>
          <cell r="B73" t="str">
            <v>t35</v>
          </cell>
          <cell r="C73" t="str">
            <v>Bïi Quang T¸ch</v>
          </cell>
          <cell r="D73">
            <v>1</v>
          </cell>
          <cell r="E73">
            <v>3.46</v>
          </cell>
          <cell r="G73">
            <v>1441300</v>
          </cell>
          <cell r="H73">
            <v>1441300</v>
          </cell>
          <cell r="I73">
            <v>1441300</v>
          </cell>
          <cell r="J73">
            <v>8000</v>
          </cell>
          <cell r="M73">
            <v>49011</v>
          </cell>
          <cell r="N73">
            <v>57011</v>
          </cell>
          <cell r="O73">
            <v>576520</v>
          </cell>
          <cell r="P73">
            <v>0</v>
          </cell>
          <cell r="R73">
            <v>576520</v>
          </cell>
          <cell r="Y73">
            <v>0</v>
          </cell>
          <cell r="AA73">
            <v>0</v>
          </cell>
          <cell r="AC73">
            <v>0</v>
          </cell>
          <cell r="AD73">
            <v>24</v>
          </cell>
          <cell r="AE73">
            <v>144000</v>
          </cell>
          <cell r="AF73">
            <v>0</v>
          </cell>
          <cell r="AG73">
            <v>0</v>
          </cell>
          <cell r="AH73">
            <v>0</v>
          </cell>
          <cell r="AI73">
            <v>365640</v>
          </cell>
          <cell r="AJ73">
            <v>2584471</v>
          </cell>
          <cell r="AK73">
            <v>36330</v>
          </cell>
          <cell r="AL73">
            <v>7266</v>
          </cell>
          <cell r="AM73">
            <v>0</v>
          </cell>
          <cell r="AO73">
            <v>0</v>
          </cell>
          <cell r="AQ73">
            <v>365640</v>
          </cell>
          <cell r="AR73">
            <v>1000000</v>
          </cell>
          <cell r="AS73">
            <v>1409236</v>
          </cell>
          <cell r="AT73">
            <v>1175235</v>
          </cell>
          <cell r="AU73">
            <v>26000</v>
          </cell>
          <cell r="AV73">
            <v>1149235</v>
          </cell>
          <cell r="AW73">
            <v>2527460</v>
          </cell>
          <cell r="AX73">
            <v>1585300</v>
          </cell>
          <cell r="AZ73">
            <v>942160</v>
          </cell>
          <cell r="BA73">
            <v>2527460</v>
          </cell>
          <cell r="BB73">
            <v>276200</v>
          </cell>
          <cell r="BC73">
            <v>239800</v>
          </cell>
          <cell r="BD73">
            <v>36400</v>
          </cell>
          <cell r="BE73">
            <v>1441300</v>
          </cell>
        </row>
        <row r="74">
          <cell r="A74" t="str">
            <v>t350010</v>
          </cell>
          <cell r="B74" t="str">
            <v>t35</v>
          </cell>
          <cell r="C74" t="str">
            <v>§inh V¨n Nhí</v>
          </cell>
          <cell r="D74">
            <v>1</v>
          </cell>
          <cell r="E74">
            <v>3.46</v>
          </cell>
          <cell r="G74">
            <v>600200</v>
          </cell>
          <cell r="H74">
            <v>600200</v>
          </cell>
          <cell r="I74">
            <v>600200</v>
          </cell>
          <cell r="J74">
            <v>2000</v>
          </cell>
          <cell r="M74">
            <v>18211</v>
          </cell>
          <cell r="N74">
            <v>20211</v>
          </cell>
          <cell r="O74">
            <v>240080</v>
          </cell>
          <cell r="P74">
            <v>0</v>
          </cell>
          <cell r="R74">
            <v>240080</v>
          </cell>
          <cell r="Y74">
            <v>0</v>
          </cell>
          <cell r="AA74">
            <v>0</v>
          </cell>
          <cell r="AC74">
            <v>0</v>
          </cell>
          <cell r="AD74">
            <v>12</v>
          </cell>
          <cell r="AE74">
            <v>72000</v>
          </cell>
          <cell r="AF74">
            <v>0</v>
          </cell>
          <cell r="AG74">
            <v>0</v>
          </cell>
          <cell r="AH74">
            <v>0</v>
          </cell>
          <cell r="AI74">
            <v>382496</v>
          </cell>
          <cell r="AJ74">
            <v>1314987</v>
          </cell>
          <cell r="AK74">
            <v>36330</v>
          </cell>
          <cell r="AL74">
            <v>7266</v>
          </cell>
          <cell r="AM74">
            <v>0</v>
          </cell>
          <cell r="AO74">
            <v>0</v>
          </cell>
          <cell r="AQ74">
            <v>382496</v>
          </cell>
          <cell r="AR74">
            <v>500000</v>
          </cell>
          <cell r="AS74">
            <v>926092</v>
          </cell>
          <cell r="AT74">
            <v>388895</v>
          </cell>
          <cell r="AU74">
            <v>13000</v>
          </cell>
          <cell r="AV74">
            <v>375895</v>
          </cell>
          <cell r="AW74">
            <v>1294776</v>
          </cell>
          <cell r="AX74">
            <v>672200</v>
          </cell>
          <cell r="AZ74">
            <v>622576</v>
          </cell>
          <cell r="BA74">
            <v>1294776</v>
          </cell>
          <cell r="BB74">
            <v>276200</v>
          </cell>
          <cell r="BC74">
            <v>239800</v>
          </cell>
          <cell r="BD74">
            <v>36400</v>
          </cell>
          <cell r="BE74">
            <v>600200</v>
          </cell>
        </row>
        <row r="75">
          <cell r="A75" t="str">
            <v>t350011</v>
          </cell>
          <cell r="B75" t="str">
            <v>t35</v>
          </cell>
          <cell r="C75" t="str">
            <v>§inh Huy §«ng</v>
          </cell>
          <cell r="D75">
            <v>1</v>
          </cell>
          <cell r="E75">
            <v>3.46</v>
          </cell>
          <cell r="G75">
            <v>1245000</v>
          </cell>
          <cell r="H75">
            <v>1245000</v>
          </cell>
          <cell r="I75">
            <v>1245000</v>
          </cell>
          <cell r="J75">
            <v>8000</v>
          </cell>
          <cell r="M75">
            <v>19111</v>
          </cell>
          <cell r="N75">
            <v>27111</v>
          </cell>
          <cell r="O75">
            <v>498000</v>
          </cell>
          <cell r="P75">
            <v>0</v>
          </cell>
          <cell r="R75">
            <v>498000</v>
          </cell>
          <cell r="Y75">
            <v>0</v>
          </cell>
          <cell r="AA75">
            <v>0</v>
          </cell>
          <cell r="AC75">
            <v>0</v>
          </cell>
          <cell r="AD75">
            <v>21</v>
          </cell>
          <cell r="AE75">
            <v>126000</v>
          </cell>
          <cell r="AF75">
            <v>0</v>
          </cell>
          <cell r="AG75">
            <v>0</v>
          </cell>
          <cell r="AH75">
            <v>0</v>
          </cell>
          <cell r="AI75">
            <v>431576</v>
          </cell>
          <cell r="AJ75">
            <v>2327687</v>
          </cell>
          <cell r="AK75">
            <v>36330</v>
          </cell>
          <cell r="AL75">
            <v>7266</v>
          </cell>
          <cell r="AM75">
            <v>0</v>
          </cell>
          <cell r="AO75">
            <v>0</v>
          </cell>
          <cell r="AQ75">
            <v>431576</v>
          </cell>
          <cell r="AR75">
            <v>1000000</v>
          </cell>
          <cell r="AS75">
            <v>1475172</v>
          </cell>
          <cell r="AT75">
            <v>852515</v>
          </cell>
          <cell r="AU75">
            <v>23000</v>
          </cell>
          <cell r="AV75">
            <v>829515</v>
          </cell>
          <cell r="AW75">
            <v>2300576</v>
          </cell>
          <cell r="AX75">
            <v>1371000</v>
          </cell>
          <cell r="AZ75">
            <v>929576</v>
          </cell>
          <cell r="BA75">
            <v>2300576</v>
          </cell>
          <cell r="BB75">
            <v>276200</v>
          </cell>
          <cell r="BC75">
            <v>239800</v>
          </cell>
          <cell r="BD75">
            <v>36400</v>
          </cell>
          <cell r="BE75">
            <v>1245000</v>
          </cell>
        </row>
        <row r="76">
          <cell r="A76" t="str">
            <v>t350012</v>
          </cell>
          <cell r="B76" t="str">
            <v>t35</v>
          </cell>
          <cell r="C76" t="str">
            <v>T¹ B¸ Th¾ng</v>
          </cell>
          <cell r="D76">
            <v>1</v>
          </cell>
          <cell r="E76">
            <v>3.46</v>
          </cell>
          <cell r="G76">
            <v>1482600</v>
          </cell>
          <cell r="H76">
            <v>1482600</v>
          </cell>
          <cell r="I76">
            <v>1482600</v>
          </cell>
          <cell r="J76">
            <v>8000</v>
          </cell>
          <cell r="M76">
            <v>37411</v>
          </cell>
          <cell r="N76">
            <v>45411</v>
          </cell>
          <cell r="O76">
            <v>593040</v>
          </cell>
          <cell r="P76">
            <v>0</v>
          </cell>
          <cell r="R76">
            <v>593040</v>
          </cell>
          <cell r="Y76">
            <v>0</v>
          </cell>
          <cell r="AA76">
            <v>0</v>
          </cell>
          <cell r="AC76">
            <v>0</v>
          </cell>
          <cell r="AD76">
            <v>27</v>
          </cell>
          <cell r="AE76">
            <v>162000</v>
          </cell>
          <cell r="AF76">
            <v>0</v>
          </cell>
          <cell r="AG76">
            <v>0</v>
          </cell>
          <cell r="AH76">
            <v>0</v>
          </cell>
          <cell r="AI76">
            <v>455562</v>
          </cell>
          <cell r="AJ76">
            <v>2738613</v>
          </cell>
          <cell r="AK76">
            <v>36330</v>
          </cell>
          <cell r="AL76">
            <v>7266</v>
          </cell>
          <cell r="AM76">
            <v>0</v>
          </cell>
          <cell r="AO76">
            <v>0</v>
          </cell>
          <cell r="AQ76">
            <v>455562</v>
          </cell>
          <cell r="AR76">
            <v>1000000</v>
          </cell>
          <cell r="AS76">
            <v>1499158</v>
          </cell>
          <cell r="AT76">
            <v>1239455</v>
          </cell>
          <cell r="AU76">
            <v>27000</v>
          </cell>
          <cell r="AV76">
            <v>1212455</v>
          </cell>
          <cell r="AW76">
            <v>2693202</v>
          </cell>
          <cell r="AX76">
            <v>1644600</v>
          </cell>
          <cell r="AZ76">
            <v>1048602</v>
          </cell>
          <cell r="BA76">
            <v>2693202</v>
          </cell>
          <cell r="BB76">
            <v>267000</v>
          </cell>
          <cell r="BC76">
            <v>231800</v>
          </cell>
          <cell r="BD76">
            <v>35200</v>
          </cell>
          <cell r="BE76">
            <v>1482600</v>
          </cell>
        </row>
        <row r="77">
          <cell r="A77" t="str">
            <v>t350013</v>
          </cell>
          <cell r="B77" t="str">
            <v>t35</v>
          </cell>
          <cell r="C77" t="str">
            <v>Vò V¨n B¸u</v>
          </cell>
          <cell r="D77">
            <v>1</v>
          </cell>
          <cell r="E77">
            <v>3.46</v>
          </cell>
          <cell r="G77">
            <v>1192100</v>
          </cell>
          <cell r="H77">
            <v>1192100</v>
          </cell>
          <cell r="I77">
            <v>1192100</v>
          </cell>
          <cell r="J77">
            <v>6000</v>
          </cell>
          <cell r="M77">
            <v>44500</v>
          </cell>
          <cell r="N77">
            <v>50500</v>
          </cell>
          <cell r="O77">
            <v>476840</v>
          </cell>
          <cell r="P77">
            <v>0</v>
          </cell>
          <cell r="R77">
            <v>476840</v>
          </cell>
          <cell r="Y77">
            <v>0</v>
          </cell>
          <cell r="AA77">
            <v>0</v>
          </cell>
          <cell r="AC77">
            <v>0</v>
          </cell>
          <cell r="AD77">
            <v>19</v>
          </cell>
          <cell r="AE77">
            <v>114000</v>
          </cell>
          <cell r="AF77">
            <v>0</v>
          </cell>
          <cell r="AG77">
            <v>0</v>
          </cell>
          <cell r="AH77">
            <v>0</v>
          </cell>
          <cell r="AI77">
            <v>443077</v>
          </cell>
          <cell r="AJ77">
            <v>2276517</v>
          </cell>
          <cell r="AK77">
            <v>36330</v>
          </cell>
          <cell r="AL77">
            <v>7266</v>
          </cell>
          <cell r="AM77">
            <v>0</v>
          </cell>
          <cell r="AO77">
            <v>0</v>
          </cell>
          <cell r="AQ77">
            <v>443077</v>
          </cell>
          <cell r="AR77">
            <v>1000000</v>
          </cell>
          <cell r="AS77">
            <v>1486673</v>
          </cell>
          <cell r="AT77">
            <v>789844</v>
          </cell>
          <cell r="AU77">
            <v>23000</v>
          </cell>
          <cell r="AV77">
            <v>766844</v>
          </cell>
          <cell r="AW77">
            <v>2226017</v>
          </cell>
          <cell r="AX77">
            <v>1306100</v>
          </cell>
          <cell r="AZ77">
            <v>919917</v>
          </cell>
          <cell r="BA77">
            <v>2226017</v>
          </cell>
          <cell r="BB77">
            <v>258600</v>
          </cell>
          <cell r="BC77">
            <v>224500</v>
          </cell>
          <cell r="BD77">
            <v>34100</v>
          </cell>
          <cell r="BE77">
            <v>1192100</v>
          </cell>
        </row>
        <row r="78">
          <cell r="A78" t="str">
            <v>t350014</v>
          </cell>
          <cell r="B78" t="str">
            <v>t35</v>
          </cell>
          <cell r="C78" t="str">
            <v>NguyÔn §×nh §«ng</v>
          </cell>
          <cell r="D78">
            <v>1</v>
          </cell>
          <cell r="E78">
            <v>2.44</v>
          </cell>
          <cell r="G78">
            <v>1468600</v>
          </cell>
          <cell r="H78">
            <v>1468600</v>
          </cell>
          <cell r="I78">
            <v>1468600</v>
          </cell>
          <cell r="J78">
            <v>6000</v>
          </cell>
          <cell r="M78">
            <v>53611</v>
          </cell>
          <cell r="N78">
            <v>59611</v>
          </cell>
          <cell r="O78">
            <v>587440</v>
          </cell>
          <cell r="P78">
            <v>0</v>
          </cell>
          <cell r="R78">
            <v>587440</v>
          </cell>
          <cell r="Y78">
            <v>0</v>
          </cell>
          <cell r="AA78">
            <v>0</v>
          </cell>
          <cell r="AC78">
            <v>0</v>
          </cell>
          <cell r="AD78">
            <v>24</v>
          </cell>
          <cell r="AE78">
            <v>144000</v>
          </cell>
          <cell r="AF78">
            <v>0</v>
          </cell>
          <cell r="AG78">
            <v>0</v>
          </cell>
          <cell r="AH78">
            <v>0</v>
          </cell>
          <cell r="AI78">
            <v>480933</v>
          </cell>
          <cell r="AJ78">
            <v>2740584</v>
          </cell>
          <cell r="AK78">
            <v>25620</v>
          </cell>
          <cell r="AL78">
            <v>5124</v>
          </cell>
          <cell r="AM78">
            <v>0</v>
          </cell>
          <cell r="AO78">
            <v>0</v>
          </cell>
          <cell r="AQ78">
            <v>480933</v>
          </cell>
          <cell r="AR78">
            <v>1200000</v>
          </cell>
          <cell r="AS78">
            <v>1711677</v>
          </cell>
          <cell r="AT78">
            <v>1028907</v>
          </cell>
          <cell r="AU78">
            <v>27000</v>
          </cell>
          <cell r="AV78">
            <v>1001907</v>
          </cell>
          <cell r="AW78">
            <v>2680973</v>
          </cell>
          <cell r="AX78">
            <v>1612600</v>
          </cell>
          <cell r="AZ78">
            <v>1068373</v>
          </cell>
          <cell r="BA78">
            <v>2680973</v>
          </cell>
          <cell r="BB78">
            <v>276200</v>
          </cell>
          <cell r="BC78">
            <v>239800</v>
          </cell>
          <cell r="BD78">
            <v>36400</v>
          </cell>
          <cell r="BE78">
            <v>1468600</v>
          </cell>
        </row>
        <row r="79">
          <cell r="A79" t="str">
            <v>t350015</v>
          </cell>
          <cell r="B79" t="str">
            <v>t35</v>
          </cell>
          <cell r="C79" t="str">
            <v>L­u Thanh TuÊn</v>
          </cell>
          <cell r="D79">
            <v>1</v>
          </cell>
          <cell r="E79">
            <v>2.44</v>
          </cell>
          <cell r="G79">
            <v>1288800</v>
          </cell>
          <cell r="H79">
            <v>1288800</v>
          </cell>
          <cell r="I79">
            <v>1604100</v>
          </cell>
          <cell r="J79">
            <v>4000</v>
          </cell>
          <cell r="M79">
            <v>43600</v>
          </cell>
          <cell r="N79">
            <v>47600</v>
          </cell>
          <cell r="O79">
            <v>515520</v>
          </cell>
          <cell r="P79">
            <v>0</v>
          </cell>
          <cell r="R79">
            <v>515520</v>
          </cell>
          <cell r="X79">
            <v>315300</v>
          </cell>
          <cell r="Y79">
            <v>315300</v>
          </cell>
          <cell r="AA79">
            <v>0</v>
          </cell>
          <cell r="AC79">
            <v>0</v>
          </cell>
          <cell r="AD79">
            <v>21</v>
          </cell>
          <cell r="AE79">
            <v>126000</v>
          </cell>
          <cell r="AF79">
            <v>0</v>
          </cell>
          <cell r="AG79">
            <v>0</v>
          </cell>
          <cell r="AH79">
            <v>0</v>
          </cell>
          <cell r="AI79">
            <v>481609</v>
          </cell>
          <cell r="AJ79">
            <v>2774829</v>
          </cell>
          <cell r="AK79">
            <v>25620</v>
          </cell>
          <cell r="AL79">
            <v>5124</v>
          </cell>
          <cell r="AM79">
            <v>0</v>
          </cell>
          <cell r="AO79">
            <v>0</v>
          </cell>
          <cell r="AQ79">
            <v>481609</v>
          </cell>
          <cell r="AR79">
            <v>1200000</v>
          </cell>
          <cell r="AS79">
            <v>1712353</v>
          </cell>
          <cell r="AT79">
            <v>1062476</v>
          </cell>
          <cell r="AU79">
            <v>28000</v>
          </cell>
          <cell r="AV79">
            <v>1034476</v>
          </cell>
          <cell r="AW79">
            <v>2727229</v>
          </cell>
          <cell r="AX79">
            <v>1730100</v>
          </cell>
          <cell r="AZ79">
            <v>997129</v>
          </cell>
          <cell r="BA79">
            <v>2727229</v>
          </cell>
          <cell r="BB79">
            <v>276200</v>
          </cell>
          <cell r="BC79">
            <v>239800</v>
          </cell>
          <cell r="BD79">
            <v>36400</v>
          </cell>
          <cell r="BE79">
            <v>1288800</v>
          </cell>
        </row>
        <row r="80">
          <cell r="A80" t="str">
            <v>t350016</v>
          </cell>
          <cell r="B80" t="str">
            <v>t35</v>
          </cell>
          <cell r="C80" t="str">
            <v>NguyÔn V¨n So¸i</v>
          </cell>
          <cell r="D80">
            <v>1</v>
          </cell>
          <cell r="E80">
            <v>2.44</v>
          </cell>
          <cell r="H80">
            <v>0</v>
          </cell>
          <cell r="I80">
            <v>0</v>
          </cell>
          <cell r="N80">
            <v>0</v>
          </cell>
          <cell r="O80">
            <v>0</v>
          </cell>
          <cell r="P80">
            <v>0</v>
          </cell>
          <cell r="R80">
            <v>0</v>
          </cell>
          <cell r="Y80">
            <v>0</v>
          </cell>
          <cell r="AA80">
            <v>0</v>
          </cell>
          <cell r="AC80">
            <v>0</v>
          </cell>
          <cell r="AE80">
            <v>0</v>
          </cell>
          <cell r="AF80">
            <v>0</v>
          </cell>
          <cell r="AG80">
            <v>162600</v>
          </cell>
          <cell r="AH80">
            <v>162600</v>
          </cell>
          <cell r="AI80">
            <v>157137</v>
          </cell>
          <cell r="AJ80">
            <v>319737</v>
          </cell>
          <cell r="AK80">
            <v>25620</v>
          </cell>
          <cell r="AL80">
            <v>5124</v>
          </cell>
          <cell r="AM80">
            <v>0</v>
          </cell>
          <cell r="AO80">
            <v>0</v>
          </cell>
          <cell r="AQ80">
            <v>157137</v>
          </cell>
          <cell r="AS80">
            <v>187881</v>
          </cell>
          <cell r="AT80">
            <v>131856</v>
          </cell>
          <cell r="AU80">
            <v>3000</v>
          </cell>
          <cell r="AV80">
            <v>128856</v>
          </cell>
          <cell r="AW80">
            <v>319737</v>
          </cell>
          <cell r="AX80">
            <v>162600</v>
          </cell>
          <cell r="AZ80">
            <v>157137</v>
          </cell>
          <cell r="BA80">
            <v>319737</v>
          </cell>
          <cell r="BC80">
            <v>0</v>
          </cell>
          <cell r="BD80">
            <v>0</v>
          </cell>
          <cell r="BE80">
            <v>0</v>
          </cell>
        </row>
        <row r="81">
          <cell r="A81" t="str">
            <v>t350017</v>
          </cell>
          <cell r="B81" t="str">
            <v>t35</v>
          </cell>
          <cell r="C81" t="str">
            <v>TrÞnh Quang §øc</v>
          </cell>
          <cell r="D81">
            <v>1</v>
          </cell>
          <cell r="E81">
            <v>2.44</v>
          </cell>
          <cell r="G81">
            <v>1675600</v>
          </cell>
          <cell r="H81">
            <v>1675600</v>
          </cell>
          <cell r="I81">
            <v>1675600</v>
          </cell>
          <cell r="J81">
            <v>8000</v>
          </cell>
          <cell r="M81">
            <v>64611</v>
          </cell>
          <cell r="N81">
            <v>72611</v>
          </cell>
          <cell r="O81">
            <v>670240</v>
          </cell>
          <cell r="P81">
            <v>0</v>
          </cell>
          <cell r="R81">
            <v>670240</v>
          </cell>
          <cell r="Y81">
            <v>0</v>
          </cell>
          <cell r="AA81">
            <v>0</v>
          </cell>
          <cell r="AC81">
            <v>0</v>
          </cell>
          <cell r="AD81">
            <v>28</v>
          </cell>
          <cell r="AE81">
            <v>168000</v>
          </cell>
          <cell r="AF81">
            <v>0</v>
          </cell>
          <cell r="AG81">
            <v>0</v>
          </cell>
          <cell r="AH81">
            <v>0</v>
          </cell>
          <cell r="AI81">
            <v>370345</v>
          </cell>
          <cell r="AJ81">
            <v>2956796</v>
          </cell>
          <cell r="AK81">
            <v>25620</v>
          </cell>
          <cell r="AL81">
            <v>5124</v>
          </cell>
          <cell r="AM81">
            <v>0</v>
          </cell>
          <cell r="AO81">
            <v>0</v>
          </cell>
          <cell r="AQ81">
            <v>370345</v>
          </cell>
          <cell r="AR81">
            <v>1500000</v>
          </cell>
          <cell r="AS81">
            <v>1901089</v>
          </cell>
          <cell r="AT81">
            <v>1055707</v>
          </cell>
          <cell r="AU81">
            <v>30000</v>
          </cell>
          <cell r="AV81">
            <v>1025707</v>
          </cell>
          <cell r="AW81">
            <v>2884185</v>
          </cell>
          <cell r="AX81">
            <v>1843600</v>
          </cell>
          <cell r="AZ81">
            <v>1040585</v>
          </cell>
          <cell r="BA81">
            <v>2884185</v>
          </cell>
          <cell r="BC81">
            <v>0</v>
          </cell>
          <cell r="BD81">
            <v>0</v>
          </cell>
          <cell r="BE81">
            <v>1675600</v>
          </cell>
        </row>
        <row r="82">
          <cell r="A82" t="str">
            <v>t350018</v>
          </cell>
          <cell r="B82" t="str">
            <v>t35</v>
          </cell>
          <cell r="C82" t="str">
            <v>NguyÔn B¸ TrÞnh</v>
          </cell>
          <cell r="D82">
            <v>1</v>
          </cell>
          <cell r="E82">
            <v>1.7</v>
          </cell>
          <cell r="G82">
            <v>1256000</v>
          </cell>
          <cell r="H82">
            <v>1256000</v>
          </cell>
          <cell r="I82">
            <v>1256000</v>
          </cell>
          <cell r="J82">
            <v>8000</v>
          </cell>
          <cell r="M82">
            <v>39211</v>
          </cell>
          <cell r="N82">
            <v>47211</v>
          </cell>
          <cell r="O82">
            <v>502400</v>
          </cell>
          <cell r="P82">
            <v>0</v>
          </cell>
          <cell r="R82">
            <v>502400</v>
          </cell>
          <cell r="Y82">
            <v>0</v>
          </cell>
          <cell r="AA82">
            <v>0</v>
          </cell>
          <cell r="AC82">
            <v>0</v>
          </cell>
          <cell r="AD82">
            <v>24</v>
          </cell>
          <cell r="AE82">
            <v>144000</v>
          </cell>
          <cell r="AF82">
            <v>0</v>
          </cell>
          <cell r="AG82">
            <v>20600</v>
          </cell>
          <cell r="AH82">
            <v>20600</v>
          </cell>
          <cell r="AI82">
            <v>480177</v>
          </cell>
          <cell r="AJ82">
            <v>2450388</v>
          </cell>
          <cell r="AK82">
            <v>17850</v>
          </cell>
          <cell r="AL82">
            <v>3570</v>
          </cell>
          <cell r="AM82">
            <v>0</v>
          </cell>
          <cell r="AO82">
            <v>0</v>
          </cell>
          <cell r="AQ82">
            <v>480177</v>
          </cell>
          <cell r="AR82">
            <v>1200000</v>
          </cell>
          <cell r="AS82">
            <v>1701597</v>
          </cell>
          <cell r="AT82">
            <v>748791</v>
          </cell>
          <cell r="AU82">
            <v>25000</v>
          </cell>
          <cell r="AV82">
            <v>723791</v>
          </cell>
          <cell r="AW82">
            <v>2403177</v>
          </cell>
          <cell r="AX82">
            <v>1420600</v>
          </cell>
          <cell r="AZ82">
            <v>982577</v>
          </cell>
          <cell r="BA82">
            <v>2403177</v>
          </cell>
          <cell r="BC82">
            <v>0</v>
          </cell>
          <cell r="BD82">
            <v>0</v>
          </cell>
          <cell r="BE82">
            <v>1256000</v>
          </cell>
        </row>
        <row r="83">
          <cell r="A83" t="str">
            <v>t350019</v>
          </cell>
          <cell r="B83" t="str">
            <v>t35</v>
          </cell>
          <cell r="C83" t="str">
            <v>Lª Minh Th¶o</v>
          </cell>
          <cell r="D83">
            <v>1</v>
          </cell>
          <cell r="E83">
            <v>1.7</v>
          </cell>
          <cell r="G83">
            <v>359800</v>
          </cell>
          <cell r="H83">
            <v>359800</v>
          </cell>
          <cell r="I83">
            <v>552000</v>
          </cell>
          <cell r="J83">
            <v>2000</v>
          </cell>
          <cell r="M83">
            <v>4300</v>
          </cell>
          <cell r="N83">
            <v>6300</v>
          </cell>
          <cell r="O83">
            <v>143920</v>
          </cell>
          <cell r="P83">
            <v>0</v>
          </cell>
          <cell r="R83">
            <v>143920</v>
          </cell>
          <cell r="X83">
            <v>192200</v>
          </cell>
          <cell r="Y83">
            <v>192200</v>
          </cell>
          <cell r="AA83">
            <v>0</v>
          </cell>
          <cell r="AC83">
            <v>0</v>
          </cell>
          <cell r="AD83">
            <v>6</v>
          </cell>
          <cell r="AE83">
            <v>36000</v>
          </cell>
          <cell r="AF83">
            <v>0</v>
          </cell>
          <cell r="AG83">
            <v>0</v>
          </cell>
          <cell r="AH83">
            <v>0</v>
          </cell>
          <cell r="AI83">
            <v>326717</v>
          </cell>
          <cell r="AJ83">
            <v>1064937</v>
          </cell>
          <cell r="AK83">
            <v>17850</v>
          </cell>
          <cell r="AL83">
            <v>3570</v>
          </cell>
          <cell r="AM83">
            <v>0</v>
          </cell>
          <cell r="AO83">
            <v>0</v>
          </cell>
          <cell r="AQ83">
            <v>326717</v>
          </cell>
          <cell r="AR83">
            <v>500000</v>
          </cell>
          <cell r="AS83">
            <v>848137</v>
          </cell>
          <cell r="AT83">
            <v>216800</v>
          </cell>
          <cell r="AU83">
            <v>11000</v>
          </cell>
          <cell r="AV83">
            <v>205800</v>
          </cell>
          <cell r="AW83">
            <v>1058637</v>
          </cell>
          <cell r="AX83">
            <v>588000</v>
          </cell>
          <cell r="AZ83">
            <v>470637</v>
          </cell>
          <cell r="BA83">
            <v>1058637</v>
          </cell>
          <cell r="BB83">
            <v>276200</v>
          </cell>
          <cell r="BC83">
            <v>239800</v>
          </cell>
          <cell r="BD83">
            <v>36400</v>
          </cell>
          <cell r="BE83">
            <v>359800</v>
          </cell>
        </row>
        <row r="84">
          <cell r="A84" t="str">
            <v>t350020</v>
          </cell>
          <cell r="B84" t="str">
            <v>t35</v>
          </cell>
          <cell r="C84" t="str">
            <v>Ph¹m Ngäc Th¾ng</v>
          </cell>
          <cell r="D84">
            <v>1</v>
          </cell>
          <cell r="E84">
            <v>1.7</v>
          </cell>
          <cell r="G84">
            <v>1543900</v>
          </cell>
          <cell r="H84">
            <v>1543900</v>
          </cell>
          <cell r="I84">
            <v>1543900</v>
          </cell>
          <cell r="J84">
            <v>8000</v>
          </cell>
          <cell r="M84">
            <v>64611</v>
          </cell>
          <cell r="N84">
            <v>72611</v>
          </cell>
          <cell r="O84">
            <v>617560</v>
          </cell>
          <cell r="P84">
            <v>0</v>
          </cell>
          <cell r="R84">
            <v>617560</v>
          </cell>
          <cell r="Y84">
            <v>0</v>
          </cell>
          <cell r="AA84">
            <v>0</v>
          </cell>
          <cell r="AC84">
            <v>0</v>
          </cell>
          <cell r="AD84">
            <v>26</v>
          </cell>
          <cell r="AE84">
            <v>156000</v>
          </cell>
          <cell r="AF84">
            <v>0</v>
          </cell>
          <cell r="AG84">
            <v>0</v>
          </cell>
          <cell r="AH84">
            <v>0</v>
          </cell>
          <cell r="AI84">
            <v>478014</v>
          </cell>
          <cell r="AJ84">
            <v>2868085</v>
          </cell>
          <cell r="AK84">
            <v>17850</v>
          </cell>
          <cell r="AL84">
            <v>3570</v>
          </cell>
          <cell r="AM84">
            <v>0</v>
          </cell>
          <cell r="AO84">
            <v>0</v>
          </cell>
          <cell r="AQ84">
            <v>478014</v>
          </cell>
          <cell r="AR84">
            <v>1300000</v>
          </cell>
          <cell r="AS84">
            <v>1799434</v>
          </cell>
          <cell r="AT84">
            <v>1068651</v>
          </cell>
          <cell r="AU84">
            <v>29000</v>
          </cell>
          <cell r="AV84">
            <v>1039651</v>
          </cell>
          <cell r="AW84">
            <v>2795474</v>
          </cell>
          <cell r="AX84">
            <v>1699900</v>
          </cell>
          <cell r="AZ84">
            <v>1095574</v>
          </cell>
          <cell r="BA84">
            <v>2795474</v>
          </cell>
          <cell r="BB84">
            <v>276200</v>
          </cell>
          <cell r="BC84">
            <v>239800</v>
          </cell>
          <cell r="BD84">
            <v>36400</v>
          </cell>
          <cell r="BE84">
            <v>1543900</v>
          </cell>
        </row>
        <row r="85">
          <cell r="B85" t="str">
            <v>t35 Total</v>
          </cell>
          <cell r="D85">
            <v>19</v>
          </cell>
          <cell r="E85">
            <v>0</v>
          </cell>
          <cell r="F85">
            <v>0</v>
          </cell>
          <cell r="G85">
            <v>22633114</v>
          </cell>
          <cell r="H85">
            <v>22633114</v>
          </cell>
          <cell r="I85">
            <v>23762584</v>
          </cell>
          <cell r="J85">
            <v>122000</v>
          </cell>
          <cell r="K85">
            <v>0</v>
          </cell>
          <cell r="L85">
            <v>0</v>
          </cell>
          <cell r="M85">
            <v>720676</v>
          </cell>
          <cell r="N85">
            <v>842676</v>
          </cell>
          <cell r="O85">
            <v>9053040</v>
          </cell>
          <cell r="P85">
            <v>0</v>
          </cell>
          <cell r="Q85">
            <v>24500</v>
          </cell>
          <cell r="R85">
            <v>9077540</v>
          </cell>
          <cell r="S85">
            <v>21000</v>
          </cell>
          <cell r="T85">
            <v>0</v>
          </cell>
          <cell r="U85">
            <v>0</v>
          </cell>
          <cell r="V85">
            <v>0</v>
          </cell>
          <cell r="W85">
            <v>70000</v>
          </cell>
          <cell r="X85">
            <v>1038470</v>
          </cell>
          <cell r="Y85">
            <v>1108470</v>
          </cell>
          <cell r="Z85">
            <v>0</v>
          </cell>
          <cell r="AA85">
            <v>0</v>
          </cell>
          <cell r="AB85">
            <v>0</v>
          </cell>
          <cell r="AC85">
            <v>0</v>
          </cell>
          <cell r="AD85">
            <v>388</v>
          </cell>
          <cell r="AE85">
            <v>2328000</v>
          </cell>
          <cell r="AF85">
            <v>0</v>
          </cell>
          <cell r="AG85">
            <v>183200</v>
          </cell>
          <cell r="AH85">
            <v>183200</v>
          </cell>
          <cell r="AI85">
            <v>8057961</v>
          </cell>
          <cell r="AJ85">
            <v>44251961</v>
          </cell>
          <cell r="AK85">
            <v>581280</v>
          </cell>
          <cell r="AL85">
            <v>116256</v>
          </cell>
          <cell r="AM85">
            <v>0</v>
          </cell>
          <cell r="AN85">
            <v>0</v>
          </cell>
          <cell r="AO85">
            <v>0</v>
          </cell>
          <cell r="AP85">
            <v>0</v>
          </cell>
          <cell r="AQ85">
            <v>8057961</v>
          </cell>
          <cell r="AR85">
            <v>20000000</v>
          </cell>
          <cell r="AS85">
            <v>28755497</v>
          </cell>
          <cell r="AT85">
            <v>15496464</v>
          </cell>
          <cell r="AU85">
            <v>443000</v>
          </cell>
          <cell r="AV85">
            <v>15053464</v>
          </cell>
          <cell r="AW85">
            <v>43409285</v>
          </cell>
          <cell r="AX85">
            <v>26273784</v>
          </cell>
          <cell r="AY85">
            <v>0</v>
          </cell>
          <cell r="AZ85">
            <v>17135501</v>
          </cell>
          <cell r="BA85">
            <v>43409285</v>
          </cell>
          <cell r="BB85">
            <v>3343887</v>
          </cell>
          <cell r="BC85">
            <v>2838484</v>
          </cell>
          <cell r="BD85">
            <v>505403</v>
          </cell>
          <cell r="BE85">
            <v>22703114</v>
          </cell>
        </row>
        <row r="86">
          <cell r="A86" t="str">
            <v>t360001</v>
          </cell>
          <cell r="B86" t="str">
            <v>t36</v>
          </cell>
          <cell r="C86" t="str">
            <v>NguyÔn §øc ThuËn</v>
          </cell>
          <cell r="D86">
            <v>1</v>
          </cell>
          <cell r="E86">
            <v>3.46</v>
          </cell>
          <cell r="G86">
            <v>902700</v>
          </cell>
          <cell r="H86">
            <v>902700</v>
          </cell>
          <cell r="I86">
            <v>1203700</v>
          </cell>
          <cell r="J86">
            <v>8000</v>
          </cell>
          <cell r="M86">
            <v>35100</v>
          </cell>
          <cell r="N86">
            <v>43100</v>
          </cell>
          <cell r="O86">
            <v>361080</v>
          </cell>
          <cell r="P86">
            <v>0</v>
          </cell>
          <cell r="Q86">
            <v>98000</v>
          </cell>
          <cell r="R86">
            <v>459080</v>
          </cell>
          <cell r="S86">
            <v>21000</v>
          </cell>
          <cell r="W86">
            <v>280000</v>
          </cell>
          <cell r="Y86">
            <v>280000</v>
          </cell>
          <cell r="AA86">
            <v>0</v>
          </cell>
          <cell r="AC86">
            <v>0</v>
          </cell>
          <cell r="AD86">
            <v>22</v>
          </cell>
          <cell r="AE86">
            <v>132000</v>
          </cell>
          <cell r="AF86">
            <v>0</v>
          </cell>
          <cell r="AG86">
            <v>0</v>
          </cell>
          <cell r="AH86">
            <v>0</v>
          </cell>
          <cell r="AI86">
            <v>623968</v>
          </cell>
          <cell r="AJ86">
            <v>2461848</v>
          </cell>
          <cell r="AK86">
            <v>36330</v>
          </cell>
          <cell r="AL86">
            <v>7266</v>
          </cell>
          <cell r="AM86">
            <v>0</v>
          </cell>
          <cell r="AO86">
            <v>0</v>
          </cell>
          <cell r="AQ86">
            <v>623968</v>
          </cell>
          <cell r="AR86">
            <v>1000000</v>
          </cell>
          <cell r="AS86">
            <v>1667564</v>
          </cell>
          <cell r="AT86">
            <v>794284</v>
          </cell>
          <cell r="AU86">
            <v>25000</v>
          </cell>
          <cell r="AV86">
            <v>769284</v>
          </cell>
          <cell r="AW86">
            <v>2418748</v>
          </cell>
          <cell r="AX86">
            <v>1335700</v>
          </cell>
          <cell r="AZ86">
            <v>1083048</v>
          </cell>
          <cell r="BA86">
            <v>2418748</v>
          </cell>
          <cell r="BB86">
            <v>310888</v>
          </cell>
          <cell r="BC86">
            <v>247551</v>
          </cell>
          <cell r="BD86">
            <v>63337</v>
          </cell>
          <cell r="BE86">
            <v>1182700</v>
          </cell>
        </row>
        <row r="87">
          <cell r="A87" t="str">
            <v>t360002</v>
          </cell>
          <cell r="B87" t="str">
            <v>t36</v>
          </cell>
          <cell r="C87" t="str">
            <v xml:space="preserve">Ph¹m V¨n Nu«i </v>
          </cell>
          <cell r="D87">
            <v>1</v>
          </cell>
          <cell r="E87">
            <v>3.46</v>
          </cell>
          <cell r="G87">
            <v>1335336</v>
          </cell>
          <cell r="H87">
            <v>1335336</v>
          </cell>
          <cell r="I87">
            <v>1335336</v>
          </cell>
          <cell r="J87">
            <v>8000</v>
          </cell>
          <cell r="M87">
            <v>38369</v>
          </cell>
          <cell r="N87">
            <v>46369</v>
          </cell>
          <cell r="O87">
            <v>534130</v>
          </cell>
          <cell r="P87">
            <v>0</v>
          </cell>
          <cell r="R87">
            <v>534130</v>
          </cell>
          <cell r="Y87">
            <v>0</v>
          </cell>
          <cell r="AA87">
            <v>0</v>
          </cell>
          <cell r="AC87">
            <v>0</v>
          </cell>
          <cell r="AD87">
            <v>22</v>
          </cell>
          <cell r="AE87">
            <v>132000</v>
          </cell>
          <cell r="AF87">
            <v>0</v>
          </cell>
          <cell r="AG87">
            <v>0</v>
          </cell>
          <cell r="AH87">
            <v>0</v>
          </cell>
          <cell r="AI87">
            <v>465412</v>
          </cell>
          <cell r="AJ87">
            <v>2513247</v>
          </cell>
          <cell r="AK87">
            <v>36330</v>
          </cell>
          <cell r="AL87">
            <v>7266</v>
          </cell>
          <cell r="AM87">
            <v>0</v>
          </cell>
          <cell r="AO87">
            <v>0</v>
          </cell>
          <cell r="AQ87">
            <v>465412</v>
          </cell>
          <cell r="AR87">
            <v>1000000</v>
          </cell>
          <cell r="AS87">
            <v>1509008</v>
          </cell>
          <cell r="AT87">
            <v>1004239</v>
          </cell>
          <cell r="AU87">
            <v>25000</v>
          </cell>
          <cell r="AV87">
            <v>979239</v>
          </cell>
          <cell r="AW87">
            <v>2466878</v>
          </cell>
          <cell r="AX87">
            <v>1467336</v>
          </cell>
          <cell r="AZ87">
            <v>999542</v>
          </cell>
          <cell r="BA87">
            <v>2466878</v>
          </cell>
          <cell r="BB87">
            <v>302500</v>
          </cell>
          <cell r="BC87">
            <v>240600</v>
          </cell>
          <cell r="BD87">
            <v>61900</v>
          </cell>
          <cell r="BE87">
            <v>1335336</v>
          </cell>
        </row>
        <row r="88">
          <cell r="A88" t="str">
            <v>t360003</v>
          </cell>
          <cell r="B88" t="str">
            <v>t36</v>
          </cell>
          <cell r="C88" t="str">
            <v>Bïi V¨n DiÔn</v>
          </cell>
          <cell r="D88">
            <v>1</v>
          </cell>
          <cell r="E88">
            <v>3.46</v>
          </cell>
          <cell r="G88">
            <v>1642700</v>
          </cell>
          <cell r="H88">
            <v>1642700</v>
          </cell>
          <cell r="I88">
            <v>1642700</v>
          </cell>
          <cell r="J88">
            <v>6000</v>
          </cell>
          <cell r="M88">
            <v>67200</v>
          </cell>
          <cell r="N88">
            <v>73200</v>
          </cell>
          <cell r="O88">
            <v>657080</v>
          </cell>
          <cell r="P88">
            <v>0</v>
          </cell>
          <cell r="R88">
            <v>657080</v>
          </cell>
          <cell r="Y88">
            <v>0</v>
          </cell>
          <cell r="AA88">
            <v>0</v>
          </cell>
          <cell r="AC88">
            <v>0</v>
          </cell>
          <cell r="AD88">
            <v>27</v>
          </cell>
          <cell r="AE88">
            <v>162000</v>
          </cell>
          <cell r="AF88">
            <v>0</v>
          </cell>
          <cell r="AG88">
            <v>0</v>
          </cell>
          <cell r="AH88">
            <v>0</v>
          </cell>
          <cell r="AI88">
            <v>530672</v>
          </cell>
          <cell r="AJ88">
            <v>3065652</v>
          </cell>
          <cell r="AK88">
            <v>36330</v>
          </cell>
          <cell r="AL88">
            <v>7266</v>
          </cell>
          <cell r="AM88">
            <v>0</v>
          </cell>
          <cell r="AO88">
            <v>0</v>
          </cell>
          <cell r="AQ88">
            <v>530672</v>
          </cell>
          <cell r="AR88">
            <v>1000000</v>
          </cell>
          <cell r="AS88">
            <v>1574268</v>
          </cell>
          <cell r="AT88">
            <v>1491384</v>
          </cell>
          <cell r="AU88">
            <v>31000</v>
          </cell>
          <cell r="AV88">
            <v>1460384</v>
          </cell>
          <cell r="AW88">
            <v>2992452</v>
          </cell>
          <cell r="AX88">
            <v>1804700</v>
          </cell>
          <cell r="AZ88">
            <v>1187752</v>
          </cell>
          <cell r="BA88">
            <v>2992452</v>
          </cell>
          <cell r="BB88">
            <v>53600</v>
          </cell>
          <cell r="BC88">
            <v>42600</v>
          </cell>
          <cell r="BD88">
            <v>11000</v>
          </cell>
          <cell r="BE88">
            <v>1642700</v>
          </cell>
        </row>
        <row r="89">
          <cell r="A89" t="str">
            <v>t360004</v>
          </cell>
          <cell r="B89" t="str">
            <v>t36</v>
          </cell>
          <cell r="C89" t="str">
            <v>NguyÔn Ngäc S¬n</v>
          </cell>
          <cell r="D89">
            <v>1</v>
          </cell>
          <cell r="E89">
            <v>3.46</v>
          </cell>
          <cell r="G89">
            <v>1175700</v>
          </cell>
          <cell r="H89">
            <v>1175700</v>
          </cell>
          <cell r="I89">
            <v>1280700</v>
          </cell>
          <cell r="J89">
            <v>8000</v>
          </cell>
          <cell r="M89">
            <v>31700</v>
          </cell>
          <cell r="N89">
            <v>39700</v>
          </cell>
          <cell r="O89">
            <v>470280</v>
          </cell>
          <cell r="P89">
            <v>0</v>
          </cell>
          <cell r="Q89">
            <v>36750</v>
          </cell>
          <cell r="R89">
            <v>507030</v>
          </cell>
          <cell r="W89">
            <v>105000</v>
          </cell>
          <cell r="Y89">
            <v>105000</v>
          </cell>
          <cell r="AA89">
            <v>0</v>
          </cell>
          <cell r="AC89">
            <v>0</v>
          </cell>
          <cell r="AD89">
            <v>19</v>
          </cell>
          <cell r="AE89">
            <v>114000</v>
          </cell>
          <cell r="AF89">
            <v>0</v>
          </cell>
          <cell r="AG89">
            <v>0</v>
          </cell>
          <cell r="AH89">
            <v>0</v>
          </cell>
          <cell r="AI89">
            <v>417964</v>
          </cell>
          <cell r="AJ89">
            <v>2359394</v>
          </cell>
          <cell r="AK89">
            <v>36330</v>
          </cell>
          <cell r="AL89">
            <v>7266</v>
          </cell>
          <cell r="AM89">
            <v>0</v>
          </cell>
          <cell r="AO89">
            <v>0</v>
          </cell>
          <cell r="AQ89">
            <v>417964</v>
          </cell>
          <cell r="AR89">
            <v>1000000</v>
          </cell>
          <cell r="AS89">
            <v>1461560</v>
          </cell>
          <cell r="AT89">
            <v>897834</v>
          </cell>
          <cell r="AU89">
            <v>24000</v>
          </cell>
          <cell r="AV89">
            <v>873834</v>
          </cell>
          <cell r="AW89">
            <v>2319694</v>
          </cell>
          <cell r="AX89">
            <v>1394700</v>
          </cell>
          <cell r="AZ89">
            <v>924994</v>
          </cell>
          <cell r="BA89">
            <v>2319694</v>
          </cell>
          <cell r="BB89">
            <v>154800</v>
          </cell>
          <cell r="BC89">
            <v>123100</v>
          </cell>
          <cell r="BD89">
            <v>31700</v>
          </cell>
          <cell r="BE89">
            <v>1280700</v>
          </cell>
        </row>
        <row r="90">
          <cell r="A90" t="str">
            <v>t360005</v>
          </cell>
          <cell r="B90" t="str">
            <v>t36</v>
          </cell>
          <cell r="C90" t="str">
            <v>TrÇn V¨n B¶y</v>
          </cell>
          <cell r="D90">
            <v>1</v>
          </cell>
          <cell r="E90">
            <v>3.46</v>
          </cell>
          <cell r="G90">
            <v>1686400</v>
          </cell>
          <cell r="H90">
            <v>1686400</v>
          </cell>
          <cell r="I90">
            <v>1686400</v>
          </cell>
          <cell r="J90">
            <v>10000</v>
          </cell>
          <cell r="M90">
            <v>67200</v>
          </cell>
          <cell r="N90">
            <v>77200</v>
          </cell>
          <cell r="O90">
            <v>674560</v>
          </cell>
          <cell r="P90">
            <v>0</v>
          </cell>
          <cell r="R90">
            <v>674560</v>
          </cell>
          <cell r="Y90">
            <v>0</v>
          </cell>
          <cell r="AA90">
            <v>0</v>
          </cell>
          <cell r="AC90">
            <v>0</v>
          </cell>
          <cell r="AD90">
            <v>28</v>
          </cell>
          <cell r="AE90">
            <v>168000</v>
          </cell>
          <cell r="AF90">
            <v>0</v>
          </cell>
          <cell r="AG90">
            <v>0</v>
          </cell>
          <cell r="AH90">
            <v>0</v>
          </cell>
          <cell r="AI90">
            <v>647873</v>
          </cell>
          <cell r="AJ90">
            <v>3254033</v>
          </cell>
          <cell r="AK90">
            <v>36330</v>
          </cell>
          <cell r="AL90">
            <v>7266</v>
          </cell>
          <cell r="AM90">
            <v>0</v>
          </cell>
          <cell r="AO90">
            <v>0</v>
          </cell>
          <cell r="AQ90">
            <v>647873</v>
          </cell>
          <cell r="AR90">
            <v>1000000</v>
          </cell>
          <cell r="AS90">
            <v>1691469</v>
          </cell>
          <cell r="AT90">
            <v>1562564</v>
          </cell>
          <cell r="AU90">
            <v>33000</v>
          </cell>
          <cell r="AV90">
            <v>1529564</v>
          </cell>
          <cell r="AW90">
            <v>3176833</v>
          </cell>
          <cell r="AX90">
            <v>1854400</v>
          </cell>
          <cell r="AZ90">
            <v>1322433</v>
          </cell>
          <cell r="BA90">
            <v>3176833</v>
          </cell>
          <cell r="BB90">
            <v>296000</v>
          </cell>
          <cell r="BC90">
            <v>235500</v>
          </cell>
          <cell r="BD90">
            <v>60500</v>
          </cell>
          <cell r="BE90">
            <v>1686400</v>
          </cell>
        </row>
        <row r="91">
          <cell r="A91" t="str">
            <v>t360006</v>
          </cell>
          <cell r="B91" t="str">
            <v>t36</v>
          </cell>
          <cell r="C91" t="str">
            <v>Ph¹m V¨n H¶i</v>
          </cell>
          <cell r="D91">
            <v>1</v>
          </cell>
          <cell r="E91">
            <v>3.46</v>
          </cell>
          <cell r="G91">
            <v>1126700</v>
          </cell>
          <cell r="H91">
            <v>1126700</v>
          </cell>
          <cell r="I91">
            <v>1126700</v>
          </cell>
          <cell r="J91">
            <v>8000</v>
          </cell>
          <cell r="M91">
            <v>21800</v>
          </cell>
          <cell r="N91">
            <v>29800</v>
          </cell>
          <cell r="O91">
            <v>450680</v>
          </cell>
          <cell r="P91">
            <v>0</v>
          </cell>
          <cell r="R91">
            <v>450680</v>
          </cell>
          <cell r="Y91">
            <v>0</v>
          </cell>
          <cell r="AA91">
            <v>0</v>
          </cell>
          <cell r="AC91">
            <v>0</v>
          </cell>
          <cell r="AD91">
            <v>18</v>
          </cell>
          <cell r="AE91">
            <v>108000</v>
          </cell>
          <cell r="AF91">
            <v>0</v>
          </cell>
          <cell r="AG91">
            <v>0</v>
          </cell>
          <cell r="AH91">
            <v>0</v>
          </cell>
          <cell r="AI91">
            <v>534127</v>
          </cell>
          <cell r="AJ91">
            <v>2249307</v>
          </cell>
          <cell r="AK91">
            <v>36330</v>
          </cell>
          <cell r="AL91">
            <v>7266</v>
          </cell>
          <cell r="AM91">
            <v>0</v>
          </cell>
          <cell r="AO91">
            <v>0</v>
          </cell>
          <cell r="AQ91">
            <v>534127</v>
          </cell>
          <cell r="AR91">
            <v>1000000</v>
          </cell>
          <cell r="AS91">
            <v>1577723</v>
          </cell>
          <cell r="AT91">
            <v>671584</v>
          </cell>
          <cell r="AU91">
            <v>22000</v>
          </cell>
          <cell r="AV91">
            <v>649584</v>
          </cell>
          <cell r="AW91">
            <v>2219507</v>
          </cell>
          <cell r="AX91">
            <v>1234700</v>
          </cell>
          <cell r="AZ91">
            <v>984807</v>
          </cell>
          <cell r="BA91">
            <v>2219507</v>
          </cell>
          <cell r="BB91">
            <v>300300</v>
          </cell>
          <cell r="BC91">
            <v>238900</v>
          </cell>
          <cell r="BD91">
            <v>61400</v>
          </cell>
          <cell r="BE91">
            <v>1126700</v>
          </cell>
        </row>
        <row r="92">
          <cell r="A92" t="str">
            <v>t360007</v>
          </cell>
          <cell r="B92" t="str">
            <v>t36</v>
          </cell>
          <cell r="C92" t="str">
            <v>NguyÔn V¨n BÊy</v>
          </cell>
          <cell r="D92">
            <v>1</v>
          </cell>
          <cell r="E92">
            <v>3.46</v>
          </cell>
          <cell r="G92">
            <v>1360600</v>
          </cell>
          <cell r="H92">
            <v>1360600</v>
          </cell>
          <cell r="I92">
            <v>1360600</v>
          </cell>
          <cell r="J92">
            <v>10000</v>
          </cell>
          <cell r="M92">
            <v>48800</v>
          </cell>
          <cell r="N92">
            <v>58800</v>
          </cell>
          <cell r="O92">
            <v>544240</v>
          </cell>
          <cell r="P92">
            <v>0</v>
          </cell>
          <cell r="R92">
            <v>544240</v>
          </cell>
          <cell r="Y92">
            <v>0</v>
          </cell>
          <cell r="AA92">
            <v>0</v>
          </cell>
          <cell r="AC92">
            <v>0</v>
          </cell>
          <cell r="AD92">
            <v>25</v>
          </cell>
          <cell r="AE92">
            <v>150000</v>
          </cell>
          <cell r="AF92">
            <v>0</v>
          </cell>
          <cell r="AG92">
            <v>0</v>
          </cell>
          <cell r="AH92">
            <v>0</v>
          </cell>
          <cell r="AI92">
            <v>545086</v>
          </cell>
          <cell r="AJ92">
            <v>2658726</v>
          </cell>
          <cell r="AK92">
            <v>36330</v>
          </cell>
          <cell r="AL92">
            <v>7266</v>
          </cell>
          <cell r="AM92">
            <v>0</v>
          </cell>
          <cell r="AO92">
            <v>0</v>
          </cell>
          <cell r="AQ92">
            <v>545086</v>
          </cell>
          <cell r="AR92">
            <v>1000000</v>
          </cell>
          <cell r="AS92">
            <v>1588682</v>
          </cell>
          <cell r="AT92">
            <v>1070044</v>
          </cell>
          <cell r="AU92">
            <v>27000</v>
          </cell>
          <cell r="AV92">
            <v>1043044</v>
          </cell>
          <cell r="AW92">
            <v>2599926</v>
          </cell>
          <cell r="AX92">
            <v>1510600</v>
          </cell>
          <cell r="AZ92">
            <v>1089326</v>
          </cell>
          <cell r="BA92">
            <v>2599926</v>
          </cell>
          <cell r="BB92">
            <v>294000</v>
          </cell>
          <cell r="BC92">
            <v>233900</v>
          </cell>
          <cell r="BD92">
            <v>60100</v>
          </cell>
          <cell r="BE92">
            <v>1360600</v>
          </cell>
        </row>
        <row r="93">
          <cell r="A93" t="str">
            <v>t360008</v>
          </cell>
          <cell r="B93" t="str">
            <v>t36</v>
          </cell>
          <cell r="C93" t="str">
            <v>NguyÔn Ngäc Minh</v>
          </cell>
          <cell r="D93">
            <v>1</v>
          </cell>
          <cell r="E93">
            <v>3.46</v>
          </cell>
          <cell r="G93">
            <v>1470300</v>
          </cell>
          <cell r="H93">
            <v>1470300</v>
          </cell>
          <cell r="I93">
            <v>1470300</v>
          </cell>
          <cell r="J93">
            <v>8000</v>
          </cell>
          <cell r="M93">
            <v>52000</v>
          </cell>
          <cell r="N93">
            <v>60000</v>
          </cell>
          <cell r="O93">
            <v>588120</v>
          </cell>
          <cell r="P93">
            <v>0</v>
          </cell>
          <cell r="R93">
            <v>588120</v>
          </cell>
          <cell r="Y93">
            <v>0</v>
          </cell>
          <cell r="AA93">
            <v>0</v>
          </cell>
          <cell r="AC93">
            <v>0</v>
          </cell>
          <cell r="AD93">
            <v>26</v>
          </cell>
          <cell r="AE93">
            <v>156000</v>
          </cell>
          <cell r="AF93">
            <v>0</v>
          </cell>
          <cell r="AG93">
            <v>104800</v>
          </cell>
          <cell r="AH93">
            <v>104800</v>
          </cell>
          <cell r="AI93">
            <v>636579</v>
          </cell>
          <cell r="AJ93">
            <v>3015799</v>
          </cell>
          <cell r="AK93">
            <v>36330</v>
          </cell>
          <cell r="AL93">
            <v>7266</v>
          </cell>
          <cell r="AM93">
            <v>0</v>
          </cell>
          <cell r="AO93">
            <v>0</v>
          </cell>
          <cell r="AQ93">
            <v>636579</v>
          </cell>
          <cell r="AR93">
            <v>1000000</v>
          </cell>
          <cell r="AS93">
            <v>1680175</v>
          </cell>
          <cell r="AT93">
            <v>1335624</v>
          </cell>
          <cell r="AU93">
            <v>30000</v>
          </cell>
          <cell r="AV93">
            <v>1305624</v>
          </cell>
          <cell r="AW93">
            <v>2955799</v>
          </cell>
          <cell r="AX93">
            <v>1731100</v>
          </cell>
          <cell r="AZ93">
            <v>1224699</v>
          </cell>
          <cell r="BA93">
            <v>2955799</v>
          </cell>
          <cell r="BB93">
            <v>302500</v>
          </cell>
          <cell r="BC93">
            <v>240600</v>
          </cell>
          <cell r="BD93">
            <v>61900</v>
          </cell>
          <cell r="BE93">
            <v>1470300</v>
          </cell>
        </row>
        <row r="94">
          <cell r="A94" t="str">
            <v>t360009</v>
          </cell>
          <cell r="B94" t="str">
            <v>t36</v>
          </cell>
          <cell r="C94" t="str">
            <v>NguyÔn V¨n ViÖt</v>
          </cell>
          <cell r="D94">
            <v>1</v>
          </cell>
          <cell r="E94">
            <v>3.46</v>
          </cell>
          <cell r="G94">
            <v>1717100</v>
          </cell>
          <cell r="H94">
            <v>1717100</v>
          </cell>
          <cell r="I94">
            <v>1717100</v>
          </cell>
          <cell r="J94">
            <v>10000</v>
          </cell>
          <cell r="M94">
            <v>69900</v>
          </cell>
          <cell r="N94">
            <v>79900</v>
          </cell>
          <cell r="O94">
            <v>686840</v>
          </cell>
          <cell r="P94">
            <v>0</v>
          </cell>
          <cell r="R94">
            <v>686840</v>
          </cell>
          <cell r="Y94">
            <v>0</v>
          </cell>
          <cell r="AA94">
            <v>0</v>
          </cell>
          <cell r="AC94">
            <v>0</v>
          </cell>
          <cell r="AD94">
            <v>29</v>
          </cell>
          <cell r="AE94">
            <v>174000</v>
          </cell>
          <cell r="AF94">
            <v>0</v>
          </cell>
          <cell r="AG94">
            <v>0</v>
          </cell>
          <cell r="AH94">
            <v>0</v>
          </cell>
          <cell r="AI94">
            <v>632820</v>
          </cell>
          <cell r="AJ94">
            <v>3290660</v>
          </cell>
          <cell r="AK94">
            <v>36330</v>
          </cell>
          <cell r="AL94">
            <v>7266</v>
          </cell>
          <cell r="AM94">
            <v>0</v>
          </cell>
          <cell r="AO94">
            <v>0</v>
          </cell>
          <cell r="AQ94">
            <v>632820</v>
          </cell>
          <cell r="AR94">
            <v>1000000</v>
          </cell>
          <cell r="AS94">
            <v>1676416</v>
          </cell>
          <cell r="AT94">
            <v>1614244</v>
          </cell>
          <cell r="AU94">
            <v>33000</v>
          </cell>
          <cell r="AV94">
            <v>1581244</v>
          </cell>
          <cell r="AW94">
            <v>3210760</v>
          </cell>
          <cell r="AX94">
            <v>1891100</v>
          </cell>
          <cell r="AZ94">
            <v>1319660</v>
          </cell>
          <cell r="BA94">
            <v>3210760</v>
          </cell>
          <cell r="BB94">
            <v>302500</v>
          </cell>
          <cell r="BC94">
            <v>240600</v>
          </cell>
          <cell r="BD94">
            <v>61900</v>
          </cell>
          <cell r="BE94">
            <v>1717100</v>
          </cell>
        </row>
        <row r="95">
          <cell r="A95" t="str">
            <v>t360010</v>
          </cell>
          <cell r="B95" t="str">
            <v>t36</v>
          </cell>
          <cell r="C95" t="str">
            <v>NguyÔn V¨n M«n</v>
          </cell>
          <cell r="D95">
            <v>1</v>
          </cell>
          <cell r="E95">
            <v>2.44</v>
          </cell>
          <cell r="G95">
            <v>1386600</v>
          </cell>
          <cell r="H95">
            <v>1386600</v>
          </cell>
          <cell r="I95">
            <v>1386600</v>
          </cell>
          <cell r="J95">
            <v>6000</v>
          </cell>
          <cell r="M95">
            <v>53300</v>
          </cell>
          <cell r="N95">
            <v>59300</v>
          </cell>
          <cell r="O95">
            <v>554640</v>
          </cell>
          <cell r="P95">
            <v>0</v>
          </cell>
          <cell r="R95">
            <v>554640</v>
          </cell>
          <cell r="Y95">
            <v>0</v>
          </cell>
          <cell r="AA95">
            <v>0</v>
          </cell>
          <cell r="AC95">
            <v>0</v>
          </cell>
          <cell r="AD95">
            <v>20</v>
          </cell>
          <cell r="AE95">
            <v>120000</v>
          </cell>
          <cell r="AF95">
            <v>0</v>
          </cell>
          <cell r="AG95">
            <v>0</v>
          </cell>
          <cell r="AH95">
            <v>0</v>
          </cell>
          <cell r="AI95">
            <v>529048</v>
          </cell>
          <cell r="AJ95">
            <v>2649588</v>
          </cell>
          <cell r="AK95">
            <v>25620</v>
          </cell>
          <cell r="AL95">
            <v>5124</v>
          </cell>
          <cell r="AM95">
            <v>0</v>
          </cell>
          <cell r="AO95">
            <v>0</v>
          </cell>
          <cell r="AQ95">
            <v>529048</v>
          </cell>
          <cell r="AR95">
            <v>1000000</v>
          </cell>
          <cell r="AS95">
            <v>1559792</v>
          </cell>
          <cell r="AT95">
            <v>1089796</v>
          </cell>
          <cell r="AU95">
            <v>26000</v>
          </cell>
          <cell r="AV95">
            <v>1063796</v>
          </cell>
          <cell r="AW95">
            <v>2590288</v>
          </cell>
          <cell r="AX95">
            <v>1506600</v>
          </cell>
          <cell r="AZ95">
            <v>1083688</v>
          </cell>
          <cell r="BA95">
            <v>2590288</v>
          </cell>
          <cell r="BB95">
            <v>286000</v>
          </cell>
          <cell r="BC95">
            <v>227500</v>
          </cell>
          <cell r="BD95">
            <v>58500</v>
          </cell>
          <cell r="BE95">
            <v>1386600</v>
          </cell>
        </row>
        <row r="96">
          <cell r="A96" t="str">
            <v>t360011</v>
          </cell>
          <cell r="B96" t="str">
            <v>t36</v>
          </cell>
          <cell r="C96" t="str">
            <v>Lª V¨n Sinh</v>
          </cell>
          <cell r="D96">
            <v>1</v>
          </cell>
          <cell r="E96">
            <v>2.44</v>
          </cell>
          <cell r="G96">
            <v>1298000</v>
          </cell>
          <cell r="H96">
            <v>1298000</v>
          </cell>
          <cell r="I96">
            <v>1298000</v>
          </cell>
          <cell r="J96">
            <v>6000</v>
          </cell>
          <cell r="M96">
            <v>49500</v>
          </cell>
          <cell r="N96">
            <v>55500</v>
          </cell>
          <cell r="O96">
            <v>519200</v>
          </cell>
          <cell r="P96">
            <v>0</v>
          </cell>
          <cell r="R96">
            <v>519200</v>
          </cell>
          <cell r="Y96">
            <v>0</v>
          </cell>
          <cell r="AA96">
            <v>0</v>
          </cell>
          <cell r="AC96">
            <v>0</v>
          </cell>
          <cell r="AD96">
            <v>22</v>
          </cell>
          <cell r="AE96">
            <v>132000</v>
          </cell>
          <cell r="AF96">
            <v>0</v>
          </cell>
          <cell r="AG96">
            <v>44300</v>
          </cell>
          <cell r="AH96">
            <v>44300</v>
          </cell>
          <cell r="AI96">
            <v>374635</v>
          </cell>
          <cell r="AJ96">
            <v>2423635</v>
          </cell>
          <cell r="AK96">
            <v>25620</v>
          </cell>
          <cell r="AL96">
            <v>5124</v>
          </cell>
          <cell r="AM96">
            <v>0</v>
          </cell>
          <cell r="AO96">
            <v>0</v>
          </cell>
          <cell r="AQ96">
            <v>374635</v>
          </cell>
          <cell r="AR96">
            <v>1000000</v>
          </cell>
          <cell r="AS96">
            <v>1405379</v>
          </cell>
          <cell r="AT96">
            <v>1018256</v>
          </cell>
          <cell r="AU96">
            <v>24000</v>
          </cell>
          <cell r="AV96">
            <v>994256</v>
          </cell>
          <cell r="AW96">
            <v>2368135</v>
          </cell>
          <cell r="AX96">
            <v>1474300</v>
          </cell>
          <cell r="AZ96">
            <v>893835</v>
          </cell>
          <cell r="BA96">
            <v>2368135</v>
          </cell>
          <cell r="BB96">
            <v>285600</v>
          </cell>
          <cell r="BC96">
            <v>227200</v>
          </cell>
          <cell r="BD96">
            <v>58400</v>
          </cell>
          <cell r="BE96">
            <v>1298000</v>
          </cell>
        </row>
        <row r="97">
          <cell r="A97" t="str">
            <v>t360012</v>
          </cell>
          <cell r="B97" t="str">
            <v>t36</v>
          </cell>
          <cell r="C97" t="str">
            <v>Bïi V¨n H¶i</v>
          </cell>
          <cell r="D97">
            <v>1</v>
          </cell>
          <cell r="E97">
            <v>2.44</v>
          </cell>
          <cell r="G97">
            <v>1346400</v>
          </cell>
          <cell r="H97">
            <v>1346400</v>
          </cell>
          <cell r="I97">
            <v>1346400</v>
          </cell>
          <cell r="J97">
            <v>6000</v>
          </cell>
          <cell r="M97">
            <v>41200</v>
          </cell>
          <cell r="N97">
            <v>47200</v>
          </cell>
          <cell r="O97">
            <v>538560</v>
          </cell>
          <cell r="P97">
            <v>0</v>
          </cell>
          <cell r="R97">
            <v>538560</v>
          </cell>
          <cell r="Y97">
            <v>0</v>
          </cell>
          <cell r="AA97">
            <v>0</v>
          </cell>
          <cell r="AC97">
            <v>0</v>
          </cell>
          <cell r="AD97">
            <v>24</v>
          </cell>
          <cell r="AE97">
            <v>144000</v>
          </cell>
          <cell r="AF97">
            <v>0</v>
          </cell>
          <cell r="AG97">
            <v>0</v>
          </cell>
          <cell r="AH97">
            <v>0</v>
          </cell>
          <cell r="AI97">
            <v>499260</v>
          </cell>
          <cell r="AJ97">
            <v>2575420</v>
          </cell>
          <cell r="AK97">
            <v>25620</v>
          </cell>
          <cell r="AL97">
            <v>5124</v>
          </cell>
          <cell r="AM97">
            <v>0</v>
          </cell>
          <cell r="AO97">
            <v>0</v>
          </cell>
          <cell r="AQ97">
            <v>499260</v>
          </cell>
          <cell r="AR97">
            <v>1000000</v>
          </cell>
          <cell r="AS97">
            <v>1530004</v>
          </cell>
          <cell r="AT97">
            <v>1045416</v>
          </cell>
          <cell r="AU97">
            <v>26000</v>
          </cell>
          <cell r="AV97">
            <v>1019416</v>
          </cell>
          <cell r="AW97">
            <v>2528220</v>
          </cell>
          <cell r="AX97">
            <v>1490400</v>
          </cell>
          <cell r="AZ97">
            <v>1037820</v>
          </cell>
          <cell r="BA97">
            <v>2528220</v>
          </cell>
          <cell r="BB97">
            <v>155400</v>
          </cell>
          <cell r="BC97">
            <v>123600</v>
          </cell>
          <cell r="BD97">
            <v>31800</v>
          </cell>
          <cell r="BE97">
            <v>1346400</v>
          </cell>
        </row>
        <row r="98">
          <cell r="A98" t="str">
            <v>t360013</v>
          </cell>
          <cell r="B98" t="str">
            <v>t36</v>
          </cell>
          <cell r="C98" t="str">
            <v>Hoµng V¨n TrÝ</v>
          </cell>
          <cell r="D98">
            <v>1</v>
          </cell>
          <cell r="E98">
            <v>2.44</v>
          </cell>
          <cell r="G98">
            <v>1299900</v>
          </cell>
          <cell r="H98">
            <v>1299900</v>
          </cell>
          <cell r="I98">
            <v>1299900</v>
          </cell>
          <cell r="J98">
            <v>8000</v>
          </cell>
          <cell r="M98">
            <v>60100</v>
          </cell>
          <cell r="N98">
            <v>68100</v>
          </cell>
          <cell r="O98">
            <v>519960</v>
          </cell>
          <cell r="P98">
            <v>0</v>
          </cell>
          <cell r="R98">
            <v>519960</v>
          </cell>
          <cell r="Y98">
            <v>0</v>
          </cell>
          <cell r="AA98">
            <v>0</v>
          </cell>
          <cell r="AC98">
            <v>0</v>
          </cell>
          <cell r="AD98">
            <v>21</v>
          </cell>
          <cell r="AE98">
            <v>126000</v>
          </cell>
          <cell r="AF98">
            <v>0</v>
          </cell>
          <cell r="AG98">
            <v>0</v>
          </cell>
          <cell r="AH98">
            <v>0</v>
          </cell>
          <cell r="AI98">
            <v>516725</v>
          </cell>
          <cell r="AJ98">
            <v>2530685</v>
          </cell>
          <cell r="AK98">
            <v>25620</v>
          </cell>
          <cell r="AL98">
            <v>5124</v>
          </cell>
          <cell r="AM98">
            <v>0</v>
          </cell>
          <cell r="AO98">
            <v>0</v>
          </cell>
          <cell r="AQ98">
            <v>516725</v>
          </cell>
          <cell r="AR98">
            <v>1000000</v>
          </cell>
          <cell r="AS98">
            <v>1547469</v>
          </cell>
          <cell r="AT98">
            <v>983216</v>
          </cell>
          <cell r="AU98">
            <v>25000</v>
          </cell>
          <cell r="AV98">
            <v>958216</v>
          </cell>
          <cell r="AW98">
            <v>2462585</v>
          </cell>
          <cell r="AX98">
            <v>1425900</v>
          </cell>
          <cell r="AZ98">
            <v>1036685</v>
          </cell>
          <cell r="BA98">
            <v>2462585</v>
          </cell>
          <cell r="BB98">
            <v>298500</v>
          </cell>
          <cell r="BC98">
            <v>237500</v>
          </cell>
          <cell r="BD98">
            <v>61000</v>
          </cell>
          <cell r="BE98">
            <v>1299900</v>
          </cell>
        </row>
        <row r="99">
          <cell r="A99" t="str">
            <v>t360014</v>
          </cell>
          <cell r="B99" t="str">
            <v>t36</v>
          </cell>
          <cell r="C99" t="str">
            <v>Hµ V¨n Huyªn</v>
          </cell>
          <cell r="D99">
            <v>1</v>
          </cell>
          <cell r="E99">
            <v>2.44</v>
          </cell>
          <cell r="G99">
            <v>1666600</v>
          </cell>
          <cell r="H99">
            <v>1666600</v>
          </cell>
          <cell r="I99">
            <v>1666600</v>
          </cell>
          <cell r="J99">
            <v>10000</v>
          </cell>
          <cell r="M99">
            <v>58500</v>
          </cell>
          <cell r="N99">
            <v>68500</v>
          </cell>
          <cell r="O99">
            <v>666640</v>
          </cell>
          <cell r="P99">
            <v>0</v>
          </cell>
          <cell r="R99">
            <v>666640</v>
          </cell>
          <cell r="Y99">
            <v>0</v>
          </cell>
          <cell r="AA99">
            <v>0</v>
          </cell>
          <cell r="AC99">
            <v>0</v>
          </cell>
          <cell r="AD99">
            <v>28</v>
          </cell>
          <cell r="AE99">
            <v>168000</v>
          </cell>
          <cell r="AF99">
            <v>0</v>
          </cell>
          <cell r="AG99">
            <v>0</v>
          </cell>
          <cell r="AH99">
            <v>0</v>
          </cell>
          <cell r="AI99">
            <v>621956</v>
          </cell>
          <cell r="AJ99">
            <v>3191696</v>
          </cell>
          <cell r="AK99">
            <v>25620</v>
          </cell>
          <cell r="AL99">
            <v>5124</v>
          </cell>
          <cell r="AM99">
            <v>0</v>
          </cell>
          <cell r="AO99">
            <v>0</v>
          </cell>
          <cell r="AQ99">
            <v>621956</v>
          </cell>
          <cell r="AR99">
            <v>1000000</v>
          </cell>
          <cell r="AS99">
            <v>1652700</v>
          </cell>
          <cell r="AT99">
            <v>1538996</v>
          </cell>
          <cell r="AU99">
            <v>32000</v>
          </cell>
          <cell r="AV99">
            <v>1506996</v>
          </cell>
          <cell r="AW99">
            <v>3123196</v>
          </cell>
          <cell r="AX99">
            <v>1834600</v>
          </cell>
          <cell r="AZ99">
            <v>1288596</v>
          </cell>
          <cell r="BA99">
            <v>3123196</v>
          </cell>
          <cell r="BB99">
            <v>247700</v>
          </cell>
          <cell r="BC99">
            <v>197000</v>
          </cell>
          <cell r="BD99">
            <v>50700</v>
          </cell>
          <cell r="BE99">
            <v>1666600</v>
          </cell>
        </row>
        <row r="100">
          <cell r="A100" t="str">
            <v>t360015</v>
          </cell>
          <cell r="B100" t="str">
            <v>t36</v>
          </cell>
          <cell r="C100" t="str">
            <v>Hoµng V¨n Nghi</v>
          </cell>
          <cell r="D100">
            <v>1</v>
          </cell>
          <cell r="E100">
            <v>2.44</v>
          </cell>
          <cell r="G100">
            <v>1259300</v>
          </cell>
          <cell r="H100">
            <v>1259300</v>
          </cell>
          <cell r="I100">
            <v>1259300</v>
          </cell>
          <cell r="J100">
            <v>4000</v>
          </cell>
          <cell r="M100">
            <v>36100</v>
          </cell>
          <cell r="N100">
            <v>40100</v>
          </cell>
          <cell r="O100">
            <v>503720</v>
          </cell>
          <cell r="P100">
            <v>0</v>
          </cell>
          <cell r="R100">
            <v>503720</v>
          </cell>
          <cell r="Y100">
            <v>0</v>
          </cell>
          <cell r="AA100">
            <v>0</v>
          </cell>
          <cell r="AC100">
            <v>0</v>
          </cell>
          <cell r="AD100">
            <v>19</v>
          </cell>
          <cell r="AE100">
            <v>114000</v>
          </cell>
          <cell r="AF100">
            <v>0</v>
          </cell>
          <cell r="AG100">
            <v>0</v>
          </cell>
          <cell r="AH100">
            <v>0</v>
          </cell>
          <cell r="AI100">
            <v>488481</v>
          </cell>
          <cell r="AJ100">
            <v>2405601</v>
          </cell>
          <cell r="AK100">
            <v>25620</v>
          </cell>
          <cell r="AL100">
            <v>5124</v>
          </cell>
          <cell r="AM100">
            <v>0</v>
          </cell>
          <cell r="AO100">
            <v>0</v>
          </cell>
          <cell r="AQ100">
            <v>488481</v>
          </cell>
          <cell r="AR100">
            <v>1000000</v>
          </cell>
          <cell r="AS100">
            <v>1519225</v>
          </cell>
          <cell r="AT100">
            <v>886376</v>
          </cell>
          <cell r="AU100">
            <v>24000</v>
          </cell>
          <cell r="AV100">
            <v>862376</v>
          </cell>
          <cell r="AW100">
            <v>2365501</v>
          </cell>
          <cell r="AX100">
            <v>1373300</v>
          </cell>
          <cell r="AZ100">
            <v>992201</v>
          </cell>
          <cell r="BA100">
            <v>2365501</v>
          </cell>
          <cell r="BB100">
            <v>5200</v>
          </cell>
          <cell r="BC100">
            <v>0</v>
          </cell>
          <cell r="BD100">
            <v>5200</v>
          </cell>
          <cell r="BE100">
            <v>1259300</v>
          </cell>
        </row>
        <row r="101">
          <cell r="A101" t="str">
            <v>t360016</v>
          </cell>
          <cell r="B101" t="str">
            <v>t36</v>
          </cell>
          <cell r="C101" t="str">
            <v>NguyÔn V¨n Long</v>
          </cell>
          <cell r="D101">
            <v>1</v>
          </cell>
          <cell r="E101">
            <v>2.44</v>
          </cell>
          <cell r="G101">
            <v>1123600</v>
          </cell>
          <cell r="H101">
            <v>1123600</v>
          </cell>
          <cell r="I101">
            <v>1123600</v>
          </cell>
          <cell r="J101">
            <v>6000</v>
          </cell>
          <cell r="M101">
            <v>43000</v>
          </cell>
          <cell r="N101">
            <v>49000</v>
          </cell>
          <cell r="O101">
            <v>449440</v>
          </cell>
          <cell r="P101">
            <v>0</v>
          </cell>
          <cell r="R101">
            <v>449440</v>
          </cell>
          <cell r="Y101">
            <v>0</v>
          </cell>
          <cell r="AA101">
            <v>0</v>
          </cell>
          <cell r="AC101">
            <v>0</v>
          </cell>
          <cell r="AD101">
            <v>18</v>
          </cell>
          <cell r="AE101">
            <v>108000</v>
          </cell>
          <cell r="AF101">
            <v>0</v>
          </cell>
          <cell r="AG101">
            <v>0</v>
          </cell>
          <cell r="AH101">
            <v>0</v>
          </cell>
          <cell r="AI101">
            <v>442375</v>
          </cell>
          <cell r="AJ101">
            <v>2172415</v>
          </cell>
          <cell r="AK101">
            <v>25620</v>
          </cell>
          <cell r="AL101">
            <v>5124</v>
          </cell>
          <cell r="AM101">
            <v>0</v>
          </cell>
          <cell r="AO101">
            <v>0</v>
          </cell>
          <cell r="AQ101">
            <v>442375</v>
          </cell>
          <cell r="AS101">
            <v>473119</v>
          </cell>
          <cell r="AT101">
            <v>1699296</v>
          </cell>
          <cell r="AU101">
            <v>22000</v>
          </cell>
          <cell r="AV101">
            <v>1677296</v>
          </cell>
          <cell r="AW101">
            <v>2123415</v>
          </cell>
          <cell r="AX101">
            <v>1231600</v>
          </cell>
          <cell r="AZ101">
            <v>891815</v>
          </cell>
          <cell r="BA101">
            <v>2123415</v>
          </cell>
          <cell r="BB101">
            <v>252200</v>
          </cell>
          <cell r="BC101">
            <v>200600</v>
          </cell>
          <cell r="BD101">
            <v>51600</v>
          </cell>
          <cell r="BE101">
            <v>1123600</v>
          </cell>
        </row>
        <row r="102">
          <cell r="A102" t="str">
            <v>t360017</v>
          </cell>
          <cell r="B102" t="str">
            <v>t36</v>
          </cell>
          <cell r="C102" t="str">
            <v>NguyÔn M¹nh Hïng</v>
          </cell>
          <cell r="D102">
            <v>1</v>
          </cell>
          <cell r="E102">
            <v>2.44</v>
          </cell>
          <cell r="G102">
            <v>1544200</v>
          </cell>
          <cell r="H102">
            <v>1544200</v>
          </cell>
          <cell r="I102">
            <v>1544200</v>
          </cell>
          <cell r="J102">
            <v>10000</v>
          </cell>
          <cell r="M102">
            <v>54300</v>
          </cell>
          <cell r="N102">
            <v>64300</v>
          </cell>
          <cell r="O102">
            <v>617680</v>
          </cell>
          <cell r="P102">
            <v>0</v>
          </cell>
          <cell r="R102">
            <v>617680</v>
          </cell>
          <cell r="Y102">
            <v>0</v>
          </cell>
          <cell r="AA102">
            <v>0</v>
          </cell>
          <cell r="AC102">
            <v>0</v>
          </cell>
          <cell r="AD102">
            <v>29</v>
          </cell>
          <cell r="AE102">
            <v>174000</v>
          </cell>
          <cell r="AF102">
            <v>0</v>
          </cell>
          <cell r="AG102">
            <v>0</v>
          </cell>
          <cell r="AH102">
            <v>0</v>
          </cell>
          <cell r="AI102">
            <v>563601</v>
          </cell>
          <cell r="AJ102">
            <v>2963781</v>
          </cell>
          <cell r="AK102">
            <v>25620</v>
          </cell>
          <cell r="AL102">
            <v>5124</v>
          </cell>
          <cell r="AM102">
            <v>0</v>
          </cell>
          <cell r="AO102">
            <v>0</v>
          </cell>
          <cell r="AQ102">
            <v>563601</v>
          </cell>
          <cell r="AR102">
            <v>1000000</v>
          </cell>
          <cell r="AS102">
            <v>1594345</v>
          </cell>
          <cell r="AT102">
            <v>1369436</v>
          </cell>
          <cell r="AU102">
            <v>30000</v>
          </cell>
          <cell r="AV102">
            <v>1339436</v>
          </cell>
          <cell r="AW102">
            <v>2899481</v>
          </cell>
          <cell r="AX102">
            <v>1718200</v>
          </cell>
          <cell r="AZ102">
            <v>1181281</v>
          </cell>
          <cell r="BA102">
            <v>2899481</v>
          </cell>
          <cell r="BB102">
            <v>300300</v>
          </cell>
          <cell r="BC102">
            <v>238900</v>
          </cell>
          <cell r="BD102">
            <v>61400</v>
          </cell>
          <cell r="BE102">
            <v>1544200</v>
          </cell>
        </row>
        <row r="103">
          <cell r="A103" t="str">
            <v>t360018</v>
          </cell>
          <cell r="B103" t="str">
            <v>t36</v>
          </cell>
          <cell r="C103" t="str">
            <v>TrÇn Trung DÇn</v>
          </cell>
          <cell r="D103">
            <v>1</v>
          </cell>
          <cell r="E103">
            <v>1.7</v>
          </cell>
          <cell r="G103">
            <v>1744200</v>
          </cell>
          <cell r="H103">
            <v>1744200</v>
          </cell>
          <cell r="I103">
            <v>1744200</v>
          </cell>
          <cell r="J103">
            <v>10000</v>
          </cell>
          <cell r="M103">
            <v>69900</v>
          </cell>
          <cell r="N103">
            <v>79900</v>
          </cell>
          <cell r="O103">
            <v>697680</v>
          </cell>
          <cell r="P103">
            <v>0</v>
          </cell>
          <cell r="R103">
            <v>697680</v>
          </cell>
          <cell r="Y103">
            <v>0</v>
          </cell>
          <cell r="AA103">
            <v>0</v>
          </cell>
          <cell r="AC103">
            <v>0</v>
          </cell>
          <cell r="AD103">
            <v>29</v>
          </cell>
          <cell r="AE103">
            <v>174000</v>
          </cell>
          <cell r="AF103">
            <v>0</v>
          </cell>
          <cell r="AG103">
            <v>0</v>
          </cell>
          <cell r="AH103">
            <v>0</v>
          </cell>
          <cell r="AI103">
            <v>603029</v>
          </cell>
          <cell r="AJ103">
            <v>3298809</v>
          </cell>
          <cell r="AK103">
            <v>17850</v>
          </cell>
          <cell r="AL103">
            <v>3570</v>
          </cell>
          <cell r="AM103">
            <v>0</v>
          </cell>
          <cell r="AO103">
            <v>0</v>
          </cell>
          <cell r="AQ103">
            <v>603029</v>
          </cell>
          <cell r="AR103">
            <v>1000000</v>
          </cell>
          <cell r="AS103">
            <v>1624449</v>
          </cell>
          <cell r="AT103">
            <v>1674360</v>
          </cell>
          <cell r="AU103">
            <v>33000</v>
          </cell>
          <cell r="AV103">
            <v>1641360</v>
          </cell>
          <cell r="AW103">
            <v>3218909</v>
          </cell>
          <cell r="AX103">
            <v>1918200</v>
          </cell>
          <cell r="AZ103">
            <v>1300709</v>
          </cell>
          <cell r="BA103">
            <v>3218909</v>
          </cell>
          <cell r="BB103">
            <v>289300</v>
          </cell>
          <cell r="BC103">
            <v>230100</v>
          </cell>
          <cell r="BD103">
            <v>59200</v>
          </cell>
          <cell r="BE103">
            <v>1744200</v>
          </cell>
        </row>
        <row r="104">
          <cell r="A104" t="str">
            <v>t360019</v>
          </cell>
          <cell r="B104" t="str">
            <v>t36</v>
          </cell>
          <cell r="C104" t="str">
            <v>NguyÔn Hång Minh</v>
          </cell>
          <cell r="D104">
            <v>1</v>
          </cell>
          <cell r="E104">
            <v>1.7</v>
          </cell>
          <cell r="G104">
            <v>1499200</v>
          </cell>
          <cell r="H104">
            <v>1499200</v>
          </cell>
          <cell r="I104">
            <v>1499200</v>
          </cell>
          <cell r="J104">
            <v>6000</v>
          </cell>
          <cell r="M104">
            <v>60500</v>
          </cell>
          <cell r="N104">
            <v>66500</v>
          </cell>
          <cell r="O104">
            <v>599680</v>
          </cell>
          <cell r="P104">
            <v>0</v>
          </cell>
          <cell r="R104">
            <v>599680</v>
          </cell>
          <cell r="Y104">
            <v>0</v>
          </cell>
          <cell r="AA104">
            <v>0</v>
          </cell>
          <cell r="AC104">
            <v>0</v>
          </cell>
          <cell r="AD104">
            <v>27</v>
          </cell>
          <cell r="AE104">
            <v>162000</v>
          </cell>
          <cell r="AF104">
            <v>0</v>
          </cell>
          <cell r="AG104">
            <v>0</v>
          </cell>
          <cell r="AH104">
            <v>0</v>
          </cell>
          <cell r="AI104">
            <v>469349</v>
          </cell>
          <cell r="AJ104">
            <v>2796729</v>
          </cell>
          <cell r="AK104">
            <v>17850</v>
          </cell>
          <cell r="AL104">
            <v>3570</v>
          </cell>
          <cell r="AM104">
            <v>0</v>
          </cell>
          <cell r="AO104">
            <v>0</v>
          </cell>
          <cell r="AQ104">
            <v>469349</v>
          </cell>
          <cell r="AR104">
            <v>1000000</v>
          </cell>
          <cell r="AS104">
            <v>1490769</v>
          </cell>
          <cell r="AT104">
            <v>1305960</v>
          </cell>
          <cell r="AU104">
            <v>28000</v>
          </cell>
          <cell r="AV104">
            <v>1277960</v>
          </cell>
          <cell r="AW104">
            <v>2730229</v>
          </cell>
          <cell r="AX104">
            <v>1661200</v>
          </cell>
          <cell r="AZ104">
            <v>1069029</v>
          </cell>
          <cell r="BA104">
            <v>2730229</v>
          </cell>
          <cell r="BB104">
            <v>271800</v>
          </cell>
          <cell r="BC104">
            <v>216200</v>
          </cell>
          <cell r="BD104">
            <v>55600</v>
          </cell>
          <cell r="BE104">
            <v>1499200</v>
          </cell>
        </row>
        <row r="105">
          <cell r="A105" t="str">
            <v>t360020</v>
          </cell>
          <cell r="B105" t="str">
            <v>t36</v>
          </cell>
          <cell r="C105" t="str">
            <v>HÇu V¨n L¹c</v>
          </cell>
          <cell r="D105">
            <v>1</v>
          </cell>
          <cell r="E105">
            <v>1.7</v>
          </cell>
          <cell r="G105">
            <v>1697200</v>
          </cell>
          <cell r="H105">
            <v>1697200</v>
          </cell>
          <cell r="I105">
            <v>1697200</v>
          </cell>
          <cell r="J105">
            <v>10000</v>
          </cell>
          <cell r="M105">
            <v>62400</v>
          </cell>
          <cell r="N105">
            <v>72400</v>
          </cell>
          <cell r="O105">
            <v>678880</v>
          </cell>
          <cell r="P105">
            <v>0</v>
          </cell>
          <cell r="R105">
            <v>678880</v>
          </cell>
          <cell r="Y105">
            <v>0</v>
          </cell>
          <cell r="AA105">
            <v>0</v>
          </cell>
          <cell r="AC105">
            <v>0</v>
          </cell>
          <cell r="AD105">
            <v>30</v>
          </cell>
          <cell r="AE105">
            <v>180000</v>
          </cell>
          <cell r="AF105">
            <v>0</v>
          </cell>
          <cell r="AG105">
            <v>0</v>
          </cell>
          <cell r="AH105">
            <v>0</v>
          </cell>
          <cell r="AI105">
            <v>641115</v>
          </cell>
          <cell r="AJ105">
            <v>3269595</v>
          </cell>
          <cell r="AK105">
            <v>17850</v>
          </cell>
          <cell r="AL105">
            <v>3570</v>
          </cell>
          <cell r="AM105">
            <v>0</v>
          </cell>
          <cell r="AO105">
            <v>0</v>
          </cell>
          <cell r="AQ105">
            <v>641115</v>
          </cell>
          <cell r="AR105">
            <v>1000000</v>
          </cell>
          <cell r="AS105">
            <v>1662535</v>
          </cell>
          <cell r="AT105">
            <v>1607060</v>
          </cell>
          <cell r="AU105">
            <v>33000</v>
          </cell>
          <cell r="AV105">
            <v>1574060</v>
          </cell>
          <cell r="AW105">
            <v>3197195</v>
          </cell>
          <cell r="AX105">
            <v>1877200</v>
          </cell>
          <cell r="AZ105">
            <v>1319995</v>
          </cell>
          <cell r="BA105">
            <v>3197195</v>
          </cell>
          <cell r="BB105">
            <v>302100</v>
          </cell>
          <cell r="BC105">
            <v>240300</v>
          </cell>
          <cell r="BD105">
            <v>61800</v>
          </cell>
          <cell r="BE105">
            <v>1697200</v>
          </cell>
        </row>
        <row r="106">
          <cell r="A106" t="str">
            <v>t360021</v>
          </cell>
          <cell r="B106" t="str">
            <v>t36</v>
          </cell>
          <cell r="C106" t="str">
            <v>NguyÔn Quèc Hïng</v>
          </cell>
          <cell r="D106">
            <v>1</v>
          </cell>
          <cell r="E106">
            <v>1.7</v>
          </cell>
          <cell r="G106">
            <v>1773100</v>
          </cell>
          <cell r="H106">
            <v>1773100</v>
          </cell>
          <cell r="I106">
            <v>1773100</v>
          </cell>
          <cell r="J106">
            <v>10000</v>
          </cell>
          <cell r="M106">
            <v>69900</v>
          </cell>
          <cell r="N106">
            <v>79900</v>
          </cell>
          <cell r="O106">
            <v>709240</v>
          </cell>
          <cell r="P106">
            <v>0</v>
          </cell>
          <cell r="R106">
            <v>709240</v>
          </cell>
          <cell r="Y106">
            <v>0</v>
          </cell>
          <cell r="AA106">
            <v>0</v>
          </cell>
          <cell r="AC106">
            <v>0</v>
          </cell>
          <cell r="AD106">
            <v>30</v>
          </cell>
          <cell r="AE106">
            <v>180000</v>
          </cell>
          <cell r="AF106">
            <v>0</v>
          </cell>
          <cell r="AG106">
            <v>0</v>
          </cell>
          <cell r="AH106">
            <v>0</v>
          </cell>
          <cell r="AI106">
            <v>604858</v>
          </cell>
          <cell r="AJ106">
            <v>3347098</v>
          </cell>
          <cell r="AK106">
            <v>17850</v>
          </cell>
          <cell r="AL106">
            <v>3570</v>
          </cell>
          <cell r="AM106">
            <v>0</v>
          </cell>
          <cell r="AO106">
            <v>0</v>
          </cell>
          <cell r="AQ106">
            <v>604858</v>
          </cell>
          <cell r="AR106">
            <v>1000000</v>
          </cell>
          <cell r="AS106">
            <v>1626278</v>
          </cell>
          <cell r="AT106">
            <v>1720820</v>
          </cell>
          <cell r="AU106">
            <v>33000</v>
          </cell>
          <cell r="AV106">
            <v>1687820</v>
          </cell>
          <cell r="AW106">
            <v>3267198</v>
          </cell>
          <cell r="AX106">
            <v>1953100</v>
          </cell>
          <cell r="AZ106">
            <v>1314098</v>
          </cell>
          <cell r="BA106">
            <v>3267198</v>
          </cell>
          <cell r="BB106">
            <v>302500</v>
          </cell>
          <cell r="BC106">
            <v>240600</v>
          </cell>
          <cell r="BD106">
            <v>61900</v>
          </cell>
          <cell r="BE106">
            <v>1773100</v>
          </cell>
        </row>
        <row r="107">
          <cell r="B107" t="str">
            <v>t36 Total</v>
          </cell>
          <cell r="D107">
            <v>21</v>
          </cell>
          <cell r="E107">
            <v>0</v>
          </cell>
          <cell r="F107">
            <v>0</v>
          </cell>
          <cell r="G107">
            <v>30055836</v>
          </cell>
          <cell r="H107">
            <v>30055836</v>
          </cell>
          <cell r="I107">
            <v>30461836</v>
          </cell>
          <cell r="J107">
            <v>168000</v>
          </cell>
          <cell r="K107">
            <v>0</v>
          </cell>
          <cell r="L107">
            <v>0</v>
          </cell>
          <cell r="M107">
            <v>1090769</v>
          </cell>
          <cell r="N107">
            <v>1258769</v>
          </cell>
          <cell r="O107">
            <v>12022330</v>
          </cell>
          <cell r="P107">
            <v>0</v>
          </cell>
          <cell r="Q107">
            <v>134750</v>
          </cell>
          <cell r="R107">
            <v>12157080</v>
          </cell>
          <cell r="S107">
            <v>21000</v>
          </cell>
          <cell r="T107">
            <v>0</v>
          </cell>
          <cell r="U107">
            <v>0</v>
          </cell>
          <cell r="V107">
            <v>0</v>
          </cell>
          <cell r="W107">
            <v>385000</v>
          </cell>
          <cell r="X107">
            <v>0</v>
          </cell>
          <cell r="Y107">
            <v>385000</v>
          </cell>
          <cell r="Z107">
            <v>0</v>
          </cell>
          <cell r="AA107">
            <v>0</v>
          </cell>
          <cell r="AB107">
            <v>0</v>
          </cell>
          <cell r="AC107">
            <v>0</v>
          </cell>
          <cell r="AD107">
            <v>513</v>
          </cell>
          <cell r="AE107">
            <v>3078000</v>
          </cell>
          <cell r="AF107">
            <v>0</v>
          </cell>
          <cell r="AG107">
            <v>149100</v>
          </cell>
          <cell r="AH107">
            <v>149100</v>
          </cell>
          <cell r="AI107">
            <v>11388933</v>
          </cell>
          <cell r="AJ107">
            <v>58493718</v>
          </cell>
          <cell r="AK107">
            <v>603330</v>
          </cell>
          <cell r="AL107">
            <v>120666</v>
          </cell>
          <cell r="AM107">
            <v>0</v>
          </cell>
          <cell r="AN107">
            <v>0</v>
          </cell>
          <cell r="AO107">
            <v>0</v>
          </cell>
          <cell r="AP107">
            <v>0</v>
          </cell>
          <cell r="AQ107">
            <v>11388933</v>
          </cell>
          <cell r="AR107">
            <v>20000000</v>
          </cell>
          <cell r="AS107">
            <v>32112929</v>
          </cell>
          <cell r="AT107">
            <v>26380789</v>
          </cell>
          <cell r="AU107">
            <v>586000</v>
          </cell>
          <cell r="AV107">
            <v>25794789</v>
          </cell>
          <cell r="AW107">
            <v>57234949</v>
          </cell>
          <cell r="AX107">
            <v>33688936</v>
          </cell>
          <cell r="AY107">
            <v>0</v>
          </cell>
          <cell r="AZ107">
            <v>23546013</v>
          </cell>
          <cell r="BA107">
            <v>57234949</v>
          </cell>
          <cell r="BB107">
            <v>5313688</v>
          </cell>
          <cell r="BC107">
            <v>4222851</v>
          </cell>
          <cell r="BD107">
            <v>1090837</v>
          </cell>
          <cell r="BE107">
            <v>30440836</v>
          </cell>
        </row>
        <row r="108">
          <cell r="A108" t="str">
            <v>c®30001</v>
          </cell>
          <cell r="B108" t="str">
            <v>c®3</v>
          </cell>
          <cell r="C108" t="str">
            <v>Hµ V¨n Uyªn</v>
          </cell>
          <cell r="D108">
            <v>1</v>
          </cell>
          <cell r="E108">
            <v>3.23</v>
          </cell>
          <cell r="G108">
            <v>1991028</v>
          </cell>
          <cell r="H108">
            <v>1991028</v>
          </cell>
          <cell r="I108">
            <v>1991028</v>
          </cell>
          <cell r="N108">
            <v>0</v>
          </cell>
          <cell r="O108">
            <v>796410</v>
          </cell>
          <cell r="P108">
            <v>0</v>
          </cell>
          <cell r="R108">
            <v>796410</v>
          </cell>
          <cell r="Y108">
            <v>0</v>
          </cell>
          <cell r="AA108">
            <v>0</v>
          </cell>
          <cell r="AC108">
            <v>0</v>
          </cell>
          <cell r="AD108">
            <v>22</v>
          </cell>
          <cell r="AE108">
            <v>132000</v>
          </cell>
          <cell r="AF108">
            <v>0</v>
          </cell>
          <cell r="AG108">
            <v>0</v>
          </cell>
          <cell r="AH108">
            <v>0</v>
          </cell>
          <cell r="AI108">
            <v>609828</v>
          </cell>
          <cell r="AJ108">
            <v>3529266</v>
          </cell>
          <cell r="AK108">
            <v>33915</v>
          </cell>
          <cell r="AL108">
            <v>6783</v>
          </cell>
          <cell r="AM108">
            <v>0</v>
          </cell>
          <cell r="AO108">
            <v>0</v>
          </cell>
          <cell r="AQ108">
            <v>609828</v>
          </cell>
          <cell r="AR108">
            <v>1000000</v>
          </cell>
          <cell r="AS108">
            <v>1650526</v>
          </cell>
          <cell r="AT108">
            <v>1878740</v>
          </cell>
          <cell r="AU108">
            <v>35000</v>
          </cell>
          <cell r="AV108">
            <v>1843740</v>
          </cell>
          <cell r="AW108">
            <v>3529266</v>
          </cell>
          <cell r="AX108">
            <v>2123028</v>
          </cell>
          <cell r="AZ108">
            <v>1406238</v>
          </cell>
          <cell r="BA108">
            <v>3529266</v>
          </cell>
          <cell r="BE108">
            <v>1991028</v>
          </cell>
        </row>
        <row r="109">
          <cell r="A109" t="str">
            <v>c®30002</v>
          </cell>
          <cell r="B109" t="str">
            <v>c®3</v>
          </cell>
          <cell r="C109" t="str">
            <v>NguyÔn V¨n B×nh</v>
          </cell>
          <cell r="D109">
            <v>1</v>
          </cell>
          <cell r="E109">
            <v>3.48</v>
          </cell>
          <cell r="G109">
            <v>1721630</v>
          </cell>
          <cell r="H109">
            <v>1721630</v>
          </cell>
          <cell r="I109">
            <v>1721630</v>
          </cell>
          <cell r="N109">
            <v>0</v>
          </cell>
          <cell r="O109">
            <v>688650</v>
          </cell>
          <cell r="P109">
            <v>0</v>
          </cell>
          <cell r="R109">
            <v>688650</v>
          </cell>
          <cell r="Y109">
            <v>0</v>
          </cell>
          <cell r="AA109">
            <v>0</v>
          </cell>
          <cell r="AC109">
            <v>0</v>
          </cell>
          <cell r="AD109">
            <v>22</v>
          </cell>
          <cell r="AE109">
            <v>132000</v>
          </cell>
          <cell r="AF109">
            <v>0</v>
          </cell>
          <cell r="AG109">
            <v>0</v>
          </cell>
          <cell r="AH109">
            <v>0</v>
          </cell>
          <cell r="AI109">
            <v>569342</v>
          </cell>
          <cell r="AJ109">
            <v>3111622</v>
          </cell>
          <cell r="AK109">
            <v>36540</v>
          </cell>
          <cell r="AL109">
            <v>7308</v>
          </cell>
          <cell r="AM109">
            <v>0</v>
          </cell>
          <cell r="AO109">
            <v>0</v>
          </cell>
          <cell r="AQ109">
            <v>569342</v>
          </cell>
          <cell r="AR109">
            <v>1000000</v>
          </cell>
          <cell r="AS109">
            <v>1613190</v>
          </cell>
          <cell r="AT109">
            <v>1498432</v>
          </cell>
          <cell r="AU109">
            <v>31000</v>
          </cell>
          <cell r="AV109">
            <v>1467432</v>
          </cell>
          <cell r="AW109">
            <v>3111622</v>
          </cell>
          <cell r="AX109">
            <v>1853630</v>
          </cell>
          <cell r="AZ109">
            <v>1257992</v>
          </cell>
          <cell r="BA109">
            <v>3111622</v>
          </cell>
          <cell r="BE109">
            <v>1721630</v>
          </cell>
        </row>
        <row r="110">
          <cell r="A110" t="str">
            <v>c®30003</v>
          </cell>
          <cell r="B110" t="str">
            <v>c®3</v>
          </cell>
          <cell r="C110" t="str">
            <v>§oµn Sü L­u</v>
          </cell>
          <cell r="D110">
            <v>1</v>
          </cell>
          <cell r="E110">
            <v>2.98</v>
          </cell>
          <cell r="G110">
            <v>1721630</v>
          </cell>
          <cell r="H110">
            <v>1721630</v>
          </cell>
          <cell r="I110">
            <v>1721630</v>
          </cell>
          <cell r="N110">
            <v>0</v>
          </cell>
          <cell r="O110">
            <v>688650</v>
          </cell>
          <cell r="P110">
            <v>0</v>
          </cell>
          <cell r="R110">
            <v>688650</v>
          </cell>
          <cell r="Y110">
            <v>0</v>
          </cell>
          <cell r="AA110">
            <v>0</v>
          </cell>
          <cell r="AC110">
            <v>0</v>
          </cell>
          <cell r="AD110">
            <v>22</v>
          </cell>
          <cell r="AE110">
            <v>132000</v>
          </cell>
          <cell r="AF110">
            <v>0</v>
          </cell>
          <cell r="AG110">
            <v>0</v>
          </cell>
          <cell r="AH110">
            <v>0</v>
          </cell>
          <cell r="AI110">
            <v>567424</v>
          </cell>
          <cell r="AJ110">
            <v>3109704</v>
          </cell>
          <cell r="AK110">
            <v>31290</v>
          </cell>
          <cell r="AL110">
            <v>6258</v>
          </cell>
          <cell r="AM110">
            <v>0</v>
          </cell>
          <cell r="AO110">
            <v>0</v>
          </cell>
          <cell r="AQ110">
            <v>567424</v>
          </cell>
          <cell r="AR110">
            <v>1000000</v>
          </cell>
          <cell r="AS110">
            <v>1604972</v>
          </cell>
          <cell r="AT110">
            <v>1504732</v>
          </cell>
          <cell r="AU110">
            <v>31000</v>
          </cell>
          <cell r="AV110">
            <v>1473732</v>
          </cell>
          <cell r="AW110">
            <v>3109704</v>
          </cell>
          <cell r="AX110">
            <v>1853630</v>
          </cell>
          <cell r="AZ110">
            <v>1256074</v>
          </cell>
          <cell r="BA110">
            <v>3109704</v>
          </cell>
          <cell r="BE110">
            <v>1721630</v>
          </cell>
        </row>
        <row r="111">
          <cell r="A111" t="str">
            <v>c®30004</v>
          </cell>
          <cell r="B111" t="str">
            <v>c®3</v>
          </cell>
          <cell r="C111" t="str">
            <v>§Æng V¨n Gi¸p</v>
          </cell>
          <cell r="D111">
            <v>1</v>
          </cell>
          <cell r="E111">
            <v>2.81</v>
          </cell>
          <cell r="G111">
            <v>1721630</v>
          </cell>
          <cell r="H111">
            <v>1721630</v>
          </cell>
          <cell r="I111">
            <v>1721630</v>
          </cell>
          <cell r="N111">
            <v>0</v>
          </cell>
          <cell r="O111">
            <v>688650</v>
          </cell>
          <cell r="P111">
            <v>0</v>
          </cell>
          <cell r="R111">
            <v>688650</v>
          </cell>
          <cell r="Y111">
            <v>0</v>
          </cell>
          <cell r="AA111">
            <v>0</v>
          </cell>
          <cell r="AC111">
            <v>0</v>
          </cell>
          <cell r="AD111">
            <v>22</v>
          </cell>
          <cell r="AE111">
            <v>132000</v>
          </cell>
          <cell r="AF111">
            <v>0</v>
          </cell>
          <cell r="AG111">
            <v>0</v>
          </cell>
          <cell r="AH111">
            <v>0</v>
          </cell>
          <cell r="AI111">
            <v>567291</v>
          </cell>
          <cell r="AJ111">
            <v>3109571</v>
          </cell>
          <cell r="AK111">
            <v>29505</v>
          </cell>
          <cell r="AL111">
            <v>5901</v>
          </cell>
          <cell r="AM111">
            <v>0</v>
          </cell>
          <cell r="AO111">
            <v>0</v>
          </cell>
          <cell r="AQ111">
            <v>567291</v>
          </cell>
          <cell r="AR111">
            <v>1000000</v>
          </cell>
          <cell r="AS111">
            <v>1602697</v>
          </cell>
          <cell r="AT111">
            <v>1506874</v>
          </cell>
          <cell r="AU111">
            <v>31000</v>
          </cell>
          <cell r="AV111">
            <v>1475874</v>
          </cell>
          <cell r="AW111">
            <v>3109571</v>
          </cell>
          <cell r="AX111">
            <v>1853630</v>
          </cell>
          <cell r="AZ111">
            <v>1255941</v>
          </cell>
          <cell r="BA111">
            <v>3109571</v>
          </cell>
          <cell r="BE111">
            <v>1721630</v>
          </cell>
        </row>
        <row r="112">
          <cell r="A112" t="str">
            <v>c®30005</v>
          </cell>
          <cell r="B112" t="str">
            <v>c®3</v>
          </cell>
          <cell r="C112" t="str">
            <v>§oµn Ngäc ThÈm</v>
          </cell>
          <cell r="D112">
            <v>1</v>
          </cell>
          <cell r="E112">
            <v>2.5499999999999998</v>
          </cell>
          <cell r="G112">
            <v>1721630</v>
          </cell>
          <cell r="H112">
            <v>1721630</v>
          </cell>
          <cell r="I112">
            <v>1721630</v>
          </cell>
          <cell r="N112">
            <v>0</v>
          </cell>
          <cell r="O112">
            <v>688650</v>
          </cell>
          <cell r="P112">
            <v>0</v>
          </cell>
          <cell r="R112">
            <v>688650</v>
          </cell>
          <cell r="Y112">
            <v>0</v>
          </cell>
          <cell r="AA112">
            <v>0</v>
          </cell>
          <cell r="AC112">
            <v>0</v>
          </cell>
          <cell r="AD112">
            <v>22</v>
          </cell>
          <cell r="AE112">
            <v>132000</v>
          </cell>
          <cell r="AF112">
            <v>0</v>
          </cell>
          <cell r="AG112">
            <v>0</v>
          </cell>
          <cell r="AH112">
            <v>0</v>
          </cell>
          <cell r="AI112">
            <v>567235</v>
          </cell>
          <cell r="AJ112">
            <v>3109515</v>
          </cell>
          <cell r="AK112">
            <v>26775</v>
          </cell>
          <cell r="AL112">
            <v>5355</v>
          </cell>
          <cell r="AM112">
            <v>0</v>
          </cell>
          <cell r="AO112">
            <v>0</v>
          </cell>
          <cell r="AQ112">
            <v>567235</v>
          </cell>
          <cell r="AR112">
            <v>1000000</v>
          </cell>
          <cell r="AS112">
            <v>1599365</v>
          </cell>
          <cell r="AT112">
            <v>1510150</v>
          </cell>
          <cell r="AU112">
            <v>31000</v>
          </cell>
          <cell r="AV112">
            <v>1479150</v>
          </cell>
          <cell r="AW112">
            <v>3109515</v>
          </cell>
          <cell r="AX112">
            <v>1853630</v>
          </cell>
          <cell r="AZ112">
            <v>1255885</v>
          </cell>
          <cell r="BA112">
            <v>3109515</v>
          </cell>
          <cell r="BE112">
            <v>1721630</v>
          </cell>
        </row>
        <row r="113">
          <cell r="A113" t="str">
            <v>c®30006</v>
          </cell>
          <cell r="B113" t="str">
            <v>c®3</v>
          </cell>
          <cell r="C113" t="str">
            <v>§Æng ThÞ Nh·</v>
          </cell>
          <cell r="D113">
            <v>1</v>
          </cell>
          <cell r="E113">
            <v>2.42</v>
          </cell>
          <cell r="G113">
            <v>968410</v>
          </cell>
          <cell r="H113">
            <v>968410</v>
          </cell>
          <cell r="I113">
            <v>968410</v>
          </cell>
          <cell r="N113">
            <v>0</v>
          </cell>
          <cell r="O113">
            <v>387360</v>
          </cell>
          <cell r="P113">
            <v>0</v>
          </cell>
          <cell r="R113">
            <v>387360</v>
          </cell>
          <cell r="Y113">
            <v>0</v>
          </cell>
          <cell r="AA113">
            <v>0</v>
          </cell>
          <cell r="AC113">
            <v>0</v>
          </cell>
          <cell r="AD113">
            <v>22</v>
          </cell>
          <cell r="AE113">
            <v>132000</v>
          </cell>
          <cell r="AF113">
            <v>0</v>
          </cell>
          <cell r="AG113">
            <v>0</v>
          </cell>
          <cell r="AH113">
            <v>0</v>
          </cell>
          <cell r="AI113">
            <v>320221</v>
          </cell>
          <cell r="AJ113">
            <v>1807991</v>
          </cell>
          <cell r="AK113">
            <v>25410</v>
          </cell>
          <cell r="AL113">
            <v>5082</v>
          </cell>
          <cell r="AM113">
            <v>0</v>
          </cell>
          <cell r="AO113">
            <v>0</v>
          </cell>
          <cell r="AQ113">
            <v>320221</v>
          </cell>
          <cell r="AR113">
            <v>1000000</v>
          </cell>
          <cell r="AS113">
            <v>1350713</v>
          </cell>
          <cell r="AT113">
            <v>457278</v>
          </cell>
          <cell r="AU113">
            <v>18000</v>
          </cell>
          <cell r="AV113">
            <v>439278</v>
          </cell>
          <cell r="AW113">
            <v>1807991</v>
          </cell>
          <cell r="AX113">
            <v>1100410</v>
          </cell>
          <cell r="AZ113">
            <v>707581</v>
          </cell>
          <cell r="BA113">
            <v>1807991</v>
          </cell>
          <cell r="BE113">
            <v>968410</v>
          </cell>
        </row>
        <row r="114">
          <cell r="B114" t="str">
            <v>c®3 Total</v>
          </cell>
          <cell r="D114">
            <v>6</v>
          </cell>
          <cell r="E114">
            <v>0</v>
          </cell>
          <cell r="F114">
            <v>0</v>
          </cell>
          <cell r="G114">
            <v>9845958</v>
          </cell>
          <cell r="H114">
            <v>9845958</v>
          </cell>
          <cell r="I114">
            <v>9845958</v>
          </cell>
          <cell r="J114">
            <v>0</v>
          </cell>
          <cell r="K114">
            <v>0</v>
          </cell>
          <cell r="L114">
            <v>0</v>
          </cell>
          <cell r="M114">
            <v>0</v>
          </cell>
          <cell r="N114">
            <v>0</v>
          </cell>
          <cell r="O114">
            <v>3938370</v>
          </cell>
          <cell r="P114">
            <v>0</v>
          </cell>
          <cell r="Q114">
            <v>0</v>
          </cell>
          <cell r="R114">
            <v>3938370</v>
          </cell>
          <cell r="S114">
            <v>0</v>
          </cell>
          <cell r="T114">
            <v>0</v>
          </cell>
          <cell r="U114">
            <v>0</v>
          </cell>
          <cell r="V114">
            <v>0</v>
          </cell>
          <cell r="W114">
            <v>0</v>
          </cell>
          <cell r="X114">
            <v>0</v>
          </cell>
          <cell r="Y114">
            <v>0</v>
          </cell>
          <cell r="Z114">
            <v>0</v>
          </cell>
          <cell r="AA114">
            <v>0</v>
          </cell>
          <cell r="AB114">
            <v>0</v>
          </cell>
          <cell r="AC114">
            <v>0</v>
          </cell>
          <cell r="AD114">
            <v>132</v>
          </cell>
          <cell r="AE114">
            <v>792000</v>
          </cell>
          <cell r="AF114">
            <v>0</v>
          </cell>
          <cell r="AG114">
            <v>0</v>
          </cell>
          <cell r="AH114">
            <v>0</v>
          </cell>
          <cell r="AI114">
            <v>3201341</v>
          </cell>
          <cell r="AJ114">
            <v>17777669</v>
          </cell>
          <cell r="AK114">
            <v>183435</v>
          </cell>
          <cell r="AL114">
            <v>36687</v>
          </cell>
          <cell r="AM114">
            <v>0</v>
          </cell>
          <cell r="AN114">
            <v>0</v>
          </cell>
          <cell r="AO114">
            <v>0</v>
          </cell>
          <cell r="AP114">
            <v>0</v>
          </cell>
          <cell r="AQ114">
            <v>3201341</v>
          </cell>
          <cell r="AR114">
            <v>6000000</v>
          </cell>
          <cell r="AS114">
            <v>9421463</v>
          </cell>
          <cell r="AT114">
            <v>8356206</v>
          </cell>
          <cell r="AU114">
            <v>177000</v>
          </cell>
          <cell r="AV114">
            <v>8179206</v>
          </cell>
          <cell r="AW114">
            <v>17777669</v>
          </cell>
          <cell r="AX114">
            <v>10637958</v>
          </cell>
          <cell r="AY114">
            <v>0</v>
          </cell>
          <cell r="AZ114">
            <v>7139711</v>
          </cell>
          <cell r="BA114">
            <v>17777669</v>
          </cell>
          <cell r="BE114">
            <v>9845958</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
      <sheetName val="GTTBA"/>
      <sheetName val="Sheet2"/>
      <sheetName val="Sheet1"/>
      <sheetName val="Sheet6"/>
      <sheetName val="Phan Phat sinh DDK"/>
      <sheetName val="Phat sinh TBA 560 thay TU +TI"/>
      <sheetName val="sh"/>
      <sheetName val="GTTToan"/>
      <sheetName val="00000000"/>
    </sheetNames>
    <sheetDataSet>
      <sheetData sheetId="0"/>
      <sheetData sheetId="1">
        <row r="114">
          <cell r="A114" t="str">
            <v>GT - 8</v>
          </cell>
        </row>
        <row r="151">
          <cell r="I151">
            <v>308035</v>
          </cell>
        </row>
        <row r="156">
          <cell r="I156">
            <v>24167.700000000004</v>
          </cell>
        </row>
      </sheetData>
      <sheetData sheetId="2"/>
      <sheetData sheetId="3"/>
      <sheetData sheetId="4"/>
      <sheetData sheetId="5"/>
      <sheetData sheetId="6"/>
      <sheetData sheetId="7"/>
      <sheetData sheetId="8"/>
      <sheetData sheetId="9"/>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Chi PK"/>
      <sheetName val="B1"/>
      <sheetName val="B2"/>
      <sheetName val="B3"/>
      <sheetName val="B4"/>
      <sheetName val="Chung"/>
      <sheetName val="Sheet1"/>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Sheet2"/>
      <sheetName val="CBSX110"/>
      <sheetName val="dg285"/>
      <sheetName val="00000000"/>
      <sheetName val="10000000"/>
      <sheetName val="20000000"/>
      <sheetName val="30000000"/>
      <sheetName val="40000000"/>
      <sheetName val="50000000"/>
      <sheetName val="60000000"/>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1"/>
      <sheetName val="XL4Poppy"/>
      <sheetName val="Sheet3"/>
      <sheetName val="thang6"/>
      <sheetName val="thang7"/>
      <sheetName val="thang8"/>
      <sheetName val="Keothep"/>
      <sheetName val="Re-bar"/>
      <sheetName val="chitimc"/>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inh BT"/>
      <sheetName val="DANHPH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 "/>
      <sheetName val="TONG HOP QT"/>
      <sheetName val="TONG HOP DZ 10(22)KV"/>
      <sheetName val="CHI TIET DZ 10(22) KV"/>
      <sheetName val="CHIET TINH DZ 10(22) KV"/>
      <sheetName val="TONG HOP TBA"/>
      <sheetName val="CHI TIET TBA "/>
      <sheetName val="CHIET TINH TBA "/>
      <sheetName val="TONG HOP DZ 0,4 KV "/>
      <sheetName val="CHI TIET DZ 0,4 KV"/>
      <sheetName val="CHIET TINH DZ 0,4 KV "/>
      <sheetName val="CUOC 89 DZ 0,4 KV "/>
      <sheetName val="TONG HOP CCT"/>
      <sheetName val="CHI TIET CCT"/>
      <sheetName val="CHIET TINH CCT "/>
      <sheetName val="CUOC 89 CCT"/>
      <sheetName val="TRU VT NHAP thieu"/>
      <sheetName val="GIA THANH"/>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T-00-01"/>
      <sheetName val="BCCTQT-XLD4"/>
      <sheetName val="BCCTQT-XL1"/>
      <sheetName val="BCQT-TTD1"/>
      <sheetName val="CT-chuacoDT"/>
      <sheetName val="TH110Sau HTinh"/>
      <sheetName val="QT-00-01"/>
      <sheetName val="QT-2001"/>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00000000"/>
      <sheetName val="10000000"/>
      <sheetName val="20000000"/>
      <sheetName val="30000000"/>
      <sheetName val="40000000"/>
      <sheetName val="XL4Poppy"/>
      <sheetName val="KHQT_00_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 val="149_2"/>
      <sheetName val="chiet tinh"/>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De xuat"/>
      <sheetName val="Bang KL"/>
      <sheetName val="Phan tich"/>
      <sheetName val="TH Vat tu"/>
      <sheetName val="TH N.Cong"/>
      <sheetName val="TH MTC"/>
      <sheetName val="PT ngang"/>
      <sheetName val="GiaTriDT"/>
      <sheetName val="TinhGiaNC"/>
      <sheetName val="TinhGiaMTC"/>
      <sheetName val="DMCP"/>
    </sheetNames>
    <sheetDataSet>
      <sheetData sheetId="0"/>
      <sheetData sheetId="1"/>
      <sheetData sheetId="2">
        <row r="6">
          <cell r="G6" t="str">
            <v>TT</v>
          </cell>
        </row>
      </sheetData>
      <sheetData sheetId="3">
        <row r="8">
          <cell r="F8" t="str">
            <v>ZZZZZ</v>
          </cell>
        </row>
      </sheetData>
      <sheetData sheetId="4">
        <row r="7">
          <cell r="F7" t="str">
            <v>A2864</v>
          </cell>
        </row>
      </sheetData>
      <sheetData sheetId="5">
        <row r="7">
          <cell r="J7" t="str">
            <v>Lg TT 350000</v>
          </cell>
        </row>
      </sheetData>
      <sheetData sheetId="6">
        <row r="7">
          <cell r="J7" t="str">
            <v>Giá gốc</v>
          </cell>
        </row>
      </sheetData>
      <sheetData sheetId="7"/>
      <sheetData sheetId="8"/>
      <sheetData sheetId="9">
        <row r="7">
          <cell r="J7">
            <v>2700000</v>
          </cell>
        </row>
      </sheetData>
      <sheetData sheetId="10">
        <row r="7">
          <cell r="F7" t="str">
            <v>X0006</v>
          </cell>
        </row>
        <row r="37">
          <cell r="T37">
            <v>10000</v>
          </cell>
          <cell r="X37">
            <v>1.03</v>
          </cell>
        </row>
        <row r="38">
          <cell r="T38">
            <v>5</v>
          </cell>
          <cell r="X38">
            <v>1.05</v>
          </cell>
        </row>
        <row r="39">
          <cell r="X39">
            <v>1.07</v>
          </cell>
        </row>
      </sheetData>
      <sheetData sheetId="11">
        <row r="1">
          <cell r="C1">
            <v>1</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1"/>
      <sheetName val="Package2"/>
      <sheetName val="Package3"/>
      <sheetName val="Package4"/>
      <sheetName val="Package5"/>
      <sheetName val="Summary"/>
      <sheetName val="Sheet2"/>
      <sheetName val="Sheet1"/>
    </sheetNames>
    <sheetDataSet>
      <sheetData sheetId="0" refreshError="1">
        <row r="35">
          <cell r="C35">
            <v>95230529</v>
          </cell>
        </row>
      </sheetData>
      <sheetData sheetId="1"/>
      <sheetData sheetId="2"/>
      <sheetData sheetId="3"/>
      <sheetData sheetId="4"/>
      <sheetData sheetId="5"/>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2)"/>
      <sheetName val="Breakdown"/>
      <sheetName val="BOQ"/>
      <sheetName val="Bill IHI"/>
      <sheetName val="Phuong an 1"/>
      <sheetName val="TH"/>
      <sheetName val="SS"/>
      <sheetName val="THVL2"/>
      <sheetName val="THVL"/>
      <sheetName val="VL_NC_M"/>
      <sheetName val="DG"/>
      <sheetName val="Cap pho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00000000"/>
      <sheetName val="Sheet1"/>
      <sheetName val="TBA"/>
      <sheetName val="Netbook"/>
      <sheetName val="DZ"/>
      <sheetName val="XL4Poppy"/>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KHQ2"/>
      <sheetName val="KHT4,5-02"/>
      <sheetName val="KHVt "/>
      <sheetName val="KHVtt4"/>
      <sheetName val="KHVt XL"/>
      <sheetName val="KHVt XLT4"/>
      <sheetName val="TNHNoi"/>
      <sheetName val="Sheet3"/>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142201-T1-th"/>
      <sheetName val="142201-T1 "/>
      <sheetName val="142201-T2-th "/>
      <sheetName val="142201-T2"/>
      <sheetName val="142201-T3-th "/>
      <sheetName val="142201-T3"/>
      <sheetName val="142201-T4-th  "/>
      <sheetName val="142201-T4"/>
      <sheetName val="142201-T6"/>
      <sheetName val="142201-T10"/>
      <sheetName val="km248"/>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1"/>
      <sheetName val="t2"/>
      <sheetName val="t3"/>
      <sheetName val="t4"/>
      <sheetName val="t5"/>
      <sheetName val="t06"/>
      <sheetName val="t07"/>
      <sheetName val="t08"/>
      <sheetName val="t09"/>
      <sheetName val="t10"/>
      <sheetName val="t11"/>
      <sheetName val="t12"/>
      <sheetName val="0103"/>
      <sheetName val="0203"/>
      <sheetName val="th-nop"/>
      <sheetName val="th"/>
      <sheetName val=" t5"/>
      <sheetName val="t.4"/>
      <sheetName val=" t3 "/>
      <sheetName val="t"/>
      <sheetName val=" TH331"/>
      <sheetName val=" Minh ha"/>
      <sheetName val="HTay03"/>
      <sheetName val=" Ha Tay"/>
      <sheetName val="tw2"/>
      <sheetName val=" Vinhphuc"/>
      <sheetName val=" Nbinh"/>
      <sheetName val=" QVinh"/>
      <sheetName val=" TW1"/>
      <sheetName val="10000000"/>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ocai2003-6tc"/>
      <sheetName val="SCT Cong trinh"/>
      <sheetName val="06-2003 (2)"/>
      <sheetName val="CDPS 6tc"/>
      <sheetName val="SCT Nha thau"/>
      <sheetName val="socai2003 (6tc)dp"/>
      <sheetName val="socai2003 (6tc)"/>
      <sheetName val="CDPS 6tc (2)"/>
      <sheetName val="2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Song trai"/>
      <sheetName val="Dinh+ha nha"/>
      <sheetName val="PTLK"/>
      <sheetName val="NG k"/>
      <sheetName val="THcong"/>
      <sheetName val="BHXH"/>
      <sheetName val="BHXH12"/>
      <sheetName val="Sheet8"/>
      <sheetName val="Sheet9"/>
      <sheetName val="CamPha"/>
      <sheetName val="MongCai"/>
      <sheetName val="30000000"/>
      <sheetName val="40000000"/>
      <sheetName val="50000000"/>
      <sheetName val="60000000"/>
      <sheetName val="70000000"/>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heet6"/>
      <sheetName val="Congty"/>
      <sheetName val="VPPN"/>
      <sheetName val="XN74"/>
      <sheetName val="XN54"/>
      <sheetName val="XN33"/>
      <sheetName val="NK96"/>
      <sheetName val="XL4Test5"/>
      <sheetName val="Trich Ngang"/>
      <sheetName val="Danh sach Rieng"/>
      <sheetName val="Dia Diem Thuc Tap"/>
      <sheetName val="De Tai Thuc Tap"/>
      <sheetName val="THVDT"/>
      <sheetName val="NCLD"/>
      <sheetName val="MMTB"/>
      <sheetName val="CFSX"/>
      <sheetName val="KQ"/>
      <sheetName val="DTSL"/>
      <sheetName val="XDCBK"/>
      <sheetName val="KHTSCD"/>
      <sheetName val="XDCB"/>
      <sheetName val="KM"/>
      <sheetName val="KHOANMUC"/>
      <sheetName val="QTNC"/>
      <sheetName val="CPQL"/>
      <sheetName val="SANLUONG"/>
      <sheetName val="SSCP-SL"/>
      <sheetName val="CPSX"/>
      <sheetName val="CDSL (2)"/>
      <sheetName val="F ThanhTri"/>
      <sheetName val="F Gialam"/>
      <sheetName val="DG"/>
      <sheetName val="TH dam"/>
      <sheetName val="SX dam"/>
      <sheetName val="LD dam"/>
      <sheetName val="Bang gia VL"/>
      <sheetName val="Gia NC"/>
      <sheetName val="Gia may"/>
      <sheetName val="tb1"/>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onghop"/>
      <sheetName val="Sheet7"/>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1"/>
      <sheetName val="D2"/>
      <sheetName val="D3"/>
      <sheetName val="D4"/>
      <sheetName val="D5"/>
      <sheetName val="D6"/>
      <sheetName val="Tay ninh"/>
      <sheetName val="A.Duc"/>
      <sheetName val="TH2003"/>
      <sheetName val="Thau"/>
      <sheetName val="CT-BT"/>
      <sheetName val="Xa"/>
      <sheetName val="TH du toan "/>
      <sheetName val="Du toan "/>
      <sheetName val="C.Tinh"/>
      <sheetName val="TK_cap"/>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
      <sheetName val="Sheet10"/>
      <sheetName val="T.K H.T.T5"/>
      <sheetName val="T.K T7"/>
      <sheetName val="TK T6"/>
      <sheetName val="T.K T5"/>
      <sheetName val="Bang thong ke hang ton"/>
      <sheetName val="thong ke "/>
      <sheetName val="T.KT04"/>
      <sheetName val="CT 03"/>
      <sheetName val="TH 03"/>
      <sheetName val="HHVt "/>
      <sheetName val="XXXXXX_xda24_X"/>
      <sheetName val=" KQTH quy hoach 135"/>
      <sheetName val="Bao cao KQTH quy hoach 135"/>
      <sheetName val="BangTH"/>
      <sheetName val="Xaylap "/>
      <sheetName val="Nhan cong"/>
      <sheetName val="Thietbi"/>
      <sheetName val="Diengiai"/>
      <sheetName val="Vanchuyen"/>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DTCT"/>
      <sheetName val="PTVT"/>
      <sheetName val="THVT"/>
      <sheetName val="CV di trong  dong"/>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GIA NUOC"/>
      <sheetName val="GIA DIEN THOAI"/>
      <sheetName val="GIA DIEN"/>
      <sheetName val="chiet tinh XD"/>
      <sheetName val="Triet T"/>
      <sheetName val="Phan tich gia"/>
      <sheetName val="pHAN CONG"/>
      <sheetName val="GIA XD"/>
      <sheetName val="[IBASE2.XLSѝTNHNoi"/>
      <sheetName val="Co~g hop 1,5x1,5"/>
      <sheetName val="THQI"/>
      <sheetName val="T6"/>
      <sheetName val="THQII"/>
      <sheetName val="Trung"/>
      <sheetName val="THQIII"/>
      <sheetName val="THT nam 04"/>
      <sheetName val="142201ȭT4"/>
      <sheetName val="Sheed5"/>
      <sheetName val="TL"/>
      <sheetName val="CT"/>
      <sheetName val="GK"/>
      <sheetName val="CB"/>
      <sheetName val="VP"/>
      <sheetName val="Km274-Km274"/>
      <sheetName val="Km27'-Km278"/>
      <sheetName val="HD1"/>
      <sheetName val="HD4"/>
      <sheetName val="HD3"/>
      <sheetName val="HD5"/>
      <sheetName val="HD7"/>
      <sheetName val="HD6"/>
      <sheetName val="HD2"/>
      <sheetName val="[IBASE2.XLS_Tong hop Matduong"/>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Nhap lieu"/>
      <sheetName val="PGT"/>
      <sheetName val="Tien dien"/>
      <sheetName val="Thue GTGT"/>
      <sheetName val="cn"/>
      <sheetName val="Nc"/>
      <sheetName val="pt"/>
      <sheetName val="ql"/>
      <sheetName val="ql (2)"/>
      <sheetName val="Sheet13"/>
      <sheetName val="Sheet14"/>
      <sheetName val="Sheet15"/>
      <sheetName val="Sheet16"/>
      <sheetName val="BaTrieu-L.con"/>
      <sheetName val="EDT - Ro"/>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Nhap_lieu"/>
      <sheetName val="Khoiluong"/>
      <sheetName val="Vattu"/>
      <sheetName val="Trungchuyen"/>
      <sheetName val="Bu"/>
      <sheetName val="Chitiet"/>
      <sheetName val=".tuanM"/>
      <sheetName val="20+590"/>
      <sheetName val="20+1218"/>
      <sheetName val="22+456"/>
      <sheetName val="23+200"/>
      <sheetName val="23+327"/>
      <sheetName val="23+468"/>
      <sheetName val="23+563"/>
      <sheetName val="24+520"/>
      <sheetName val="Luu goc"/>
      <sheetName val="km22+93.86-km22+121.86"/>
      <sheetName val="km22+177.14-km22+205.64"/>
      <sheetName val="Bang 20-25"/>
      <sheetName val="km22+267.96-km22+283.96"/>
      <sheetName val="km22+304.31-km22+344.31"/>
      <sheetName val="km22+460.92-km22+614.57"/>
      <sheetName val="km22+671.78-km22+713.32"/>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Tkedotuoi"/>
      <sheetName val="Tkebactho"/>
      <sheetName val="nhan su"/>
      <sheetName val="2020"/>
      <sheetName val="luong cty"/>
      <sheetName val="Km282-Km_x0003__x0000_3"/>
      <sheetName val="TH_BQ"/>
      <sheetName val="Cong hop 2,0ࡸ2,0"/>
      <sheetName val="DATA"/>
      <sheetName val="tô rôiDY"/>
      <sheetName val="ATCANING"/>
      <sheetName val="KNH"/>
      <sheetName val="KVF"/>
      <sheetName val="Hoada"/>
      <sheetName val="Nguphuc"/>
      <sheetName val="TCH"/>
      <sheetName val="TTT"/>
      <sheetName val="TVK"/>
      <sheetName val="Tuichuom"/>
      <sheetName val="NKDT"/>
      <sheetName val="Vitagin"/>
      <sheetName val="T8-9)"/>
      <sheetName val="bcth 05-04"/>
      <sheetName val="baocao 05-04"/>
      <sheetName val="bcth04-04"/>
      <sheetName val="baocao04-04"/>
      <sheetName val="bcth03-04"/>
      <sheetName val="baocao03-04"/>
      <sheetName val="bcth02-04"/>
      <sheetName val="baocao02-04"/>
      <sheetName val="bcth01-04"/>
      <sheetName val="baocao01-04"/>
      <sheetName val="bangluong"/>
      <sheetName val="Tkecong"/>
      <sheetName val="thunhap03"/>
      <sheetName val="thungoaiSCTX"/>
      <sheetName val="TRICH73"/>
      <sheetName val="Dinh_ha nha"/>
      <sheetName val="[IBASE2.XLS}BHXH"/>
      <sheetName val="01"/>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chi phi cap tien"/>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lapdap TB "/>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refreshError="1"/>
      <sheetData sheetId="517" refreshError="1"/>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sheetData sheetId="735"/>
      <sheetData sheetId="736"/>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sheetData sheetId="752"/>
      <sheetData sheetId="753"/>
      <sheetData sheetId="754"/>
      <sheetData sheetId="755"/>
      <sheetData sheetId="756"/>
      <sheetData sheetId="757" refreshError="1"/>
      <sheetData sheetId="758" refreshError="1"/>
      <sheetData sheetId="759" refreshError="1"/>
      <sheetData sheetId="760" refreshError="1"/>
      <sheetData sheetId="761" refreshError="1"/>
      <sheetData sheetId="762" refreshError="1"/>
      <sheetData sheetId="763" refreshError="1"/>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refreshError="1"/>
      <sheetData sheetId="798" refreshError="1"/>
      <sheetData sheetId="799" refreshError="1"/>
      <sheetData sheetId="800"/>
      <sheetData sheetId="801"/>
      <sheetData sheetId="802"/>
      <sheetData sheetId="803"/>
      <sheetData sheetId="804"/>
      <sheetData sheetId="805"/>
      <sheetData sheetId="806"/>
      <sheetData sheetId="807"/>
      <sheetData sheetId="808"/>
      <sheetData sheetId="809" refreshError="1"/>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lieu"/>
      <sheetName val="Don-gia"/>
      <sheetName val="TBi"/>
      <sheetName val="TH-DT"/>
      <sheetName val="THKP TBA va DZ35"/>
      <sheetName val="TH 35"/>
      <sheetName val="Mong"/>
      <sheetName val="TH TBA"/>
      <sheetName val="xa 35 va chi tiet TBA"/>
      <sheetName val="Cot"/>
      <sheetName val="VC-TC"/>
      <sheetName val="VC-D-Dai"/>
      <sheetName val="NCong-Day-Su"/>
      <sheetName val="BT-DSPK"/>
      <sheetName val="Culi-VC"/>
      <sheetName val="KHAO-SAT"/>
      <sheetName val="Kho bai"/>
      <sheetName val="Dao dat"/>
      <sheetName val="XL4Poppy"/>
      <sheetName val="BT_DSP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Sheet1"/>
      <sheetName val="00000000"/>
      <sheetName val="ESTI_"/>
      <sheetName val="DI_ESTI"/>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10000000"/>
      <sheetName val="XL4Poppy"/>
      <sheetName val="Daily"/>
      <sheetName val="Data-input"/>
      <sheetName val="Data"/>
      <sheetName val="TK12"/>
      <sheetName val="XXXXXXXX"/>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20000000"/>
      <sheetName val="30000000"/>
      <sheetName val="40000000"/>
      <sheetName val="50000000"/>
      <sheetName val="60000000"/>
      <sheetName val="XXXXXXX0"/>
      <sheetName val="MAU_A"/>
      <sheetName val="MAU_B"/>
      <sheetName val="MAU_C"/>
      <sheetName val="MAU E -XCD"/>
      <sheetName val="MAU E -TDS1"/>
      <sheetName val="MAU E- NDH"/>
      <sheetName val="Giao"/>
      <sheetName val="CHIET TINH"/>
      <sheetName val="Bang gia Ca May"/>
      <sheetName val="Bang Gia VL"/>
      <sheetName val="Tong Hop KP"/>
      <sheetName val=" DON GIA"/>
      <sheetName val="CHIET TINH THEO KH.SAT"/>
      <sheetName val="Sheet2"/>
      <sheetName val="Sheet3"/>
      <sheetName val="TCT DIEN LUC (EVN)"/>
      <sheetName val="TH9"/>
      <sheetName val="TH12"/>
      <sheetName val="canh (2)"/>
      <sheetName val="canh"/>
      <sheetName val="Bang Don gia II"/>
      <sheetName val="RPT"/>
      <sheetName val="thang 1"/>
      <sheetName val="thang2"/>
      <sheetName val="Thang 3"/>
      <sheetName val="thang5"/>
      <sheetName val="thang4"/>
      <sheetName val="00000001"/>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THT"/>
      <sheetName val="Du toan"/>
      <sheetName val="PHAT SINH"/>
      <sheetName val="CHENH LECH"/>
      <sheetName val="00000000"/>
      <sheetName val="10000000"/>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ESTI."/>
      <sheetName val="DI-ESTI"/>
      <sheetName val="Input"/>
      <sheetName val="SPL4-TOTAL"/>
      <sheetName val="ctdg"/>
      <sheetName val="ptdg "/>
      <sheetName val="ptke"/>
      <sheetName val="ptdg"/>
      <sheetName val="IBASE"/>
      <sheetName val="(24)-Truc 9"/>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ong an thong nhat (2)"/>
      <sheetName val="Huy dong"/>
      <sheetName val="MATDUONG"/>
      <sheetName val="Mobili"/>
      <sheetName val="Phan tich Don gia "/>
      <sheetName val="Equpiment"/>
      <sheetName val="Declaration of Bid "/>
      <sheetName val="Bid Price Summary"/>
      <sheetName val="Bill 1"/>
      <sheetName val="TH Section"/>
      <sheetName val="Dam LT"/>
      <sheetName val="Phuong an thong nhat"/>
      <sheetName val="Phuong an 1"/>
      <sheetName val="Khau hao"/>
      <sheetName val="Tong hop"/>
      <sheetName val="COC"/>
      <sheetName val="THVL"/>
      <sheetName val="DAM"/>
      <sheetName val="Schedule of R&amp;P"/>
      <sheetName val="Material &amp; Labour"/>
      <sheetName val="VAT_LIEU"/>
      <sheetName val="VL"/>
      <sheetName val="M"/>
      <sheetName val="NC"/>
      <sheetName val="MO"/>
      <sheetName val="Van khuon"/>
      <sheetName val="TRU"/>
      <sheetName val="NENDUONG"/>
      <sheetName val="CONG"/>
      <sheetName val="LINH_TINH"/>
      <sheetName val="Bill Thiet ke"/>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P6">
            <v>0.08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E 3"/>
      <sheetName val="Z "/>
      <sheetName val="TONG HOP QT"/>
      <sheetName val="TH-TBA"/>
      <sheetName val="MSAM-TB"/>
      <sheetName val="tba"/>
      <sheetName val="CTTBA"/>
      <sheetName val="CUOC 36 TBA"/>
      <sheetName val="TH-DZ35"/>
      <sheetName val="dz35kV"/>
      <sheetName val="Ct- DZ35kV"/>
      <sheetName val="CP VC35"/>
      <sheetName val="TH-DZ04"/>
      <sheetName val="dz 0,4"/>
      <sheetName val="CT DZ0,4"/>
      <sheetName val="CPVC 0,4"/>
      <sheetName val="TH-CTO"/>
      <sheetName val="cto"/>
      <sheetName val="CPVC 0,4 (2)"/>
      <sheetName val="CT CCTo"/>
      <sheetName val="CUOC 89 CCT"/>
      <sheetName val="00000000"/>
      <sheetName val="1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
      <sheetName val="(Grand III)"/>
      <sheetName val="My"/>
      <sheetName val="My Grand total"/>
      <sheetName val="Phu"/>
      <sheetName val="Phu Grand total"/>
      <sheetName val="No"/>
      <sheetName val="No Grand total"/>
      <sheetName val="Pho"/>
      <sheetName val="Pho Grand total"/>
      <sheetName val="(Increase Amount)"/>
      <sheetName val="(Ky Super)"/>
      <sheetName val="(Ky Sub)"/>
      <sheetName val="Ky A1 protection"/>
      <sheetName val="(ky Grand total)"/>
      <sheetName val="(Modefied breakdown)"/>
      <sheetName val=" Strengthning P1(Tuy)"/>
      <sheetName val="Strengthning PII (Tuy) "/>
      <sheetName val="Strengthning PIII (Tu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sheetName val="Increase Amount"/>
      <sheetName val="GR IV"/>
      <sheetName val="GRAN IV"/>
      <sheetName val="CS General"/>
      <sheetName val="CS"/>
      <sheetName val="RR (2)"/>
      <sheetName val="RR"/>
      <sheetName val="BS (2)"/>
      <sheetName val="BS"/>
      <sheetName val="SC (2)"/>
      <sheetName val="SC"/>
      <sheetName val="TT (2)"/>
      <sheetName val="TT"/>
      <sheetName val="Final"/>
      <sheetName val="G Item"/>
      <sheetName val="G Requir"/>
      <sheetName val="general percent"/>
      <sheetName val="Provis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V4">
            <v>130.47999999999999</v>
          </cell>
        </row>
      </sheetData>
      <sheetData sheetId="14" refreshError="1"/>
      <sheetData sheetId="15" refreshError="1"/>
      <sheetData sheetId="16" refreshError="1"/>
      <sheetData sheetId="17" refreshError="1"/>
      <sheetData sheetId="1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Giai trinh"/>
      <sheetName val="Thuc thanh"/>
      <sheetName val="sat"/>
      <sheetName val="ptvt"/>
      <sheetName val="ptdgD"/>
      <sheetName val="CTNTTH"/>
      <sheetName val="1111"/>
      <sheetName val="XL4Poppy"/>
      <sheetName val="Bang chiet tinh TBA"/>
      <sheetName val="LoaiDay"/>
      <sheetName val="LAM NHA"/>
      <sheetName val="reb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tuong"/>
      <sheetName val="ESTI."/>
      <sheetName val="DI-ESTI"/>
      <sheetName val="DO AM DT"/>
      <sheetName val="Sheet1"/>
      <sheetName val="dtct cong"/>
      <sheetName val="Tro giup"/>
      <sheetName val="20000000"/>
      <sheetName val="XL4Test5"/>
      <sheetName val="XL4Test5 (2)"/>
      <sheetName val="XL4Test5 (3)"/>
      <sheetName val="XL4Test5 (4)"/>
      <sheetName val="XL4Test5 (5)"/>
      <sheetName val="DG "/>
      <sheetName val="ctTBA"/>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Gia vat tu"/>
      <sheetName val="B2_3"/>
      <sheetName val="CL_XD"/>
      <sheetName val="CHO_TC"/>
      <sheetName val="Tinh_(m2)"/>
      <sheetName val="DO_AM_DT"/>
      <sheetName val="DG_"/>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OP XL"/>
      <sheetName val="Sheet2"/>
      <sheetName val="Du_lieu"/>
      <sheetName val="Du Toan"/>
      <sheetName val="ML"/>
      <sheetName val="TT"/>
      <sheetName val="TD"/>
      <sheetName val="DV"/>
      <sheetName val="BMC"/>
      <sheetName val="DN"/>
      <sheetName val="DUL"/>
      <sheetName val="DTHH"/>
      <sheetName val="Dam chu"/>
      <sheetName val="BGVL"/>
      <sheetName val="NC&amp;M"/>
      <sheetName val="DG Nen"/>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huc thanh"/>
      <sheetName val="Bia"/>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KKKKKKKK"/>
      <sheetName val="tra-vat-lgeu"/>
      <sheetName val="Tổng kê"/>
      <sheetName val="AASHTO92"/>
      <sheetName val="_x0000__x0000__x0000__x0000__x0000__x0000__x0000__x0000_"/>
      <sheetName val="Name"/>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IBASE"/>
      <sheetName val="Package1"/>
      <sheetName val="Tổng hợp VT"/>
      <sheetName val="Sheet3"/>
      <sheetName val="????????"/>
      <sheetName val="B2_31"/>
      <sheetName val="CL_XD1"/>
      <sheetName val="CHO_TC1"/>
      <sheetName val="Tinh_(m2)1"/>
      <sheetName val="DO_AM_DT1"/>
      <sheetName val="DG_1"/>
      <sheetName val="THCT"/>
      <sheetName val="THTram"/>
      <sheetName val="THDZ0,4"/>
      <sheetName val="TH DZ35"/>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KKKKKKKK (2)"/>
      <sheetName val="KKKKKKKK (3)"/>
      <sheetName val="KKKKKKKK (4)"/>
      <sheetName val="KKKKKKKK (5)"/>
      <sheetName val="________"/>
      <sheetName val="TTTram"/>
    </sheetNames>
    <sheetDataSet>
      <sheetData sheetId="0" refreshError="1"/>
      <sheetData sheetId="1" refreshError="1"/>
      <sheetData sheetId="2" refreshError="1"/>
      <sheetData sheetId="3" refreshError="1">
        <row r="23">
          <cell r="N23">
            <v>5500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Total"/>
      <sheetName val="Long Welded"/>
      <sheetName val="General total"/>
      <sheetName val="Gene.Item"/>
      <sheetName val="Gene.Requi"/>
      <sheetName val="DG Long Welded"/>
      <sheetName val="General persent"/>
      <sheetName val="So sanh1"/>
      <sheetName val="So sanh1 (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duyet"/>
      <sheetName val="TONG HOP QT"/>
      <sheetName val="TONG HOP TBA"/>
      <sheetName val="CHI TIET TBA "/>
      <sheetName val="CHIET TINH TBA "/>
      <sheetName val="VL GC TU"/>
      <sheetName val="NC GC TU"/>
      <sheetName val="TONG HOP DZ 10KV"/>
      <sheetName val="CHI TIET DZ 10 KV"/>
      <sheetName val="CHIET TINH DZ 10 KV"/>
      <sheetName val="TONG HOP DZ 0,4 KV "/>
      <sheetName val="CHI TIET DZ 0,4 KV"/>
      <sheetName val="CHIET TINH DZ 0,4 KV "/>
      <sheetName val="CUOC 89 DZ 0,4 KV "/>
      <sheetName val="TONG HOP CCT"/>
      <sheetName val="CHI TIET CCT"/>
      <sheetName val="CHIET TINH CCT "/>
      <sheetName val="KL DT &amp; QT"/>
      <sheetName val="SAT"/>
      <sheetName val="BXTK"/>
      <sheetName val="MONG"/>
      <sheetName val="CUOC 89 CC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5">
          <cell r="I5">
            <v>38410.812799999992</v>
          </cell>
        </row>
        <row r="13">
          <cell r="L13">
            <v>23206.5</v>
          </cell>
        </row>
        <row r="14">
          <cell r="L14">
            <v>21499.399999999998</v>
          </cell>
        </row>
        <row r="15">
          <cell r="L15">
            <v>23397.599999999999</v>
          </cell>
        </row>
        <row r="16">
          <cell r="L16">
            <v>46869.5</v>
          </cell>
        </row>
        <row r="17">
          <cell r="L17">
            <v>13965</v>
          </cell>
        </row>
        <row r="18">
          <cell r="L18">
            <v>33801.899999999994</v>
          </cell>
        </row>
      </sheetData>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TN"/>
      <sheetName val="ND"/>
      <sheetName val="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DOAM0654CAS"/>
      <sheetName val="hold5"/>
      <sheetName val="hold6"/>
      <sheetName val="KQHDKD"/>
      <sheetName val="KHOI_DONG"/>
      <sheetName val="Inctiettk"/>
      <sheetName val="cd taikhoan"/>
      <sheetName val="NK_CHUNG"/>
      <sheetName val="CD_PSINH"/>
      <sheetName val="Sheet3"/>
      <sheetName val="CDKT"/>
      <sheetName val="MAKHACH"/>
      <sheetName val="TH_CNO"/>
      <sheetName val="THCP"/>
      <sheetName val="BQT"/>
      <sheetName val="RG"/>
      <sheetName val="BCVT"/>
      <sheetName val="BKHD"/>
      <sheetName val="GVL"/>
      <sheetName val="Phu cap"/>
      <sheetName val="phu cap nam"/>
      <sheetName val="Mau 1 PGD"/>
      <sheetName val="Mau 2PGD"/>
      <sheetName val="Mau 3 PGD"/>
      <sheetName val="mau so 01A"/>
      <sheetName val="mau so 2"/>
      <sheetName val="mau so 3"/>
      <sheetName val="PCCM"/>
      <sheetName val="NEW-PANEL"/>
      <sheetName val="tienluong"/>
      <sheetName val="C/ngty"/>
      <sheetName val=""/>
      <sheetName val="VC"/>
      <sheetName val="chitiet"/>
      <sheetName val="sat"/>
      <sheetName val="ptvt"/>
      <sheetName val="DI-ESTI"/>
      <sheetName val="Hoang Van Chuong _x0000_2(2)"/>
      <sheetName val="X_x0000_4Test5"/>
      <sheetName val="TT"/>
      <sheetName val="DI_ESTI"/>
      <sheetName val="Phung Thi HIen 18(2_x0009_"/>
      <sheetName val="Le Tri An 2_x0011_(2)"/>
      <sheetName val="H/ang Van Chuong 22(2)"/>
      <sheetName val="Le_x0000_Huu Hoa 25(2)"/>
      <sheetName val="klnd"/>
      <sheetName val="DTmd"/>
      <sheetName val="thnl"/>
      <sheetName val="htxl"/>
      <sheetName val="bvl"/>
      <sheetName val="kpct"/>
      <sheetName val="THKP"/>
      <sheetName val="Phung Thi HIen 18(2 "/>
      <sheetName val="Nguyen Duy Lien ႀ￸(2)"/>
      <sheetName val="Le Huu Thuy 2_x0019_(2)"/>
      <sheetName val="Le Tat Ve M.M (1ÿÿ"/>
      <sheetName val="Le ThÿÿNhan M.M (12)"/>
      <sheetName val="Le Thi Ly 23(2_x0009_"/>
      <sheetName val="DG chi tiet"/>
      <sheetName val="ଶᐭ8"/>
      <sheetName val="BTH phi"/>
      <sheetName val="BLT phi"/>
      <sheetName val="phi,le phi"/>
      <sheetName val="Bien Lai TON"/>
      <sheetName val="BCQT "/>
      <sheetName val="Giay di duong"/>
      <sheetName val="BC QT cua tung ap"/>
      <sheetName val="GIAO CHI TIEU THU QUY 07"/>
      <sheetName val="BANG TONG HOP GIAY NOP TIEN"/>
      <sheetName val="LIST"/>
      <sheetName val="Le?Huu Hoa 25(2)"/>
      <sheetName val="Hoang Van Chuong ?2(2)"/>
      <sheetName val="X?4Test5"/>
      <sheetName val="Nguyen Duy Lien ??(2)"/>
      <sheetName val="Tra_bang"/>
      <sheetName val="Truot_nen"/>
      <sheetName val="DD 10KV"/>
      <sheetName val="SPL4"/>
      <sheetName val="ma_pt"/>
      <sheetName val="XJ74"/>
      <sheetName val="Le"/>
      <sheetName val="??8"/>
      <sheetName val="NR2Ƞ565 PQ DQ"/>
      <sheetName val="tra-vat-lieu"/>
      <sheetName val="T11,12-2001"/>
      <sheetName val="General"/>
      <sheetName val="CSDL"/>
      <sheetName val="BK"/>
      <sheetName val="PNK"/>
      <sheetName val="PXK"/>
      <sheetName val="PTL"/>
      <sheetName val="NXT"/>
      <sheetName val="STH131"/>
      <sheetName val="MAU PX"/>
      <sheetName val="331"/>
      <sheetName val="PTDG"/>
      <sheetName val="SOKT-Q3CT"/>
      <sheetName val="Hoang Van Chuong "/>
      <sheetName val="X"/>
      <sheetName val="C_ngty"/>
      <sheetName val="H_ang Van Chuong 22(2)"/>
      <sheetName val="Nguyen Duy Lien __(2)"/>
      <sheetName val="Le_Huu Hoa 25(2)"/>
      <sheetName val="__8"/>
      <sheetName val="Hoang Van Chuong _2(2)"/>
      <sheetName val="X_4Test5"/>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Le Thi Nha_x0000__x0000_f_x0000__x0001__x0000__x0000_"/>
      <sheetName val="_x0002__x0000_"/>
      <sheetName val="Girder"/>
      <sheetName val="LDC"/>
      <sheetName val="LDB"/>
      <sheetName val="LDA"/>
      <sheetName val="LD"/>
      <sheetName val="IBASE"/>
      <sheetName val="KEM NGHIEN GIA CONG"/>
      <sheetName val="13)8"/>
      <sheetName val="Le Thi Nha"/>
      <sheetName val="Le_x0000_Huu Hanh 16(1)"/>
      <sheetName val="Le Thi_x0000_Nhan M.M (12)"/>
      <sheetName val="Parem"/>
      <sheetName val="Sbq18"/>
      <sheetName val="_x0011_3-8"/>
      <sheetName val="Pham Thi Thuong  M.M (7i"/>
      <sheetName val="Le Heu Hoa 25(2_x0009_"/>
      <sheetName val="Hoang Thi Binh 08(2)"/>
      <sheetName val="THONG KE"/>
      <sheetName val="NHATKY"/>
      <sheetName val="DMTK"/>
      <sheetName val="Sheet26"/>
      <sheetName val="Book 1 Summary"/>
      <sheetName val="MïJule2"/>
      <sheetName val="ESTI."/>
      <sheetName val="Le Thi Ly 23(2 "/>
      <sheetName val="MTO REV.2(ARMOR)"/>
      <sheetName val="Module#"/>
      <sheetName val="_x0004_OAM0654CAS"/>
      <sheetName val="VL10KV"/>
      <sheetName val="TBA 250"/>
      <sheetName val="VL 0_4KV"/>
      <sheetName val="VLCong to"/>
      <sheetName val="FD"/>
      <sheetName val="GI"/>
      <sheetName val="EE (3)"/>
      <sheetName val="PAVEMENT"/>
      <sheetName val="TRAFFIC"/>
      <sheetName val="PR THIEU(2)"/>
      <sheetName val="Le Heu Hoa 25(2 "/>
      <sheetName val="Le Thi Nha??f?_x0001_??"/>
      <sheetName val="_x0002_?"/>
      <sheetName val="DANGBAN"/>
      <sheetName val="BDMTK"/>
      <sheetName val="SOKTMAY"/>
      <sheetName val="SUMMARY-BILL4"/>
      <sheetName val="400-015.37"/>
      <sheetName val="N61"/>
      <sheetName val="Chi Tiet"/>
      <sheetName val="tra_vat_lieu"/>
      <sheetName val="nhap theo ngay vao"/>
      <sheetName val="Le Thi"/>
      <sheetName val="Dinh nghia"/>
      <sheetName val="Pham ThiðThuong  M.M (7)"/>
      <sheetName val="Le Tat Ve M.M (19)"/>
      <sheetName val="SumSBU"/>
      <sheetName val="hgld5"/>
      <sheetName val="so chi tiet"/>
      <sheetName val="ctTBA"/>
      <sheetName val="DTCT"/>
      <sheetName val="NR2?565 PQ DQ"/>
      <sheetName val="KKKKKKKK"/>
      <sheetName val="Le?Huu Hanh 16(1)"/>
      <sheetName val="Le Thi?Nhan M.M (12)"/>
      <sheetName val="Le Thi Nha__f__x0001___"/>
      <sheetName val="_x0002__"/>
      <sheetName val="Pham T(i Thuong  M.M (7)"/>
      <sheetName val="MTO REV.0"/>
      <sheetName val="Le Thi Nha?f?_x0001_?"/>
      <sheetName val="Pham Thi(Thuong  M.M (7)"/>
      <sheetName val="ptdg "/>
      <sheetName val="ptke"/>
      <sheetName val="NR2_565 PQ DQ"/>
      <sheetName val="28-8_x0000__x0000__x0000__x0000__x0000__x0000__x0000__x0000__x0000__x0000__x0000__x0000_㢈ȣ_x0000__x0004__x0000__x0000__x0000__x0000__x0000__x0000_䴀ȣ_x0000__x0000__x0000_"/>
      <sheetName val="Le Thi Nha_f__x0001__"/>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Le Hue Hanh 16(2)"/>
      <sheetName val="Le2_x0000__x0000_ Hoa 25(2)"/>
      <sheetName val="NHATKYC"/>
      <sheetName val="Main"/>
      <sheetName val="Le_Huu Hanh 16(1)"/>
      <sheetName val="Le Thi_Nhan M.M (12)"/>
      <sheetName val="[SOKT-Q3CT.xls}KQHDKD"/>
      <sheetName val="Xuly_DTHU"/>
      <sheetName val="?_x0000__x0000_6_x0000__x0000__x0000__x0000__x0000__x0000__x0000__x0000__x0000__x0000__x0000__x0000__x0000__x0000__x0000__x0013_[SOKT-Q3CT."/>
      <sheetName val="Tables"/>
      <sheetName val="ma-pt"/>
      <sheetName val="NKC"/>
      <sheetName val="Loading"/>
      <sheetName val="Solieu"/>
      <sheetName val="t-h HA THE"/>
      <sheetName val="Look_up_table"/>
      <sheetName val="phu_x0000_cap nam"/>
      <sheetName val="Le2"/>
      <sheetName val="Le2?? Hoa 25(2)"/>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phu?cap nam"/>
      <sheetName val="17-9_x0000_Ǝ鞜_x000c_饼Ǝ⳪_x000c_"/>
      <sheetName val="Le _x0014_hi Nhan M.M (12)"/>
      <sheetName val="Le2__ Hoa 25(2)"/>
      <sheetName val="tuong"/>
      <sheetName val="PNT-QUOT-#3"/>
      <sheetName val="COAT&amp;WRAP-QIOT-#3"/>
      <sheetName val="GFA 1"/>
      <sheetName val="pp1p"/>
      <sheetName val="pp3p "/>
      <sheetName val="pp3p_NC"/>
      <sheetName val="ppht"/>
      <sheetName val="28-8????????????㢈ȣ?_x0004_??????䴀ȣ???"/>
      <sheetName val="Modulm3"/>
      <sheetName val="tygia"/>
      <sheetName val="Tai_khoan2"/>
      <sheetName val="So_KT2"/>
      <sheetName val="tong_hop2"/>
      <sheetName val="phan_tich_DG2"/>
      <sheetName val="gia_vat_lieu2"/>
      <sheetName val="gia_xe_may2"/>
      <sheetName val="gia_nhan_cong2"/>
      <sheetName val="Do_Thi_Tho_M_M_(1)2"/>
      <sheetName val="Nguyen_Van_Ly_M_M_(2)2"/>
      <sheetName val="Dinh_Van_Hai_M_M_(3)2"/>
      <sheetName val="Tran_Van_Thai__M_M_(4)_2"/>
      <sheetName val="Tran_Thi_lan__M_M_(5)_2"/>
      <sheetName val="Pham_Thi_Thin__M_M_(6)2"/>
      <sheetName val="Pham_Thi_Thuong__M_M_(7)2"/>
      <sheetName val="le_Thi_Thuc__M_M_(8)2"/>
      <sheetName val="TT04"/>
      <sheetName val="[SOKT-Q3CT.xls][SOKT-Q3CT.xls]C"/>
      <sheetName val="[SOKT-Q3CT.xls][SOKT-Q3CT.xls]H"/>
      <sheetName val="12KV"/>
      <sheetName val="#REF!"/>
      <sheetName val="Mau mo)"/>
      <sheetName val="17-9?Ǝ鞜_x000c_饼Ǝ⳪_x000c_"/>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refreshError="1"/>
      <sheetData sheetId="164"/>
      <sheetData sheetId="165"/>
      <sheetData sheetId="166"/>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sheetData sheetId="191"/>
      <sheetData sheetId="192"/>
      <sheetData sheetId="193" refreshError="1"/>
      <sheetData sheetId="194"/>
      <sheetData sheetId="195"/>
      <sheetData sheetId="196"/>
      <sheetData sheetId="197"/>
      <sheetData sheetId="198"/>
      <sheetData sheetId="199"/>
      <sheetData sheetId="200"/>
      <sheetData sheetId="201"/>
      <sheetData sheetId="202"/>
      <sheetData sheetId="203"/>
      <sheetData sheetId="204" refreshError="1"/>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sheetData sheetId="215"/>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refreshError="1"/>
      <sheetData sheetId="308" refreshError="1"/>
      <sheetData sheetId="309" refreshError="1"/>
      <sheetData sheetId="310" refreshError="1"/>
      <sheetData sheetId="311"/>
      <sheetData sheetId="312"/>
      <sheetData sheetId="313" refreshError="1"/>
      <sheetData sheetId="314" refreshError="1"/>
      <sheetData sheetId="315"/>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refreshError="1"/>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row r="6">
          <cell r="O6">
            <v>44406600</v>
          </cell>
        </row>
        <row r="8">
          <cell r="O8">
            <v>178399722.69811001</v>
          </cell>
        </row>
        <row r="21">
          <cell r="O21">
            <v>21956235.415262394</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ục"/>
      <sheetName val="TH Kết quả"/>
      <sheetName val="Cam kết diện tích"/>
      <sheetName val="Công suất, chi phí"/>
      <sheetName val="Đơn giá văn phòng, TMDV"/>
      <sheetName val="Đơn giá phòngKSạn"/>
      <sheetName val="PL1.1_Bảng tổng hợp"/>
      <sheetName val="PL1.2_Thông số XD"/>
      <sheetName val="PL1.3 Đơn giá cắt lớp"/>
      <sheetName val="PL1.4 DT TMDV"/>
      <sheetName val="PL1.5 DT phòng KSạn"/>
      <sheetName val="PL1.6_Chi phí xây dựng"/>
      <sheetName val="_Trượt giá"/>
      <sheetName val="PL3_VBPL"/>
      <sheetName val="DMCP"/>
      <sheetName val="PL1.7 Giá trị nhà"/>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ow r="3">
          <cell r="BM3">
            <v>5</v>
          </cell>
        </row>
      </sheetData>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 "/>
      <sheetName val="TH trinh duyet"/>
      <sheetName val="THQT"/>
      <sheetName val="QT trong thau"/>
      <sheetName val="GT bo sung"/>
      <sheetName val="Bo sung"/>
      <sheetName val="Chiet tinh BS"/>
      <sheetName val="THDB"/>
      <sheetName val="Kluong NT"/>
      <sheetName val="TBi"/>
      <sheetName val="XXXXXXXX"/>
      <sheetName val="XXXXXXX0"/>
      <sheetName val="XXXXXXX1"/>
      <sheetName val="XXXXXXX2"/>
      <sheetName val="XXXXXXX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 1 dot 1"/>
      <sheetName val="Lan 2 dot 1"/>
      <sheetName val="Sheet3"/>
      <sheetName val="XL4Poppy"/>
    </sheetNames>
    <sheetDataSet>
      <sheetData sheetId="0"/>
      <sheetData sheetId="1"/>
      <sheetData sheetId="2"/>
      <sheetData sheetId="3">
        <row r="15">
          <cell r="A15" t="b">
            <v>1</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TĐ"/>
      <sheetName val="TT TTTĐ"/>
      <sheetName val="TT TSSS"/>
      <sheetName val="TH gia tri"/>
      <sheetName val="Đọc tiền"/>
      <sheetName val="Đất 57,1"/>
      <sheetName val="Đất 50m2"/>
      <sheetName val="Đất 70m2"/>
      <sheetName val="Đất 71,19m2"/>
      <sheetName val="Nhà"/>
      <sheetName val="Check"/>
      <sheetName val="CPI"/>
      <sheetName val="CT01.9"/>
      <sheetName val="Chung Cư"/>
    </sheetNames>
    <sheetDataSet>
      <sheetData sheetId="0"/>
      <sheetData sheetId="1"/>
      <sheetData sheetId="2">
        <row r="3">
          <cell r="A3" t="str">
            <v>STT</v>
          </cell>
          <cell r="B3" t="str">
            <v>Nội dung</v>
          </cell>
          <cell r="C3">
            <v>1</v>
          </cell>
          <cell r="D3">
            <v>2</v>
          </cell>
          <cell r="E3">
            <v>3</v>
          </cell>
          <cell r="F3">
            <v>4</v>
          </cell>
          <cell r="G3">
            <v>5</v>
          </cell>
          <cell r="H3">
            <v>6</v>
          </cell>
          <cell r="I3">
            <v>7</v>
          </cell>
          <cell r="J3">
            <v>8</v>
          </cell>
          <cell r="K3">
            <v>9</v>
          </cell>
          <cell r="L3">
            <v>10</v>
          </cell>
        </row>
        <row r="4">
          <cell r="A4" t="str">
            <v>A</v>
          </cell>
          <cell r="B4" t="str">
            <v>Nguồn tin</v>
          </cell>
          <cell r="C4" t="str">
            <v xml:space="preserve"> </v>
          </cell>
          <cell r="D4" t="str">
            <v>Chị Vy</v>
          </cell>
          <cell r="E4">
            <v>0</v>
          </cell>
          <cell r="F4" t="str">
            <v>Anh Quân</v>
          </cell>
          <cell r="G4" t="str">
            <v>Anh Phương</v>
          </cell>
          <cell r="H4" t="str">
            <v>Anh Hà</v>
          </cell>
          <cell r="I4" t="str">
            <v>Chị Thủy</v>
          </cell>
          <cell r="J4" t="str">
            <v xml:space="preserve"> </v>
          </cell>
          <cell r="K4" t="str">
            <v>Chị Dung</v>
          </cell>
          <cell r="L4" t="str">
            <v>Anh Nam</v>
          </cell>
        </row>
        <row r="5">
          <cell r="A5" t="str">
            <v>B</v>
          </cell>
          <cell r="B5" t="str">
            <v>SĐT</v>
          </cell>
          <cell r="C5" t="str">
            <v>(086) 898 4261</v>
          </cell>
          <cell r="D5" t="str">
            <v>0982026539</v>
          </cell>
          <cell r="E5">
            <v>0</v>
          </cell>
          <cell r="F5" t="str">
            <v>0928822179</v>
          </cell>
          <cell r="G5" t="str">
            <v>0966533693</v>
          </cell>
          <cell r="H5" t="str">
            <v>0977651188</v>
          </cell>
          <cell r="I5" t="str">
            <v>(096) 469 0599</v>
          </cell>
          <cell r="J5" t="str">
            <v>(086) 898 4261</v>
          </cell>
          <cell r="K5" t="str">
            <v>0975610871</v>
          </cell>
          <cell r="L5" t="str">
            <v>0979 381 413</v>
          </cell>
        </row>
        <row r="6">
          <cell r="A6" t="str">
            <v>C</v>
          </cell>
          <cell r="B6" t="str">
            <v>Link</v>
          </cell>
          <cell r="C6" t="str">
            <v>https://bds68.com.vn/ban-dat/ha-noi/ha-dong/duong-giang-le/dat-chinh-chu-phuong-bien-giang-quan-ha-dong-pr9258267</v>
          </cell>
          <cell r="D6" t="str">
            <v>https://batdongsan.com.vn/ban-dat-duong-quoc-lo-6-phuong-dong-mai-1/chinh-chu-can-mat-ql6-15-5-5-5m-tai-ha-tp-ha-noi-0982026539-pr23971700</v>
          </cell>
          <cell r="E6" t="str">
            <v>https://dothi.net/ban-dat-duong-phu-my-phuong-bien-giang/ban-dat-gan-cau-mai-linh-phuong-bien-giang-ha-dong-ha-noi-pr12936027.htm</v>
          </cell>
          <cell r="F6" t="str">
            <v>https://dothi.net/ban-dat-duong-6-4-phuong-bien-giang/ban-dat-bien-giang-ha-dong-47m2-oto-do-cua-lo-goc-cach-quoc-lo-6-100m-845-trieu-pr12944616.htm</v>
          </cell>
          <cell r="G6" t="str">
            <v>https://dothi.net/ban-dat-duong-rang-dong-phuong-bien-giang/ban-dat-so-do-31m2-bien-giang-cach-cau-mai-linh-500m-pr12720664.htm</v>
          </cell>
          <cell r="H6" t="str">
            <v>https://batdongsan.com.vn/ban-nha-mat-pho-duong-quoc-lo-6-phuong-bien-giang/ql6-p-q-ha-dong-dt-60m2-luu-khong-20m-gia-4-25-ty-lh-0977-65-11-88-pr24290574</v>
          </cell>
          <cell r="I6" t="str">
            <v>https://bds68.com.vn/ban-dat/ha-noi/ha-dong/duong-giang-le/dat-tho-cu-giang-le-o-to-tranh-an-sinh-tot-pr9068639</v>
          </cell>
          <cell r="J6" t="str">
            <v>https://bds68.com.vn/ban-dat/ha-noi/ha-dong/phuong-bien-giang/ban-dat-chinh-chu-phuong-bien-giang-pr9498683</v>
          </cell>
          <cell r="K6" t="str">
            <v>https://batdongsan.com.vn/ban-dat-duong-rang-dong-phuong-bien-giang/chinh-chu-can-lo-2-mat-tien-tai-otoo-do-cua-kd-tot-pr23735907</v>
          </cell>
          <cell r="L6" t="str">
            <v>https://batdongsan.com.vn/ban-nha-mat-pho-duong-quoc-lo-6-phuong-dong-mai-1/cap-4-ql6-kinh-doanh-70m2-gan-cau-linh-ha-tp-ha-noi-pr23971593</v>
          </cell>
        </row>
        <row r="7">
          <cell r="A7" t="str">
            <v>D</v>
          </cell>
          <cell r="B7" t="str">
            <v>Tình trạng giao dịch</v>
          </cell>
          <cell r="C7" t="str">
            <v>Đang giao dịch</v>
          </cell>
          <cell r="D7" t="str">
            <v>Đã giao dịch</v>
          </cell>
          <cell r="E7" t="str">
            <v>Đang giao dịch</v>
          </cell>
          <cell r="F7" t="str">
            <v>Đã giao dịch</v>
          </cell>
          <cell r="G7" t="str">
            <v>Đã giao dịch</v>
          </cell>
          <cell r="H7" t="str">
            <v>Đang giao dịch</v>
          </cell>
          <cell r="I7" t="str">
            <v>Đang giao dịch</v>
          </cell>
          <cell r="J7" t="str">
            <v>Đang giao dịch</v>
          </cell>
          <cell r="K7" t="str">
            <v>Đang giao dịch</v>
          </cell>
          <cell r="L7" t="str">
            <v>Đã giao dịch</v>
          </cell>
        </row>
        <row r="8">
          <cell r="A8" t="str">
            <v>E</v>
          </cell>
          <cell r="B8" t="str">
            <v>Thời điểm giao dịch</v>
          </cell>
          <cell r="C8" t="str">
            <v>Tháng 2/2020</v>
          </cell>
          <cell r="D8" t="str">
            <v>Tháng 12/2019</v>
          </cell>
          <cell r="E8" t="str">
            <v>Tháng 2/2020</v>
          </cell>
          <cell r="F8" t="str">
            <v>Tháng 11/2019</v>
          </cell>
          <cell r="G8" t="str">
            <v>Tháng 8/2019</v>
          </cell>
          <cell r="H8" t="str">
            <v>Tháng 2/2020</v>
          </cell>
          <cell r="I8" t="str">
            <v>Tháng 2/2020</v>
          </cell>
          <cell r="J8" t="str">
            <v>Tháng 2/2020</v>
          </cell>
          <cell r="K8" t="str">
            <v>Tháng 2/2020</v>
          </cell>
          <cell r="L8" t="str">
            <v>Tháng 12/2019</v>
          </cell>
        </row>
        <row r="9">
          <cell r="A9" t="str">
            <v>F</v>
          </cell>
          <cell r="B9" t="str">
            <v>Loại TS</v>
          </cell>
          <cell r="C9" t="str">
            <v>Đất</v>
          </cell>
          <cell r="D9" t="str">
            <v>Đất</v>
          </cell>
          <cell r="E9" t="str">
            <v>Đất</v>
          </cell>
          <cell r="F9" t="str">
            <v>Đất</v>
          </cell>
          <cell r="G9" t="str">
            <v>Đất</v>
          </cell>
          <cell r="H9" t="str">
            <v>Đất và TS trên đất</v>
          </cell>
          <cell r="I9" t="str">
            <v>Đất</v>
          </cell>
          <cell r="J9" t="str">
            <v>Đất</v>
          </cell>
          <cell r="K9" t="str">
            <v>Đất</v>
          </cell>
          <cell r="L9" t="str">
            <v>Đất và TS trên đất</v>
          </cell>
        </row>
        <row r="10">
          <cell r="A10" t="str">
            <v>G</v>
          </cell>
          <cell r="B10" t="str">
            <v>Địa chỉ</v>
          </cell>
          <cell r="C10" t="str">
            <v>Tổ dân phố Giang Lẻ, Biên Giang, Hà Đông, Hà Nội</v>
          </cell>
          <cell r="D10" t="str">
            <v>Đường Quốc lộ 6, Phường Đồng Mai, Hà Đông, Hà Nội</v>
          </cell>
          <cell r="E10" t="str">
            <v>Biên Giang, Hà Đông, Hà Nội</v>
          </cell>
          <cell r="F10" t="str">
            <v>Biên Giang, Hà Đông, Hà Nội</v>
          </cell>
          <cell r="G10" t="str">
            <v>Biên Giang, Hà Đông, Hà Nội</v>
          </cell>
          <cell r="H10" t="str">
            <v>Đường Quốc lộ 6, Phường Biên Giang, Hà Đông, Hà Nội</v>
          </cell>
          <cell r="I10" t="str">
            <v>Đường Giang Lẻ, Phường Biên Giang, Hà Đông, Hà Nội</v>
          </cell>
          <cell r="J10" t="str">
            <v>Đường Rạng đông, Phường Biên Giang, Hà Đông, Hà Nội</v>
          </cell>
          <cell r="K10" t="str">
            <v>Đường Rạng đông, Phường Biên Giang, Hà Đông, Hà Nội</v>
          </cell>
          <cell r="L10" t="str">
            <v>Đường Quốc lộ 6, Phường Đồng Mai, Hà Đông, Hà Nội</v>
          </cell>
        </row>
        <row r="11">
          <cell r="A11" t="str">
            <v>H</v>
          </cell>
          <cell r="B11" t="str">
            <v>Mục đích sử dụng</v>
          </cell>
          <cell r="C11" t="str">
            <v>Đất ở tại đô thị</v>
          </cell>
          <cell r="D11" t="str">
            <v>Đất ở tại đô thị</v>
          </cell>
          <cell r="E11" t="str">
            <v>Đất ở tại đô thị</v>
          </cell>
          <cell r="F11" t="str">
            <v>Đất ở tại đô thị</v>
          </cell>
          <cell r="G11" t="str">
            <v>Đất ở tại đô thị</v>
          </cell>
          <cell r="H11" t="str">
            <v>Đất ở tại đô thị</v>
          </cell>
          <cell r="I11" t="str">
            <v>Đất ở tại đô thị</v>
          </cell>
          <cell r="J11" t="str">
            <v>Đất ở tại đô thị</v>
          </cell>
          <cell r="K11" t="str">
            <v>Đất ở tại đô thị</v>
          </cell>
          <cell r="L11" t="str">
            <v>Đất ở tại đô thị</v>
          </cell>
        </row>
        <row r="12">
          <cell r="A12" t="str">
            <v>I</v>
          </cell>
          <cell r="B12" t="str">
            <v>Pháp lý</v>
          </cell>
          <cell r="C12" t="str">
            <v>Giấy chứng nhận QSD đất</v>
          </cell>
          <cell r="D12" t="str">
            <v>Giấy chứng nhận QSD đất</v>
          </cell>
          <cell r="E12" t="str">
            <v>Giấy chứng nhận QSD đất</v>
          </cell>
          <cell r="F12" t="str">
            <v>Giấy chứng nhận QSD đất</v>
          </cell>
          <cell r="G12" t="str">
            <v>Giấy chứng nhận QSD đất</v>
          </cell>
          <cell r="H12" t="str">
            <v>Giấy chứng nhận QSD đất</v>
          </cell>
          <cell r="I12" t="str">
            <v>Giấy chứng nhận QSD đất</v>
          </cell>
          <cell r="J12" t="str">
            <v>Giấy chứng nhận QSD đất</v>
          </cell>
          <cell r="K12" t="str">
            <v>Giấy chứng nhận QSD đất</v>
          </cell>
          <cell r="L12" t="str">
            <v>Giấy chứng nhận QSD đất</v>
          </cell>
        </row>
        <row r="13">
          <cell r="A13" t="str">
            <v>J</v>
          </cell>
          <cell r="B13" t="str">
            <v>Mô tả vị trí</v>
          </cell>
          <cell r="C13" t="str">
            <v>Tài sản cách bến xe Yên Nghĩa 3 km, cách QL 6 khoảng 100m, cách chợ Biên Giang 50m, cách trường học cấp một và trường cấp hai 200m. Đường trước mặt 3,5m</v>
          </cell>
          <cell r="D13" t="str">
            <v xml:space="preserve">Tài sản 2 mặt thoáng, một mặt đường QL6, một mặt giáp ngõ rộng. Cách bến xe Yên Nghĩa 2km, gần trường học, chợ đầu mối. </v>
          </cell>
          <cell r="E13" t="str">
            <v>Đường vào 3,5m, Cách mặt đường QL 6, cầu Mai Lĩnh chưa đầy 1km. Khu vực đông dân cư, gần trường, chợ thuận tiện đi lại, công an phường</v>
          </cell>
          <cell r="F13" t="str">
            <v>Tài sản là lô góc, 2 mặt thoáng, cách Quốc Lộ 6 khoảng 100m, gần ủy ban Phường, trường học, vị trí đi lại thuận tiện, khu vực dân cư sống hiền lành. Đường vào rộng 5m</v>
          </cell>
          <cell r="G13" t="str">
            <v>Đường vào 2,8m. Từ đất ra đến chân cầu Mai Lĩnh chỉ 3p đi xe, gần công an P. Biên Giang, tiểu học Biên Giang</v>
          </cell>
          <cell r="H13" t="str">
            <v>Đường Quốc lộ 6, Phường Biên Giang, Hà Đông, Hà Nội</v>
          </cell>
          <cell r="I13" t="str">
            <v>Gần chợ Biên Giang, cách QL 6 50m. Khu vực đông dân cư an ninh tốt, gần trường cấp 1, 2 mầm non. Đường trước nhà 6m</v>
          </cell>
          <cell r="J13" t="str">
            <v>Tài sản cách bến xe Yên Nghĩa 3 km, cách QL 6 khoảng 100m, cách chợ Biên Giang 50m, cách trường học cấp một và trường cấp hai 200m, đường trước cửa ô tô vào tận nhà.</v>
          </cell>
          <cell r="K13" t="str">
            <v>Gần chợ, gần trường học. Cách QL6 600m. Có thể ở hoặc đầu tư KD đều rất tốt, sinh lời. Đường trước nhà 6m, đường sau nhà 5m</v>
          </cell>
          <cell r="L13" t="str">
            <v>Nhà cách trường mầm non và trường tiểu học Đồng Mai 500m, cách trường THCS chưa đến 1km. Nằm trên tuyến đường Quốc Lộ 6 và cách bến xe Yên Nghĩa chưa đầy 2 km</v>
          </cell>
        </row>
        <row r="14">
          <cell r="A14" t="str">
            <v>K</v>
          </cell>
          <cell r="B14" t="str">
            <v>Điều kiện cơ sở hạ tầng</v>
          </cell>
          <cell r="C14" t="str">
            <v>Khá</v>
          </cell>
          <cell r="D14" t="str">
            <v>Khá</v>
          </cell>
          <cell r="E14" t="str">
            <v>Khá</v>
          </cell>
          <cell r="F14" t="str">
            <v>Khá</v>
          </cell>
          <cell r="G14" t="str">
            <v>Khá</v>
          </cell>
          <cell r="H14" t="str">
            <v>Khá</v>
          </cell>
          <cell r="I14" t="str">
            <v>Khá</v>
          </cell>
          <cell r="J14" t="str">
            <v>Khá</v>
          </cell>
          <cell r="K14" t="str">
            <v>Khá</v>
          </cell>
          <cell r="L14" t="str">
            <v>Khá</v>
          </cell>
        </row>
        <row r="15">
          <cell r="A15" t="str">
            <v>L</v>
          </cell>
          <cell r="B15" t="str">
            <v>Diện tích</v>
          </cell>
          <cell r="C15">
            <v>57.5</v>
          </cell>
          <cell r="D15">
            <v>85.25</v>
          </cell>
          <cell r="E15">
            <v>141.9</v>
          </cell>
          <cell r="F15">
            <v>47</v>
          </cell>
          <cell r="G15">
            <v>31</v>
          </cell>
          <cell r="H15">
            <v>60</v>
          </cell>
          <cell r="I15">
            <v>84</v>
          </cell>
          <cell r="J15">
            <v>54</v>
          </cell>
          <cell r="K15">
            <v>50</v>
          </cell>
          <cell r="L15">
            <v>70</v>
          </cell>
        </row>
        <row r="16">
          <cell r="A16" t="str">
            <v>M</v>
          </cell>
          <cell r="B16" t="str">
            <v>Mặt tiền</v>
          </cell>
          <cell r="C16">
            <v>4.5</v>
          </cell>
          <cell r="D16">
            <v>5.5</v>
          </cell>
          <cell r="E16">
            <v>8</v>
          </cell>
          <cell r="F16">
            <v>4.5</v>
          </cell>
          <cell r="G16">
            <v>3.6</v>
          </cell>
          <cell r="H16">
            <v>4.2</v>
          </cell>
          <cell r="I16">
            <v>6</v>
          </cell>
          <cell r="J16">
            <v>5</v>
          </cell>
          <cell r="K16">
            <v>4</v>
          </cell>
          <cell r="L16">
            <v>5</v>
          </cell>
        </row>
        <row r="17">
          <cell r="A17" t="str">
            <v>N</v>
          </cell>
          <cell r="B17" t="str">
            <v>Hình dáng</v>
          </cell>
          <cell r="C17" t="str">
            <v>Vuông vức</v>
          </cell>
          <cell r="D17" t="str">
            <v>Vuông vức</v>
          </cell>
          <cell r="E17" t="str">
            <v>Vuông vức</v>
          </cell>
          <cell r="F17" t="str">
            <v>Vuông vức, nở hậu</v>
          </cell>
          <cell r="G17" t="str">
            <v>Vuông vức</v>
          </cell>
          <cell r="H17" t="str">
            <v>Vuông vức</v>
          </cell>
          <cell r="I17" t="str">
            <v>Vuông vức</v>
          </cell>
          <cell r="J17" t="str">
            <v>Vuông vức</v>
          </cell>
          <cell r="K17" t="str">
            <v>Vuông vức</v>
          </cell>
          <cell r="L17" t="str">
            <v>Vuông vức</v>
          </cell>
        </row>
        <row r="18">
          <cell r="A18" t="str">
            <v>O</v>
          </cell>
          <cell r="B18" t="str">
            <v>Hướng</v>
          </cell>
          <cell r="C18" t="str">
            <v>Nam</v>
          </cell>
          <cell r="D18" t="str">
            <v>Tây Bắc</v>
          </cell>
          <cell r="E18" t="str">
            <v>Đông Nam</v>
          </cell>
          <cell r="F18" t="str">
            <v>KXĐ</v>
          </cell>
          <cell r="G18" t="str">
            <v>Đông Bắc</v>
          </cell>
          <cell r="H18" t="str">
            <v>Đông Bắc</v>
          </cell>
          <cell r="I18" t="str">
            <v>Bắc</v>
          </cell>
          <cell r="J18" t="str">
            <v>Đông Bắc</v>
          </cell>
          <cell r="K18" t="str">
            <v>Bắc</v>
          </cell>
          <cell r="L18" t="str">
            <v>Tây Bắc</v>
          </cell>
        </row>
        <row r="19">
          <cell r="A19" t="str">
            <v>P</v>
          </cell>
          <cell r="B19" t="str">
            <v>Tài sản trên đất</v>
          </cell>
          <cell r="C19" t="str">
            <v>Không</v>
          </cell>
          <cell r="D19" t="str">
            <v>Không</v>
          </cell>
          <cell r="E19" t="str">
            <v>Không</v>
          </cell>
          <cell r="F19" t="str">
            <v>Không</v>
          </cell>
          <cell r="G19" t="str">
            <v>Không</v>
          </cell>
          <cell r="H19" t="str">
            <v>Nhà 3 tầng</v>
          </cell>
          <cell r="I19" t="str">
            <v>Không</v>
          </cell>
          <cell r="J19" t="str">
            <v>Không</v>
          </cell>
          <cell r="K19" t="str">
            <v>Không</v>
          </cell>
          <cell r="L19" t="str">
            <v>Nhà cấp 4</v>
          </cell>
        </row>
        <row r="20">
          <cell r="A20" t="str">
            <v>P1</v>
          </cell>
          <cell r="B20" t="str">
            <v>Suất vốn</v>
          </cell>
          <cell r="C20">
            <v>1730000</v>
          </cell>
          <cell r="D20">
            <v>4540000</v>
          </cell>
          <cell r="E20">
            <v>6970000</v>
          </cell>
          <cell r="F20">
            <v>1730000</v>
          </cell>
          <cell r="G20">
            <v>1730000</v>
          </cell>
          <cell r="H20">
            <v>6970000</v>
          </cell>
          <cell r="I20">
            <v>6970000</v>
          </cell>
          <cell r="J20">
            <v>6970000</v>
          </cell>
          <cell r="K20">
            <v>6970000</v>
          </cell>
          <cell r="L20">
            <v>4540000</v>
          </cell>
        </row>
        <row r="21">
          <cell r="A21" t="str">
            <v>P2</v>
          </cell>
          <cell r="B21" t="str">
            <v>S sàn XD</v>
          </cell>
          <cell r="C21">
            <v>0</v>
          </cell>
          <cell r="D21">
            <v>0</v>
          </cell>
          <cell r="E21">
            <v>0</v>
          </cell>
          <cell r="F21">
            <v>0</v>
          </cell>
          <cell r="G21">
            <v>0</v>
          </cell>
          <cell r="H21">
            <v>180</v>
          </cell>
          <cell r="I21">
            <v>0</v>
          </cell>
          <cell r="J21">
            <v>0</v>
          </cell>
          <cell r="K21">
            <v>0</v>
          </cell>
          <cell r="L21">
            <v>70</v>
          </cell>
        </row>
        <row r="22">
          <cell r="A22" t="str">
            <v>P3</v>
          </cell>
          <cell r="B22" t="str">
            <v>Tỷ lệ CL</v>
          </cell>
          <cell r="C22">
            <v>0</v>
          </cell>
          <cell r="D22">
            <v>0</v>
          </cell>
          <cell r="E22">
            <v>0</v>
          </cell>
          <cell r="F22">
            <v>0</v>
          </cell>
          <cell r="G22">
            <v>0</v>
          </cell>
          <cell r="H22">
            <v>0.75</v>
          </cell>
          <cell r="I22">
            <v>0</v>
          </cell>
          <cell r="J22">
            <v>0</v>
          </cell>
          <cell r="K22">
            <v>0</v>
          </cell>
          <cell r="L22">
            <v>0.6</v>
          </cell>
        </row>
        <row r="23">
          <cell r="A23" t="str">
            <v>Q</v>
          </cell>
          <cell r="B23" t="str">
            <v>Giá bán</v>
          </cell>
          <cell r="C23">
            <v>890000000</v>
          </cell>
          <cell r="D23">
            <v>4944500000</v>
          </cell>
          <cell r="E23">
            <v>1702800000</v>
          </cell>
          <cell r="F23">
            <v>845000000</v>
          </cell>
          <cell r="G23">
            <v>530000000</v>
          </cell>
          <cell r="H23">
            <v>4250000000</v>
          </cell>
          <cell r="I23">
            <v>2180000000</v>
          </cell>
          <cell r="J23">
            <v>1380000000</v>
          </cell>
          <cell r="K23">
            <v>1275000000</v>
          </cell>
          <cell r="L23">
            <v>4200000000</v>
          </cell>
        </row>
        <row r="24">
          <cell r="A24" t="str">
            <v>S</v>
          </cell>
          <cell r="B24" t="str">
            <v>Tỷ lệ giao dịch thành công</v>
          </cell>
          <cell r="C24">
            <v>0.95</v>
          </cell>
          <cell r="D24">
            <v>0.95</v>
          </cell>
          <cell r="E24">
            <v>0.95</v>
          </cell>
          <cell r="F24">
            <v>0.95</v>
          </cell>
          <cell r="G24">
            <v>0.95</v>
          </cell>
          <cell r="H24">
            <v>0.95</v>
          </cell>
          <cell r="I24">
            <v>0.95</v>
          </cell>
          <cell r="J24">
            <v>0.95</v>
          </cell>
          <cell r="K24">
            <v>0.95</v>
          </cell>
          <cell r="L24">
            <v>0.95</v>
          </cell>
        </row>
        <row r="25">
          <cell r="A25" t="str">
            <v>T</v>
          </cell>
          <cell r="B25" t="str">
            <v>Giá bán thành công</v>
          </cell>
          <cell r="C25">
            <v>845500000</v>
          </cell>
          <cell r="D25">
            <v>4697275000</v>
          </cell>
          <cell r="E25">
            <v>1617660000</v>
          </cell>
          <cell r="F25">
            <v>802750000</v>
          </cell>
          <cell r="G25">
            <v>503500000</v>
          </cell>
          <cell r="H25">
            <v>4037500000</v>
          </cell>
          <cell r="I25">
            <v>2071000000</v>
          </cell>
          <cell r="J25">
            <v>1311000000</v>
          </cell>
          <cell r="K25">
            <v>1211250000</v>
          </cell>
          <cell r="L25">
            <v>3990000000</v>
          </cell>
        </row>
        <row r="26">
          <cell r="A26" t="str">
            <v>U</v>
          </cell>
          <cell r="B26" t="str">
            <v>Đơn giá</v>
          </cell>
          <cell r="C26">
            <v>14704347.826086957</v>
          </cell>
          <cell r="D26">
            <v>55100000</v>
          </cell>
          <cell r="E26">
            <v>11400000</v>
          </cell>
          <cell r="F26">
            <v>17079787.234042551</v>
          </cell>
          <cell r="G26">
            <v>16241935.483870968</v>
          </cell>
          <cell r="H26">
            <v>67291666.666666672</v>
          </cell>
          <cell r="I26">
            <v>24654761.904761903</v>
          </cell>
          <cell r="J26">
            <v>24277777.777777776</v>
          </cell>
          <cell r="K26">
            <v>24225000</v>
          </cell>
          <cell r="L26">
            <v>57000000</v>
          </cell>
        </row>
        <row r="27">
          <cell r="A27" t="str">
            <v>V</v>
          </cell>
          <cell r="B27">
            <v>0</v>
          </cell>
          <cell r="C27">
            <v>0</v>
          </cell>
          <cell r="D27">
            <v>0</v>
          </cell>
          <cell r="E27">
            <v>0</v>
          </cell>
          <cell r="F27">
            <v>0</v>
          </cell>
          <cell r="G27">
            <v>0</v>
          </cell>
          <cell r="H27">
            <v>0</v>
          </cell>
          <cell r="I27">
            <v>0</v>
          </cell>
          <cell r="J27">
            <v>0</v>
          </cell>
          <cell r="K27">
            <v>0</v>
          </cell>
          <cell r="L27">
            <v>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TĐ"/>
      <sheetName val="TT TTTĐ"/>
      <sheetName val="TT TSSS"/>
      <sheetName val="TH gia tri"/>
      <sheetName val="Đọc tiền"/>
      <sheetName val="Đất 57,1"/>
      <sheetName val="Đất 50m2"/>
      <sheetName val="Đất 70m2"/>
      <sheetName val="Đất 71,19m2"/>
      <sheetName val="Nhà"/>
      <sheetName val="Check"/>
      <sheetName val="CPI"/>
      <sheetName val="CT01.9"/>
      <sheetName val="Chung Cư"/>
    </sheetNames>
    <sheetDataSet>
      <sheetData sheetId="0"/>
      <sheetData sheetId="1"/>
      <sheetData sheetId="2">
        <row r="3">
          <cell r="A3" t="str">
            <v>STT</v>
          </cell>
          <cell r="B3" t="str">
            <v>Nội dung</v>
          </cell>
          <cell r="C3">
            <v>1</v>
          </cell>
          <cell r="D3">
            <v>2</v>
          </cell>
          <cell r="E3">
            <v>3</v>
          </cell>
          <cell r="F3">
            <v>4</v>
          </cell>
          <cell r="G3">
            <v>5</v>
          </cell>
          <cell r="H3">
            <v>6</v>
          </cell>
          <cell r="I3">
            <v>7</v>
          </cell>
          <cell r="J3">
            <v>8</v>
          </cell>
          <cell r="K3">
            <v>9</v>
          </cell>
          <cell r="L3">
            <v>10</v>
          </cell>
        </row>
        <row r="4">
          <cell r="A4" t="str">
            <v>A</v>
          </cell>
          <cell r="B4" t="str">
            <v>Nguồn tin</v>
          </cell>
          <cell r="C4" t="str">
            <v xml:space="preserve"> </v>
          </cell>
          <cell r="D4" t="str">
            <v>Chị Vy</v>
          </cell>
          <cell r="E4">
            <v>10</v>
          </cell>
          <cell r="F4" t="str">
            <v>Anh Quân</v>
          </cell>
          <cell r="G4" t="str">
            <v>Anh Phương</v>
          </cell>
          <cell r="H4" t="str">
            <v>Anh Hà</v>
          </cell>
          <cell r="I4" t="str">
            <v>Chị Thủy</v>
          </cell>
          <cell r="J4" t="str">
            <v xml:space="preserve"> </v>
          </cell>
          <cell r="K4" t="str">
            <v>Chị Dung</v>
          </cell>
          <cell r="L4" t="str">
            <v>Anh Nam</v>
          </cell>
        </row>
        <row r="5">
          <cell r="A5" t="str">
            <v>B</v>
          </cell>
          <cell r="B5" t="str">
            <v>SĐT</v>
          </cell>
          <cell r="C5" t="str">
            <v>(086) 898 4261</v>
          </cell>
          <cell r="D5" t="str">
            <v>0982026539</v>
          </cell>
          <cell r="E5">
            <v>10</v>
          </cell>
          <cell r="F5" t="str">
            <v>0928822179</v>
          </cell>
          <cell r="G5" t="str">
            <v>0966533693</v>
          </cell>
          <cell r="H5" t="str">
            <v>0977651188</v>
          </cell>
          <cell r="I5" t="str">
            <v>(096) 469 0599</v>
          </cell>
          <cell r="J5" t="str">
            <v>(086) 898 4261</v>
          </cell>
          <cell r="K5" t="str">
            <v>0975610871</v>
          </cell>
          <cell r="L5" t="str">
            <v>0979 381 413</v>
          </cell>
        </row>
        <row r="6">
          <cell r="A6" t="str">
            <v>C</v>
          </cell>
          <cell r="B6" t="str">
            <v>Link</v>
          </cell>
          <cell r="C6" t="str">
            <v>https://bds68.com.vn/ban-dat/ha-noi/ha-dong/duong-giang-le/dat-chinh-chu-phuong-bien-giang-quan-ha-dong-pr9258267</v>
          </cell>
          <cell r="D6" t="str">
            <v>https://batdongsan.com.vn/ban-dat-duong-quoc-lo-6-phuong-dong-mai-1/chinh-chu-can-mat-ql6-15-5-5-5m-tai-ha-tp-ha-noi-0982026539-pr23971700</v>
          </cell>
          <cell r="E6" t="str">
            <v>https://dothi.net/ban-dat-duong-phu-my-phuong-bien-giang/ban-dat-gan-cau-mai-linh-phuong-bien-giang-ha-dong-ha-noi-pr12936027.htm</v>
          </cell>
          <cell r="F6" t="str">
            <v>https://dothi.net/ban-dat-duong-6-4-phuong-bien-giang/ban-dat-bien-giang-ha-dong-47m2-oto-do-cua-lo-goc-cach-quoc-lo-6-100m-845-trieu-pr12944616.htm</v>
          </cell>
          <cell r="G6" t="str">
            <v>https://dothi.net/ban-dat-duong-rang-dong-phuong-bien-giang/ban-dat-so-do-31m2-bien-giang-cach-cau-mai-linh-500m-pr12720664.htm</v>
          </cell>
          <cell r="H6" t="str">
            <v>https://batdongsan.com.vn/ban-nha-mat-pho-duong-quoc-lo-6-phuong-bien-giang/ql6-p-q-ha-dong-dt-60m2-luu-khong-20m-gia-4-25-ty-lh-0977-65-11-88-pr24290574</v>
          </cell>
          <cell r="I6" t="str">
            <v>https://bds68.com.vn/ban-dat/ha-noi/ha-dong/duong-giang-le/dat-tho-cu-giang-le-o-to-tranh-an-sinh-tot-pr9068639</v>
          </cell>
          <cell r="J6" t="str">
            <v>https://bds68.com.vn/ban-dat/ha-noi/ha-dong/phuong-bien-giang/ban-dat-chinh-chu-phuong-bien-giang-pr9498683</v>
          </cell>
          <cell r="K6" t="str">
            <v>https://batdongsan.com.vn/ban-dat-duong-rang-dong-phuong-bien-giang/chinh-chu-can-lo-2-mat-tien-tai-otoo-do-cua-kd-tot-pr23735907</v>
          </cell>
          <cell r="L6" t="str">
            <v>https://batdongsan.com.vn/ban-nha-mat-pho-duong-quoc-lo-6-phuong-dong-mai-1/cap-4-ql6-kinh-doanh-70m2-gan-cau-linh-ha-tp-ha-noi-pr23971593</v>
          </cell>
        </row>
        <row r="7">
          <cell r="A7" t="str">
            <v>D</v>
          </cell>
          <cell r="B7" t="str">
            <v>Tình trạng giao dịch</v>
          </cell>
          <cell r="C7" t="str">
            <v>Đang giao dịch</v>
          </cell>
          <cell r="D7" t="str">
            <v>Đã giao dịch</v>
          </cell>
          <cell r="E7" t="str">
            <v>Đang giao dịch</v>
          </cell>
          <cell r="F7" t="str">
            <v>Đã giao dịch</v>
          </cell>
          <cell r="G7" t="str">
            <v>Đã giao dịch</v>
          </cell>
          <cell r="H7" t="str">
            <v>Đang giao dịch</v>
          </cell>
          <cell r="I7" t="str">
            <v>Đang giao dịch</v>
          </cell>
          <cell r="J7" t="str">
            <v>Đang giao dịch</v>
          </cell>
          <cell r="K7" t="str">
            <v>Đang giao dịch</v>
          </cell>
          <cell r="L7" t="str">
            <v>Đã giao dịch</v>
          </cell>
        </row>
        <row r="8">
          <cell r="A8" t="str">
            <v>E</v>
          </cell>
          <cell r="B8" t="str">
            <v>Thời điểm giao dịch</v>
          </cell>
          <cell r="C8" t="str">
            <v>Tháng 2/2020</v>
          </cell>
          <cell r="D8" t="str">
            <v>Tháng 12/2019</v>
          </cell>
          <cell r="E8" t="str">
            <v>Tháng 2/2020</v>
          </cell>
          <cell r="F8" t="str">
            <v>Tháng 11/2019</v>
          </cell>
          <cell r="G8" t="str">
            <v>Tháng 8/2019</v>
          </cell>
          <cell r="H8" t="str">
            <v>Tháng 2/2020</v>
          </cell>
          <cell r="I8" t="str">
            <v>Tháng 2/2020</v>
          </cell>
          <cell r="J8" t="str">
            <v>Tháng 2/2020</v>
          </cell>
          <cell r="K8" t="str">
            <v>Tháng 2/2020</v>
          </cell>
          <cell r="L8" t="str">
            <v>Tháng 12/2019</v>
          </cell>
        </row>
        <row r="9">
          <cell r="A9" t="str">
            <v>F</v>
          </cell>
          <cell r="B9" t="str">
            <v>Loại TS</v>
          </cell>
          <cell r="C9" t="str">
            <v>Đất</v>
          </cell>
          <cell r="D9" t="str">
            <v>Đất</v>
          </cell>
          <cell r="E9" t="str">
            <v>Đất</v>
          </cell>
          <cell r="F9" t="str">
            <v>Đất</v>
          </cell>
          <cell r="G9" t="str">
            <v>Đất</v>
          </cell>
          <cell r="H9" t="str">
            <v>Đất và TS trên đất</v>
          </cell>
          <cell r="I9" t="str">
            <v>Đất</v>
          </cell>
          <cell r="J9" t="str">
            <v>Đất</v>
          </cell>
          <cell r="K9" t="str">
            <v>Đất</v>
          </cell>
          <cell r="L9" t="str">
            <v>Đất và TS trên đất</v>
          </cell>
        </row>
        <row r="10">
          <cell r="A10" t="str">
            <v>G</v>
          </cell>
          <cell r="B10" t="str">
            <v>Địa chỉ</v>
          </cell>
          <cell r="C10" t="str">
            <v>Tổ dân phố Giang Lẻ, Biên Giang, Hà Đông, Hà Nội</v>
          </cell>
          <cell r="D10" t="str">
            <v>Đường Quốc lộ 6, Phường Đồng Mai, Hà Đông, Hà Nội</v>
          </cell>
          <cell r="E10" t="str">
            <v>Biên Giang, Hà Đông, Hà Nội</v>
          </cell>
          <cell r="F10" t="str">
            <v>Biên Giang, Hà Đông, Hà Nội</v>
          </cell>
          <cell r="G10" t="str">
            <v>Biên Giang, Hà Đông, Hà Nội</v>
          </cell>
          <cell r="H10" t="str">
            <v>Đường Quốc lộ 6, Phường Biên Giang, Hà Đông, Hà Nội</v>
          </cell>
          <cell r="I10" t="str">
            <v>Đường Giang Lẻ, Phường Biên Giang, Hà Đông, Hà Nội</v>
          </cell>
          <cell r="J10" t="str">
            <v>Đường Rạng đông, Phường Biên Giang, Hà Đông, Hà Nội</v>
          </cell>
          <cell r="K10" t="str">
            <v>Đường Rạng đông, Phường Biên Giang, Hà Đông, Hà Nội</v>
          </cell>
          <cell r="L10" t="str">
            <v>Đường Quốc lộ 6, Phường Đồng Mai, Hà Đông, Hà Nội</v>
          </cell>
        </row>
        <row r="11">
          <cell r="A11" t="str">
            <v>H</v>
          </cell>
          <cell r="B11" t="str">
            <v>Mục đích sử dụng</v>
          </cell>
          <cell r="C11" t="str">
            <v>Đất ở tại đô thị</v>
          </cell>
          <cell r="D11" t="str">
            <v>Đất ở tại đô thị</v>
          </cell>
          <cell r="E11" t="str">
            <v>Đất ở tại đô thị</v>
          </cell>
          <cell r="F11" t="str">
            <v>Đất ở tại đô thị</v>
          </cell>
          <cell r="G11" t="str">
            <v>Đất ở tại đô thị</v>
          </cell>
          <cell r="H11" t="str">
            <v>Đất ở tại đô thị</v>
          </cell>
          <cell r="I11" t="str">
            <v>Đất ở tại đô thị</v>
          </cell>
          <cell r="J11" t="str">
            <v>Đất ở tại đô thị</v>
          </cell>
          <cell r="K11" t="str">
            <v>Đất ở tại đô thị</v>
          </cell>
          <cell r="L11" t="str">
            <v>Đất ở tại đô thị</v>
          </cell>
        </row>
        <row r="12">
          <cell r="A12" t="str">
            <v>I</v>
          </cell>
          <cell r="B12" t="str">
            <v>Pháp lý</v>
          </cell>
          <cell r="C12" t="str">
            <v>Giấy chứng nhận QSD đất</v>
          </cell>
          <cell r="D12" t="str">
            <v>Giấy chứng nhận QSD đất</v>
          </cell>
          <cell r="E12" t="str">
            <v>Giấy chứng nhận QSD đất</v>
          </cell>
          <cell r="F12" t="str">
            <v>Giấy chứng nhận QSD đất</v>
          </cell>
          <cell r="G12" t="str">
            <v>Giấy chứng nhận QSD đất</v>
          </cell>
          <cell r="H12" t="str">
            <v>Giấy chứng nhận QSD đất</v>
          </cell>
          <cell r="I12" t="str">
            <v>Giấy chứng nhận QSD đất</v>
          </cell>
          <cell r="J12" t="str">
            <v>Giấy chứng nhận QSD đất</v>
          </cell>
          <cell r="K12" t="str">
            <v>Giấy chứng nhận QSD đất</v>
          </cell>
          <cell r="L12" t="str">
            <v>Giấy chứng nhận QSD đất</v>
          </cell>
        </row>
        <row r="13">
          <cell r="A13" t="str">
            <v>J</v>
          </cell>
          <cell r="B13" t="str">
            <v>Mô tả vị trí</v>
          </cell>
          <cell r="C13" t="str">
            <v>Tài sản cách bến xe Yên Nghĩa 3 km, cách QL 6 khoảng 100m, cách chợ Biên Giang 50m, cách trường học cấp một và trường cấp hai 200m. Đường trước mặt 3,5m</v>
          </cell>
          <cell r="D13" t="str">
            <v xml:space="preserve">Tài sản 2 mặt thoáng, một mặt đường QL6, một mặt giáp ngõ rộng. Cách bến xe Yên Nghĩa 2km, gần trường học, chợ đầu mối. </v>
          </cell>
          <cell r="E13" t="str">
            <v>Đường vào 3,5m, Cách mặt đường QL 6, cầu Mai Lĩnh chưa đầy 1km. Khu vực đông dân cư, gần trường, chợ thuận tiện đi lại, công an phường</v>
          </cell>
          <cell r="F13" t="str">
            <v>Tài sản là lô góc, 2 mặt thoáng, cách Quốc Lộ 6 khoảng 100m, gần ủy ban Phường, trường học, vị trí đi lại thuận tiện, khu vực dân cư sống hiền lành. Đường vào rộng 5m</v>
          </cell>
          <cell r="G13" t="str">
            <v>Đường vào 2,8m. Từ đất ra đến chân cầu Mai Lĩnh chỉ 3p đi xe, gần công an P. Biên Giang, tiểu học Biên Giang</v>
          </cell>
          <cell r="H13" t="str">
            <v>Đường Quốc lộ 6, Phường Biên Giang, Hà Đông, Hà Nội</v>
          </cell>
          <cell r="I13" t="str">
            <v>Gần chợ Biên Giang, cách QL 6 50m. Khu vực đông dân cư an ninh tốt, gần trường cấp 1, 2 mầm non. Đường trước nhà 6m</v>
          </cell>
          <cell r="J13" t="str">
            <v>Tài sản cách bến xe Yên Nghĩa 3 km, cách QL 6 khoảng 100m, cách chợ Biên Giang 50m, cách trường học cấp một và trường cấp hai 200m, đường trước cửa ô tô vào tận nhà.</v>
          </cell>
          <cell r="K13" t="str">
            <v>Gần chợ, gần trường học. Cách QL6 600m. Có thể ở hoặc đầu tư KD đều rất tốt, sinh lời. Đường trước nhà 6m, đường sau nhà 5m</v>
          </cell>
          <cell r="L13" t="str">
            <v>Nhà cách trường mầm non và trường tiểu học Đồng Mai 500m, cách trường THCS chưa đến 1km. Nằm trên tuyến đường Quốc Lộ 6 và cách bến xe Yên Nghĩa chưa đầy 2 km</v>
          </cell>
        </row>
        <row r="14">
          <cell r="A14" t="str">
            <v>K</v>
          </cell>
          <cell r="B14" t="str">
            <v>Điều kiện cơ sở hạ tầng</v>
          </cell>
          <cell r="C14" t="str">
            <v>Khá</v>
          </cell>
          <cell r="D14" t="str">
            <v>Khá</v>
          </cell>
          <cell r="E14" t="str">
            <v>Khá</v>
          </cell>
          <cell r="F14" t="str">
            <v>Khá</v>
          </cell>
          <cell r="G14" t="str">
            <v>Khá</v>
          </cell>
          <cell r="H14" t="str">
            <v>Khá</v>
          </cell>
          <cell r="I14" t="str">
            <v>Khá</v>
          </cell>
          <cell r="J14" t="str">
            <v>Khá</v>
          </cell>
          <cell r="K14" t="str">
            <v>Khá</v>
          </cell>
          <cell r="L14" t="str">
            <v>Khá</v>
          </cell>
        </row>
        <row r="15">
          <cell r="A15" t="str">
            <v>L</v>
          </cell>
          <cell r="B15" t="str">
            <v>Diện tích</v>
          </cell>
          <cell r="C15">
            <v>57.5</v>
          </cell>
          <cell r="D15">
            <v>85.25</v>
          </cell>
          <cell r="E15">
            <v>141.9</v>
          </cell>
          <cell r="F15">
            <v>47</v>
          </cell>
          <cell r="G15">
            <v>31</v>
          </cell>
          <cell r="H15">
            <v>60</v>
          </cell>
          <cell r="I15">
            <v>84</v>
          </cell>
          <cell r="J15">
            <v>54</v>
          </cell>
          <cell r="K15">
            <v>50</v>
          </cell>
          <cell r="L15">
            <v>70</v>
          </cell>
        </row>
        <row r="16">
          <cell r="A16" t="str">
            <v>M</v>
          </cell>
          <cell r="B16" t="str">
            <v>Mặt tiền</v>
          </cell>
          <cell r="C16">
            <v>4.5</v>
          </cell>
          <cell r="D16">
            <v>5.5</v>
          </cell>
          <cell r="E16">
            <v>8</v>
          </cell>
          <cell r="F16">
            <v>4.5</v>
          </cell>
          <cell r="G16">
            <v>3.6</v>
          </cell>
          <cell r="H16">
            <v>4.2</v>
          </cell>
          <cell r="I16">
            <v>6</v>
          </cell>
          <cell r="J16">
            <v>5</v>
          </cell>
          <cell r="K16">
            <v>4</v>
          </cell>
          <cell r="L16">
            <v>5</v>
          </cell>
        </row>
        <row r="17">
          <cell r="A17" t="str">
            <v>N</v>
          </cell>
          <cell r="B17" t="str">
            <v>Hình dáng</v>
          </cell>
          <cell r="C17" t="str">
            <v>Vuông vức</v>
          </cell>
          <cell r="D17" t="str">
            <v>Vuông vức</v>
          </cell>
          <cell r="E17" t="str">
            <v>Vuông vức</v>
          </cell>
          <cell r="F17" t="str">
            <v>Vuông vức, nở hậu</v>
          </cell>
          <cell r="G17" t="str">
            <v>Vuông vức</v>
          </cell>
          <cell r="H17" t="str">
            <v>Vuông vức</v>
          </cell>
          <cell r="I17" t="str">
            <v>Vuông vức</v>
          </cell>
          <cell r="J17" t="str">
            <v>Vuông vức</v>
          </cell>
          <cell r="K17" t="str">
            <v>Vuông vức</v>
          </cell>
          <cell r="L17" t="str">
            <v>Vuông vức</v>
          </cell>
        </row>
        <row r="18">
          <cell r="A18" t="str">
            <v>O</v>
          </cell>
          <cell r="B18" t="str">
            <v>Hướng</v>
          </cell>
          <cell r="C18" t="str">
            <v>Nam</v>
          </cell>
          <cell r="D18" t="str">
            <v>Tây Bắc</v>
          </cell>
          <cell r="E18" t="str">
            <v>Đông Nam</v>
          </cell>
          <cell r="F18" t="str">
            <v>KXĐ</v>
          </cell>
          <cell r="G18" t="str">
            <v>Đông Bắc</v>
          </cell>
          <cell r="H18" t="str">
            <v>Đông Bắc</v>
          </cell>
          <cell r="I18" t="str">
            <v>Bắc</v>
          </cell>
          <cell r="J18" t="str">
            <v>Đông Bắc</v>
          </cell>
          <cell r="K18" t="str">
            <v>Bắc</v>
          </cell>
          <cell r="L18" t="str">
            <v>Tây Bắc</v>
          </cell>
        </row>
        <row r="19">
          <cell r="A19" t="str">
            <v>P</v>
          </cell>
          <cell r="B19" t="str">
            <v>Tài sản trên đất</v>
          </cell>
          <cell r="C19" t="str">
            <v>Không</v>
          </cell>
          <cell r="D19" t="str">
            <v>Không</v>
          </cell>
          <cell r="E19" t="str">
            <v>Không</v>
          </cell>
          <cell r="F19" t="str">
            <v>Không</v>
          </cell>
          <cell r="G19" t="str">
            <v>Không</v>
          </cell>
          <cell r="H19" t="str">
            <v>Nhà 3 tầng</v>
          </cell>
          <cell r="I19" t="str">
            <v>Không</v>
          </cell>
          <cell r="J19" t="str">
            <v>Không</v>
          </cell>
          <cell r="K19" t="str">
            <v>Không</v>
          </cell>
          <cell r="L19" t="str">
            <v>Nhà cấp 4</v>
          </cell>
        </row>
        <row r="20">
          <cell r="A20" t="str">
            <v>P1</v>
          </cell>
          <cell r="B20" t="str">
            <v>Suất vốn</v>
          </cell>
          <cell r="C20">
            <v>1730000</v>
          </cell>
          <cell r="D20">
            <v>4540000</v>
          </cell>
          <cell r="E20">
            <v>6970000</v>
          </cell>
          <cell r="F20">
            <v>1730000</v>
          </cell>
          <cell r="G20">
            <v>1730000</v>
          </cell>
          <cell r="H20">
            <v>6970000</v>
          </cell>
          <cell r="I20">
            <v>6970000</v>
          </cell>
          <cell r="J20">
            <v>6970000</v>
          </cell>
          <cell r="K20">
            <v>6970000</v>
          </cell>
          <cell r="L20">
            <v>4540000</v>
          </cell>
        </row>
        <row r="21">
          <cell r="A21" t="str">
            <v>P2</v>
          </cell>
          <cell r="B21" t="str">
            <v>S sàn XD</v>
          </cell>
          <cell r="C21">
            <v>0</v>
          </cell>
          <cell r="D21">
            <v>0</v>
          </cell>
          <cell r="E21">
            <v>0</v>
          </cell>
          <cell r="F21">
            <v>0</v>
          </cell>
          <cell r="G21">
            <v>0</v>
          </cell>
          <cell r="H21">
            <v>180</v>
          </cell>
          <cell r="I21">
            <v>0</v>
          </cell>
          <cell r="J21">
            <v>0</v>
          </cell>
          <cell r="K21">
            <v>0</v>
          </cell>
          <cell r="L21">
            <v>70</v>
          </cell>
        </row>
        <row r="22">
          <cell r="A22" t="str">
            <v>P3</v>
          </cell>
          <cell r="B22" t="str">
            <v>Tỷ lệ CL</v>
          </cell>
          <cell r="C22">
            <v>0</v>
          </cell>
          <cell r="D22">
            <v>0</v>
          </cell>
          <cell r="E22">
            <v>0</v>
          </cell>
          <cell r="F22">
            <v>0</v>
          </cell>
          <cell r="G22">
            <v>0</v>
          </cell>
          <cell r="H22">
            <v>0.75</v>
          </cell>
          <cell r="I22">
            <v>0</v>
          </cell>
          <cell r="J22">
            <v>0</v>
          </cell>
          <cell r="K22">
            <v>0</v>
          </cell>
          <cell r="L22">
            <v>0.6</v>
          </cell>
        </row>
        <row r="23">
          <cell r="A23" t="str">
            <v>Q</v>
          </cell>
          <cell r="B23" t="str">
            <v>Giá bán</v>
          </cell>
          <cell r="C23">
            <v>890000000</v>
          </cell>
          <cell r="D23">
            <v>4944500000</v>
          </cell>
          <cell r="E23">
            <v>1702800000</v>
          </cell>
          <cell r="F23">
            <v>845000000</v>
          </cell>
          <cell r="G23">
            <v>530000000</v>
          </cell>
          <cell r="H23">
            <v>4250000000</v>
          </cell>
          <cell r="I23">
            <v>2180000000</v>
          </cell>
          <cell r="J23">
            <v>1380000000</v>
          </cell>
          <cell r="K23">
            <v>1275000000</v>
          </cell>
          <cell r="L23">
            <v>4200000000</v>
          </cell>
        </row>
        <row r="24">
          <cell r="A24" t="str">
            <v>S</v>
          </cell>
          <cell r="B24" t="str">
            <v>Tỷ lệ giao dịch thành công</v>
          </cell>
          <cell r="C24">
            <v>0.95</v>
          </cell>
          <cell r="D24">
            <v>0.95</v>
          </cell>
          <cell r="E24">
            <v>0.95</v>
          </cell>
          <cell r="F24">
            <v>0.95</v>
          </cell>
          <cell r="G24">
            <v>0.95</v>
          </cell>
          <cell r="H24">
            <v>0.95</v>
          </cell>
          <cell r="I24">
            <v>0.95</v>
          </cell>
          <cell r="J24">
            <v>0.95</v>
          </cell>
          <cell r="K24">
            <v>0.95</v>
          </cell>
          <cell r="L24">
            <v>0.95</v>
          </cell>
        </row>
        <row r="25">
          <cell r="A25" t="str">
            <v>T</v>
          </cell>
          <cell r="B25" t="str">
            <v>Giá bán thành công</v>
          </cell>
          <cell r="C25">
            <v>845500000</v>
          </cell>
          <cell r="D25">
            <v>4697275000</v>
          </cell>
          <cell r="E25">
            <v>1617660000</v>
          </cell>
          <cell r="F25">
            <v>802750000</v>
          </cell>
          <cell r="G25">
            <v>503500000</v>
          </cell>
          <cell r="H25">
            <v>4037500000</v>
          </cell>
          <cell r="I25">
            <v>2071000000</v>
          </cell>
          <cell r="J25">
            <v>1311000000</v>
          </cell>
          <cell r="K25">
            <v>1211250000</v>
          </cell>
          <cell r="L25">
            <v>3990000000</v>
          </cell>
        </row>
        <row r="26">
          <cell r="A26" t="str">
            <v>U</v>
          </cell>
          <cell r="B26" t="str">
            <v>Đơn giá</v>
          </cell>
          <cell r="C26">
            <v>14704347.826086957</v>
          </cell>
          <cell r="D26">
            <v>55100000</v>
          </cell>
          <cell r="E26">
            <v>11400000</v>
          </cell>
          <cell r="F26">
            <v>17079787.234042551</v>
          </cell>
          <cell r="G26">
            <v>16241935.483870968</v>
          </cell>
          <cell r="H26">
            <v>67291666.666666672</v>
          </cell>
          <cell r="I26">
            <v>24654761.904761903</v>
          </cell>
          <cell r="J26">
            <v>24277777.777777776</v>
          </cell>
          <cell r="K26">
            <v>24225000</v>
          </cell>
          <cell r="L26">
            <v>57000000</v>
          </cell>
        </row>
        <row r="27">
          <cell r="A27" t="str">
            <v>V</v>
          </cell>
          <cell r="B27">
            <v>57000000</v>
          </cell>
          <cell r="C27">
            <v>57000000</v>
          </cell>
          <cell r="D27">
            <v>57000000</v>
          </cell>
          <cell r="E27">
            <v>57000000</v>
          </cell>
          <cell r="F27">
            <v>57000000</v>
          </cell>
          <cell r="G27">
            <v>57000000</v>
          </cell>
          <cell r="H27">
            <v>57000000</v>
          </cell>
          <cell r="I27">
            <v>57000000</v>
          </cell>
          <cell r="J27">
            <v>57000000</v>
          </cell>
          <cell r="K27">
            <v>57000000</v>
          </cell>
          <cell r="L27">
            <v>57000000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TIEN VAY "/>
      <sheetName val="TIEN GOI"/>
      <sheetName val="UOC THUC HIEN TNDN"/>
      <sheetName val="SO CAI TM"/>
      <sheetName val="QUY TM"/>
      <sheetName val="NHAT KY CHI TIEN"/>
      <sheetName val="NVS DLDN"/>
      <sheetName val="HOA KHANH -HUE"/>
      <sheetName val="TO 48 C"/>
      <sheetName val="TTDIEN2"/>
      <sheetName val="HOA XUAN"/>
      <sheetName val="XT AN DON"/>
      <sheetName val="MR 110KV"/>
      <sheetName val="TBA 220 DS"/>
      <sheetName val="MONG TRU"/>
      <sheetName val="110 EAKAR"/>
      <sheetName val="VPXN"/>
      <sheetName val="HR TBA 500"/>
      <sheetName val="QUAN 3"/>
      <sheetName val="TRAM LAP HUE"/>
      <sheetName val="CQuang Q11"/>
      <sheetName val="TBA 110 Lao Bao"/>
      <sheetName val="DZ DH LBao"/>
      <sheetName val="Vi tri 268"/>
      <sheetName val="Da nhim NT"/>
      <sheetName val="TBA 220 HKhanh"/>
      <sheetName val="Vi tri 53,60"/>
      <sheetName val="XUAN HA"/>
      <sheetName val="NX CO KHI"/>
      <sheetName val="TBA 110 HKhanh"/>
      <sheetName val="KH_Q1_Q2_01"/>
      <sheetName val="c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ONG DAY"/>
      <sheetName val="TBA"/>
      <sheetName val="Giai trinh"/>
      <sheetName val="00000000"/>
      <sheetName val="XL4Poppy"/>
    </sheetNames>
    <sheetDataSet>
      <sheetData sheetId="0"/>
      <sheetData sheetId="1"/>
      <sheetData sheetId="2"/>
      <sheetData sheetId="3"/>
      <sheetData sheetId="4"/>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hong_tin"/>
      <sheetName val="Thong_ke_thi_truong"/>
      <sheetName val="Tien_bang_chu"/>
      <sheetName val="TH_KQDG"/>
      <sheetName val="PL01"/>
      <sheetName val="PL1.1"/>
      <sheetName val="PL02"/>
      <sheetName val="PL2.1"/>
      <sheetName val="Sheet1"/>
      <sheetName val="Sheet2"/>
      <sheetName val="Sheet3"/>
    </sheetNames>
    <sheetDataSet>
      <sheetData sheetId="0" refreshError="1"/>
      <sheetData sheetId="1" refreshError="1"/>
      <sheetData sheetId="2">
        <row r="6">
          <cell r="A6" t="str">
            <v>Code</v>
          </cell>
          <cell r="B6" t="str">
            <v>Nguon_thong_tin</v>
          </cell>
          <cell r="C6" t="str">
            <v>So_dien_thoai</v>
          </cell>
          <cell r="D6" t="str">
            <v>Tham_khao</v>
          </cell>
          <cell r="E6" t="str">
            <v>Tinh_trang_giao_dich</v>
          </cell>
          <cell r="F6" t="str">
            <v>Thoi_diem_giao_dich</v>
          </cell>
          <cell r="G6" t="str">
            <v>Loai_tai_san</v>
          </cell>
          <cell r="H6" t="str">
            <v>Dia_chi</v>
          </cell>
          <cell r="I6" t="str">
            <v>Muc_dich_su_dung</v>
          </cell>
          <cell r="J6" t="str">
            <v>Phap_ly</v>
          </cell>
          <cell r="K6" t="str">
            <v>Vi_tri_loi_the_kinh_doanh</v>
          </cell>
          <cell r="L6" t="str">
            <v>Quy_mo_kich_thuoc</v>
          </cell>
          <cell r="M6" t="str">
            <v>Hinh_dang_dat</v>
          </cell>
          <cell r="N6" t="str">
            <v>Dieu_kien_co_so_ha_tang</v>
          </cell>
          <cell r="O6" t="str">
            <v>Dieu_kien_an_ninh_moi_truong</v>
          </cell>
          <cell r="P6" t="str">
            <v>Tai_san_tren_dat</v>
          </cell>
          <cell r="Q6" t="str">
            <v>Giá bán</v>
          </cell>
          <cell r="R6" t="str">
            <v>%_Uoc_tinh</v>
          </cell>
          <cell r="S6" t="str">
            <v>Gia_cho_thue_uoc_tinh</v>
          </cell>
          <cell r="T6" t="str">
            <v>Ghi_chu</v>
          </cell>
        </row>
        <row r="7">
          <cell r="A7">
            <v>1</v>
          </cell>
          <cell r="B7" t="str">
            <v>Anh Khương</v>
          </cell>
          <cell r="C7" t="str">
            <v>0968-916-600</v>
          </cell>
          <cell r="D7" t="str">
            <v>https://batdongsan.com.vn/ban-dat-duong-le-xuan-diep-phuong-kien-hung/chinh-chu-gap-lo-dau-gia-quay-mat-vao-c-cu-kinh-doanh-dinh-lh-0968-91-6600-pr14415680</v>
          </cell>
          <cell r="E7" t="str">
            <v>Đang giao dịch</v>
          </cell>
          <cell r="F7" t="str">
            <v>tháng 8/2019</v>
          </cell>
          <cell r="G7">
            <v>1</v>
          </cell>
          <cell r="H7" t="str">
            <v>Đường Lê Xuân Điệp, Phường Kiến Hưng, Quận Hà Đông, Hà Nội</v>
          </cell>
          <cell r="I7" t="str">
            <v>Đất ở</v>
          </cell>
          <cell r="J7" t="str">
            <v>Đầy đủ</v>
          </cell>
          <cell r="K7" t="str">
            <v>Mặt tiền 5m lại quay mặt vào chung cư 19T3 và 2 tòa nhà chung cư đang xây dựng tạo cho mảnh đất có một vị thế có một không hai ở khu DG05, kinh doanh rất tốt</v>
          </cell>
          <cell r="L7">
            <v>67.5</v>
          </cell>
          <cell r="M7" t="str">
            <v>Vuông vức</v>
          </cell>
          <cell r="N7" t="str">
            <v>Tốt</v>
          </cell>
          <cell r="O7" t="str">
            <v>Tốt</v>
          </cell>
          <cell r="P7" t="str">
            <v>Không</v>
          </cell>
          <cell r="Q7">
            <v>3375000000</v>
          </cell>
          <cell r="R7">
            <v>0.95</v>
          </cell>
          <cell r="S7">
            <v>3206250000</v>
          </cell>
          <cell r="T7">
            <v>3206248448</v>
          </cell>
        </row>
        <row r="8">
          <cell r="A8">
            <v>2</v>
          </cell>
          <cell r="B8" t="str">
            <v>Anh Hân</v>
          </cell>
          <cell r="C8" t="str">
            <v>0979102679</v>
          </cell>
          <cell r="D8" t="str">
            <v>https://batdongsan.com.vn/ban-dat-duong-le-xuan-diep-phuong-kien-hung/can-gia-2-35-ty-dt-50m2-mt-5-5m-ha-dong-pr15959881</v>
          </cell>
          <cell r="E8" t="str">
            <v>Đang giao dịch</v>
          </cell>
          <cell r="F8" t="str">
            <v>tháng 8/2019</v>
          </cell>
          <cell r="G8">
            <v>2</v>
          </cell>
          <cell r="H8" t="str">
            <v>Đường Lê Xuân Điệp, Phường Kiến Hưng, Quận Hà Đông, Hà Nội</v>
          </cell>
          <cell r="I8" t="str">
            <v>Đất ở</v>
          </cell>
          <cell r="J8" t="str">
            <v>Đầy đủ</v>
          </cell>
          <cell r="K8" t="str">
            <v>Mặt tiền 4m.Gần siêu thị Metro Hà Đông, chợ Hà Đông, gần các khu đô thị Xa La, Văn Phú, Thanh Hà, Đại Thanh, gần các bệnh viện lớn như viện 103, viện Bỏng Quốc gia, viện K3, các trường cấp I, II, III và mầm non. Giao thông thuận tiện</v>
          </cell>
          <cell r="L8">
            <v>50</v>
          </cell>
          <cell r="M8" t="str">
            <v>Vuông vức</v>
          </cell>
          <cell r="N8" t="str">
            <v>Tốt</v>
          </cell>
          <cell r="O8" t="str">
            <v>Tốt</v>
          </cell>
          <cell r="P8" t="str">
            <v>Không</v>
          </cell>
          <cell r="Q8">
            <v>2800000000</v>
          </cell>
          <cell r="R8">
            <v>0.95</v>
          </cell>
          <cell r="S8">
            <v>2660000000</v>
          </cell>
          <cell r="T8">
            <v>2659999744</v>
          </cell>
        </row>
        <row r="9">
          <cell r="A9">
            <v>3</v>
          </cell>
          <cell r="B9" t="str">
            <v>Anh Tùng</v>
          </cell>
          <cell r="C9" t="str">
            <v>0985.769.162</v>
          </cell>
          <cell r="D9" t="str">
            <v>https://alonhadat.com.vn/ban-dat-lien-ke-kien-hung-canh-san-bong-mau-luong-o-to-do-truoc-cua-lh-0985-769-162-4742460.html</v>
          </cell>
          <cell r="E9" t="str">
            <v>Đang giao dịch</v>
          </cell>
          <cell r="F9" t="str">
            <v>tháng 8/2019</v>
          </cell>
          <cell r="G9">
            <v>3</v>
          </cell>
          <cell r="H9" t="str">
            <v>Đường Lê Xuân Điệp, Phường Kiến Hưng, Quận Hà Đông, Hà Nội</v>
          </cell>
          <cell r="I9" t="str">
            <v>Đất ở</v>
          </cell>
          <cell r="J9" t="str">
            <v>Đầy đủ</v>
          </cell>
          <cell r="K9" t="str">
            <v>Mặt tiền 5m Đường trước nhà 11.5m, ô tô đỗ trước nhà. + Nằm ngay cạnh sân bóng Mậu Lương, cách chợ Mậu Lương khoảng 100m. + Cách trường học cấp 1, cấp 2, khu đô thị xa la chỉ vài trăm mét, cách các Bệnh Viện lớn ( Bệnh Viện 103, Bệnh Viện Bỏng Quốc Gia, Bệnh Viện Đa Khoa Hà Đông) chỉ hơn 1km + Khu vực dân cư đông đúc,dân trí cao.</v>
          </cell>
          <cell r="L9">
            <v>50</v>
          </cell>
          <cell r="M9" t="str">
            <v>Vuông vức</v>
          </cell>
          <cell r="N9" t="str">
            <v>Tốt</v>
          </cell>
          <cell r="O9" t="str">
            <v>Tốt</v>
          </cell>
          <cell r="P9" t="str">
            <v>Không</v>
          </cell>
          <cell r="Q9">
            <v>2750000000</v>
          </cell>
          <cell r="R9">
            <v>0.95</v>
          </cell>
          <cell r="S9">
            <v>2612500000</v>
          </cell>
          <cell r="T9">
            <v>2612498432</v>
          </cell>
        </row>
        <row r="10">
          <cell r="A10">
            <v>4</v>
          </cell>
          <cell r="B10">
            <v>4</v>
          </cell>
          <cell r="C10">
            <v>4</v>
          </cell>
          <cell r="D10">
            <v>4</v>
          </cell>
          <cell r="E10">
            <v>4</v>
          </cell>
          <cell r="F10">
            <v>4</v>
          </cell>
          <cell r="G10">
            <v>4</v>
          </cell>
          <cell r="H10">
            <v>4</v>
          </cell>
          <cell r="I10">
            <v>4</v>
          </cell>
          <cell r="J10">
            <v>4</v>
          </cell>
          <cell r="K10">
            <v>4</v>
          </cell>
          <cell r="L10">
            <v>4</v>
          </cell>
          <cell r="M10">
            <v>4</v>
          </cell>
          <cell r="N10">
            <v>4</v>
          </cell>
          <cell r="O10">
            <v>4</v>
          </cell>
          <cell r="P10">
            <v>4</v>
          </cell>
          <cell r="Q10">
            <v>4</v>
          </cell>
          <cell r="R10">
            <v>4</v>
          </cell>
          <cell r="S10">
            <v>0</v>
          </cell>
          <cell r="T10">
            <v>0</v>
          </cell>
        </row>
        <row r="11">
          <cell r="A11">
            <v>5</v>
          </cell>
          <cell r="B11">
            <v>5</v>
          </cell>
          <cell r="C11">
            <v>5</v>
          </cell>
          <cell r="D11">
            <v>5</v>
          </cell>
          <cell r="E11">
            <v>5</v>
          </cell>
          <cell r="F11" t="str">
            <v xml:space="preserve"> </v>
          </cell>
          <cell r="G11">
            <v>5</v>
          </cell>
          <cell r="H11">
            <v>5</v>
          </cell>
          <cell r="I11">
            <v>5</v>
          </cell>
          <cell r="J11">
            <v>5</v>
          </cell>
          <cell r="K11">
            <v>5</v>
          </cell>
          <cell r="L11">
            <v>5</v>
          </cell>
          <cell r="M11">
            <v>5</v>
          </cell>
          <cell r="N11">
            <v>5</v>
          </cell>
          <cell r="O11">
            <v>5</v>
          </cell>
          <cell r="P11" t="str">
            <v xml:space="preserve"> </v>
          </cell>
          <cell r="Q11">
            <v>5</v>
          </cell>
          <cell r="R11">
            <v>5</v>
          </cell>
          <cell r="S11">
            <v>0</v>
          </cell>
          <cell r="T11">
            <v>0</v>
          </cell>
        </row>
        <row r="12">
          <cell r="A12">
            <v>6</v>
          </cell>
          <cell r="B12">
            <v>6</v>
          </cell>
          <cell r="C12">
            <v>6</v>
          </cell>
          <cell r="D12">
            <v>6</v>
          </cell>
          <cell r="E12">
            <v>6</v>
          </cell>
          <cell r="F12">
            <v>6</v>
          </cell>
          <cell r="G12">
            <v>6</v>
          </cell>
          <cell r="H12">
            <v>6</v>
          </cell>
          <cell r="I12">
            <v>6</v>
          </cell>
          <cell r="J12">
            <v>6</v>
          </cell>
          <cell r="K12">
            <v>6</v>
          </cell>
          <cell r="L12">
            <v>6</v>
          </cell>
          <cell r="M12">
            <v>6</v>
          </cell>
          <cell r="N12">
            <v>6</v>
          </cell>
          <cell r="O12">
            <v>6</v>
          </cell>
          <cell r="P12">
            <v>6</v>
          </cell>
          <cell r="Q12">
            <v>6</v>
          </cell>
          <cell r="R12">
            <v>6</v>
          </cell>
          <cell r="S12">
            <v>0</v>
          </cell>
          <cell r="T12">
            <v>0</v>
          </cell>
        </row>
        <row r="13">
          <cell r="A13">
            <v>7</v>
          </cell>
          <cell r="B13">
            <v>7</v>
          </cell>
          <cell r="C13">
            <v>7</v>
          </cell>
          <cell r="D13">
            <v>7</v>
          </cell>
          <cell r="E13">
            <v>7</v>
          </cell>
          <cell r="F13">
            <v>7</v>
          </cell>
          <cell r="G13">
            <v>7</v>
          </cell>
          <cell r="H13">
            <v>7</v>
          </cell>
          <cell r="I13">
            <v>7</v>
          </cell>
          <cell r="J13">
            <v>7</v>
          </cell>
          <cell r="K13" t="str">
            <v xml:space="preserve"> </v>
          </cell>
          <cell r="L13">
            <v>7</v>
          </cell>
          <cell r="M13">
            <v>7</v>
          </cell>
          <cell r="N13">
            <v>7</v>
          </cell>
          <cell r="O13">
            <v>7</v>
          </cell>
          <cell r="P13">
            <v>7</v>
          </cell>
          <cell r="Q13">
            <v>7</v>
          </cell>
          <cell r="R13">
            <v>7</v>
          </cell>
          <cell r="S13">
            <v>0</v>
          </cell>
          <cell r="T13">
            <v>0</v>
          </cell>
        </row>
        <row r="14">
          <cell r="A14">
            <v>8</v>
          </cell>
          <cell r="B14">
            <v>8</v>
          </cell>
          <cell r="C14">
            <v>8</v>
          </cell>
          <cell r="D14">
            <v>8</v>
          </cell>
          <cell r="E14">
            <v>8</v>
          </cell>
          <cell r="F14">
            <v>8</v>
          </cell>
          <cell r="G14">
            <v>8</v>
          </cell>
          <cell r="H14">
            <v>8</v>
          </cell>
          <cell r="I14">
            <v>8</v>
          </cell>
          <cell r="J14">
            <v>8</v>
          </cell>
          <cell r="K14">
            <v>8</v>
          </cell>
          <cell r="L14">
            <v>8</v>
          </cell>
          <cell r="M14">
            <v>8</v>
          </cell>
          <cell r="N14">
            <v>8</v>
          </cell>
          <cell r="O14">
            <v>8</v>
          </cell>
          <cell r="P14">
            <v>8</v>
          </cell>
          <cell r="Q14">
            <v>8</v>
          </cell>
          <cell r="R14">
            <v>8</v>
          </cell>
          <cell r="S14">
            <v>0</v>
          </cell>
          <cell r="T14">
            <v>0</v>
          </cell>
        </row>
        <row r="15">
          <cell r="A15">
            <v>9</v>
          </cell>
          <cell r="B15">
            <v>9</v>
          </cell>
          <cell r="C15">
            <v>9</v>
          </cell>
          <cell r="D15">
            <v>9</v>
          </cell>
          <cell r="E15">
            <v>9</v>
          </cell>
          <cell r="F15">
            <v>9</v>
          </cell>
          <cell r="G15">
            <v>9</v>
          </cell>
          <cell r="H15">
            <v>9</v>
          </cell>
          <cell r="I15">
            <v>9</v>
          </cell>
          <cell r="J15">
            <v>9</v>
          </cell>
          <cell r="K15">
            <v>9</v>
          </cell>
          <cell r="L15">
            <v>9</v>
          </cell>
          <cell r="M15">
            <v>9</v>
          </cell>
          <cell r="N15">
            <v>9</v>
          </cell>
          <cell r="O15">
            <v>9</v>
          </cell>
          <cell r="P15">
            <v>9</v>
          </cell>
          <cell r="Q15">
            <v>9</v>
          </cell>
          <cell r="R15">
            <v>9</v>
          </cell>
          <cell r="S15">
            <v>0</v>
          </cell>
          <cell r="T15">
            <v>0</v>
          </cell>
        </row>
        <row r="16">
          <cell r="A16">
            <v>10</v>
          </cell>
          <cell r="B16">
            <v>10</v>
          </cell>
          <cell r="C16">
            <v>10</v>
          </cell>
          <cell r="D16">
            <v>10</v>
          </cell>
          <cell r="E16">
            <v>10</v>
          </cell>
          <cell r="F16">
            <v>10</v>
          </cell>
          <cell r="G16">
            <v>10</v>
          </cell>
          <cell r="H16">
            <v>10</v>
          </cell>
          <cell r="I16">
            <v>10</v>
          </cell>
          <cell r="J16">
            <v>10</v>
          </cell>
          <cell r="K16">
            <v>10</v>
          </cell>
          <cell r="L16">
            <v>10</v>
          </cell>
          <cell r="M16">
            <v>10</v>
          </cell>
          <cell r="N16">
            <v>10</v>
          </cell>
          <cell r="O16">
            <v>10</v>
          </cell>
          <cell r="P16">
            <v>10</v>
          </cell>
          <cell r="Q16">
            <v>10</v>
          </cell>
          <cell r="R16">
            <v>10</v>
          </cell>
          <cell r="S16">
            <v>0</v>
          </cell>
          <cell r="T16">
            <v>0</v>
          </cell>
        </row>
        <row r="17">
          <cell r="A17">
            <v>11</v>
          </cell>
          <cell r="B17">
            <v>11</v>
          </cell>
          <cell r="C17">
            <v>11</v>
          </cell>
          <cell r="D17">
            <v>11</v>
          </cell>
          <cell r="E17">
            <v>11</v>
          </cell>
          <cell r="F17">
            <v>11</v>
          </cell>
          <cell r="G17">
            <v>11</v>
          </cell>
          <cell r="H17">
            <v>11</v>
          </cell>
          <cell r="I17">
            <v>11</v>
          </cell>
          <cell r="J17">
            <v>11</v>
          </cell>
          <cell r="K17">
            <v>11</v>
          </cell>
          <cell r="L17">
            <v>11</v>
          </cell>
          <cell r="M17">
            <v>11</v>
          </cell>
          <cell r="N17">
            <v>11</v>
          </cell>
          <cell r="O17">
            <v>11</v>
          </cell>
          <cell r="P17">
            <v>11</v>
          </cell>
          <cell r="Q17">
            <v>11</v>
          </cell>
          <cell r="R17">
            <v>11</v>
          </cell>
          <cell r="S17">
            <v>0</v>
          </cell>
          <cell r="T17">
            <v>0</v>
          </cell>
        </row>
        <row r="18">
          <cell r="A18">
            <v>12</v>
          </cell>
          <cell r="B18">
            <v>12</v>
          </cell>
          <cell r="C18">
            <v>12</v>
          </cell>
          <cell r="D18">
            <v>12</v>
          </cell>
          <cell r="E18">
            <v>12</v>
          </cell>
          <cell r="F18">
            <v>12</v>
          </cell>
          <cell r="G18">
            <v>12</v>
          </cell>
          <cell r="H18">
            <v>12</v>
          </cell>
          <cell r="I18">
            <v>12</v>
          </cell>
          <cell r="J18">
            <v>12</v>
          </cell>
          <cell r="K18">
            <v>12</v>
          </cell>
          <cell r="L18">
            <v>12</v>
          </cell>
          <cell r="M18">
            <v>12</v>
          </cell>
          <cell r="N18">
            <v>12</v>
          </cell>
          <cell r="O18">
            <v>12</v>
          </cell>
          <cell r="P18">
            <v>12</v>
          </cell>
          <cell r="Q18">
            <v>12</v>
          </cell>
          <cell r="R18">
            <v>12</v>
          </cell>
          <cell r="S18">
            <v>0</v>
          </cell>
          <cell r="T18">
            <v>0</v>
          </cell>
        </row>
        <row r="19">
          <cell r="A19">
            <v>13</v>
          </cell>
          <cell r="B19">
            <v>13</v>
          </cell>
          <cell r="C19">
            <v>13</v>
          </cell>
          <cell r="D19">
            <v>13</v>
          </cell>
          <cell r="E19">
            <v>13</v>
          </cell>
          <cell r="F19">
            <v>13</v>
          </cell>
          <cell r="G19">
            <v>13</v>
          </cell>
          <cell r="H19">
            <v>13</v>
          </cell>
          <cell r="I19">
            <v>13</v>
          </cell>
          <cell r="J19">
            <v>13</v>
          </cell>
          <cell r="K19">
            <v>13</v>
          </cell>
          <cell r="L19">
            <v>13</v>
          </cell>
          <cell r="M19">
            <v>13</v>
          </cell>
          <cell r="N19">
            <v>13</v>
          </cell>
          <cell r="O19">
            <v>13</v>
          </cell>
          <cell r="P19">
            <v>13</v>
          </cell>
          <cell r="Q19">
            <v>13</v>
          </cell>
          <cell r="R19">
            <v>13</v>
          </cell>
          <cell r="S19">
            <v>0</v>
          </cell>
          <cell r="T19">
            <v>0</v>
          </cell>
        </row>
        <row r="20">
          <cell r="A20">
            <v>14</v>
          </cell>
          <cell r="B20">
            <v>14</v>
          </cell>
          <cell r="C20">
            <v>14</v>
          </cell>
          <cell r="D20">
            <v>14</v>
          </cell>
          <cell r="E20">
            <v>14</v>
          </cell>
          <cell r="F20">
            <v>14</v>
          </cell>
          <cell r="G20">
            <v>14</v>
          </cell>
          <cell r="H20">
            <v>14</v>
          </cell>
          <cell r="I20">
            <v>14</v>
          </cell>
          <cell r="J20">
            <v>14</v>
          </cell>
          <cell r="K20">
            <v>14</v>
          </cell>
          <cell r="L20">
            <v>14</v>
          </cell>
          <cell r="M20">
            <v>14</v>
          </cell>
          <cell r="N20">
            <v>14</v>
          </cell>
          <cell r="O20">
            <v>14</v>
          </cell>
          <cell r="P20">
            <v>14</v>
          </cell>
          <cell r="Q20">
            <v>14</v>
          </cell>
          <cell r="R20">
            <v>14</v>
          </cell>
          <cell r="S20">
            <v>0</v>
          </cell>
          <cell r="T20">
            <v>0</v>
          </cell>
        </row>
        <row r="21">
          <cell r="A21">
            <v>15</v>
          </cell>
          <cell r="B21">
            <v>15</v>
          </cell>
          <cell r="C21">
            <v>15</v>
          </cell>
          <cell r="D21">
            <v>15</v>
          </cell>
          <cell r="E21">
            <v>15</v>
          </cell>
          <cell r="F21">
            <v>15</v>
          </cell>
          <cell r="G21">
            <v>15</v>
          </cell>
          <cell r="H21">
            <v>15</v>
          </cell>
          <cell r="I21">
            <v>15</v>
          </cell>
          <cell r="J21">
            <v>15</v>
          </cell>
          <cell r="K21">
            <v>15</v>
          </cell>
          <cell r="L21">
            <v>15</v>
          </cell>
          <cell r="M21">
            <v>15</v>
          </cell>
          <cell r="N21">
            <v>15</v>
          </cell>
          <cell r="O21">
            <v>15</v>
          </cell>
          <cell r="P21">
            <v>15</v>
          </cell>
          <cell r="Q21">
            <v>15</v>
          </cell>
          <cell r="R21">
            <v>15</v>
          </cell>
          <cell r="S21">
            <v>0</v>
          </cell>
          <cell r="T21">
            <v>0</v>
          </cell>
        </row>
        <row r="22">
          <cell r="A22">
            <v>16</v>
          </cell>
          <cell r="B22">
            <v>16</v>
          </cell>
          <cell r="C22">
            <v>16</v>
          </cell>
          <cell r="D22">
            <v>16</v>
          </cell>
          <cell r="E22">
            <v>16</v>
          </cell>
          <cell r="F22">
            <v>16</v>
          </cell>
          <cell r="G22">
            <v>16</v>
          </cell>
          <cell r="H22">
            <v>16</v>
          </cell>
          <cell r="I22">
            <v>16</v>
          </cell>
          <cell r="J22">
            <v>16</v>
          </cell>
          <cell r="K22">
            <v>16</v>
          </cell>
          <cell r="L22">
            <v>16</v>
          </cell>
          <cell r="M22">
            <v>16</v>
          </cell>
          <cell r="N22">
            <v>16</v>
          </cell>
          <cell r="O22">
            <v>16</v>
          </cell>
          <cell r="P22">
            <v>16</v>
          </cell>
          <cell r="Q22">
            <v>16</v>
          </cell>
          <cell r="R22">
            <v>16</v>
          </cell>
          <cell r="S22">
            <v>0</v>
          </cell>
          <cell r="T22">
            <v>0</v>
          </cell>
        </row>
        <row r="23">
          <cell r="A23">
            <v>17</v>
          </cell>
          <cell r="B23">
            <v>17</v>
          </cell>
          <cell r="C23">
            <v>17</v>
          </cell>
          <cell r="D23">
            <v>17</v>
          </cell>
          <cell r="E23">
            <v>17</v>
          </cell>
          <cell r="F23">
            <v>17</v>
          </cell>
          <cell r="G23">
            <v>17</v>
          </cell>
          <cell r="H23">
            <v>17</v>
          </cell>
          <cell r="I23">
            <v>17</v>
          </cell>
          <cell r="J23">
            <v>17</v>
          </cell>
          <cell r="K23">
            <v>17</v>
          </cell>
          <cell r="L23">
            <v>17</v>
          </cell>
          <cell r="M23">
            <v>17</v>
          </cell>
          <cell r="N23">
            <v>17</v>
          </cell>
          <cell r="O23">
            <v>17</v>
          </cell>
          <cell r="P23">
            <v>17</v>
          </cell>
          <cell r="Q23">
            <v>17</v>
          </cell>
          <cell r="R23">
            <v>17</v>
          </cell>
          <cell r="S23">
            <v>0</v>
          </cell>
          <cell r="T23">
            <v>0</v>
          </cell>
        </row>
        <row r="24">
          <cell r="A24">
            <v>18</v>
          </cell>
          <cell r="B24">
            <v>18</v>
          </cell>
          <cell r="C24">
            <v>18</v>
          </cell>
          <cell r="D24">
            <v>18</v>
          </cell>
          <cell r="E24">
            <v>18</v>
          </cell>
          <cell r="F24">
            <v>18</v>
          </cell>
          <cell r="G24">
            <v>18</v>
          </cell>
          <cell r="H24">
            <v>18</v>
          </cell>
          <cell r="I24">
            <v>18</v>
          </cell>
          <cell r="J24">
            <v>18</v>
          </cell>
          <cell r="K24">
            <v>18</v>
          </cell>
          <cell r="L24">
            <v>18</v>
          </cell>
          <cell r="M24">
            <v>18</v>
          </cell>
          <cell r="N24">
            <v>18</v>
          </cell>
          <cell r="O24">
            <v>18</v>
          </cell>
          <cell r="P24">
            <v>18</v>
          </cell>
          <cell r="Q24">
            <v>18</v>
          </cell>
          <cell r="R24">
            <v>18</v>
          </cell>
          <cell r="S24">
            <v>0</v>
          </cell>
          <cell r="T24">
            <v>0</v>
          </cell>
        </row>
        <row r="25">
          <cell r="A25">
            <v>19</v>
          </cell>
          <cell r="B25">
            <v>19</v>
          </cell>
          <cell r="C25">
            <v>19</v>
          </cell>
          <cell r="D25">
            <v>19</v>
          </cell>
          <cell r="E25">
            <v>19</v>
          </cell>
          <cell r="F25">
            <v>19</v>
          </cell>
          <cell r="G25">
            <v>19</v>
          </cell>
          <cell r="H25">
            <v>19</v>
          </cell>
          <cell r="I25">
            <v>19</v>
          </cell>
          <cell r="J25">
            <v>19</v>
          </cell>
          <cell r="K25">
            <v>19</v>
          </cell>
          <cell r="L25">
            <v>19</v>
          </cell>
          <cell r="M25">
            <v>19</v>
          </cell>
          <cell r="N25">
            <v>19</v>
          </cell>
          <cell r="O25">
            <v>19</v>
          </cell>
          <cell r="P25">
            <v>19</v>
          </cell>
          <cell r="Q25">
            <v>19</v>
          </cell>
          <cell r="R25">
            <v>19</v>
          </cell>
          <cell r="S25">
            <v>0</v>
          </cell>
          <cell r="T25">
            <v>0</v>
          </cell>
        </row>
        <row r="26">
          <cell r="A26">
            <v>20</v>
          </cell>
          <cell r="B26">
            <v>20</v>
          </cell>
          <cell r="C26">
            <v>20</v>
          </cell>
          <cell r="D26">
            <v>20</v>
          </cell>
          <cell r="E26">
            <v>20</v>
          </cell>
          <cell r="F26">
            <v>20</v>
          </cell>
          <cell r="G26">
            <v>20</v>
          </cell>
          <cell r="H26">
            <v>20</v>
          </cell>
          <cell r="I26">
            <v>20</v>
          </cell>
          <cell r="J26">
            <v>20</v>
          </cell>
          <cell r="K26">
            <v>20</v>
          </cell>
          <cell r="L26">
            <v>20</v>
          </cell>
          <cell r="M26">
            <v>20</v>
          </cell>
          <cell r="N26">
            <v>20</v>
          </cell>
          <cell r="O26">
            <v>20</v>
          </cell>
          <cell r="P26">
            <v>20</v>
          </cell>
          <cell r="Q26">
            <v>20</v>
          </cell>
          <cell r="R26">
            <v>20</v>
          </cell>
          <cell r="S26">
            <v>0</v>
          </cell>
          <cell r="T26">
            <v>0</v>
          </cell>
        </row>
        <row r="27">
          <cell r="A27">
            <v>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sheetData>
      <sheetData sheetId="3" refreshError="1"/>
      <sheetData sheetId="4">
        <row r="1">
          <cell r="A1" t="str">
            <v>Thửa đất số DV09-LK452, tờ bản đồ số : 00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QT"/>
      <sheetName val="Z "/>
      <sheetName val="TONG HOP QT"/>
      <sheetName val="TONG HOP DZ 35"/>
      <sheetName val="VL-NC-MTC DZ35 KV"/>
      <sheetName val="CHIET TINH DZ 35 KV"/>
      <sheetName val="CUOC 36 DZ 35 KV"/>
      <sheetName val="TONG HOP TBA"/>
      <sheetName val="VL-NC-MTCTBA"/>
      <sheetName val="CHIET TINH TBA"/>
      <sheetName val="CUOC 36 TBA"/>
      <sheetName val="TONG HOP DZ 0,4 KV"/>
      <sheetName val=" VL-NC-MTC DZ0,4 KV"/>
      <sheetName val="CHIET TINH DZ 0,4 KV"/>
      <sheetName val="CUOC 89 DZ 0,4 KV"/>
      <sheetName val="TONG HOP CCT"/>
      <sheetName val="VL-NC-MTC CTO"/>
      <sheetName val="CHIET TINH CCT"/>
      <sheetName val="CUOC 89 CCT"/>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QT"/>
      <sheetName val="TONG HOP TBA"/>
      <sheetName val="CHI TIET TBA "/>
      <sheetName val="CHIET TINH TBA "/>
      <sheetName val="CUOC 89 TBA"/>
      <sheetName val="TONG HOP DZ 35"/>
      <sheetName val="CHI TIET DZ 35 KV"/>
      <sheetName val="CHIET TINH DZ 35 KV"/>
      <sheetName val="CUOC 89 DZ 35 KV"/>
      <sheetName val="TONG HOP DZ 0,4 KV "/>
      <sheetName val="CHI TIET DZ 0,4 KV"/>
      <sheetName val="CHIET TINH DZ 0,4 KV "/>
      <sheetName val="CUOC 36 DZ 0,4 KV "/>
      <sheetName val="TONG HOP CCT"/>
      <sheetName val="CHI TIET CCT"/>
      <sheetName val="CHIET TINH CCT "/>
      <sheetName val="CUOC 89 CCT"/>
      <sheetName val="CHIET TINH gia cong"/>
      <sheetName val="bban "/>
      <sheetName val="BIEN BAN kl"/>
      <sheetName val="tien vay"/>
      <sheetName val="QT VAT TU PHAP"/>
      <sheetName val="GIA THANH"/>
      <sheetName val="BIA QT"/>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KTQT-AFC"/>
      <sheetName val="CLDG"/>
      <sheetName val="CLKL"/>
      <sheetName val="Bang du toan"/>
      <sheetName val="Tonghop"/>
      <sheetName val="Bu gia"/>
      <sheetName val="PT vat tu"/>
      <sheetName val="PTVT"/>
      <sheetName val="Sheet1"/>
      <sheetName val="To trinh"/>
      <sheetName val="Sheet2"/>
      <sheetName val="bang2"/>
      <sheetName val="coHoan"/>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SL)NC-MB"/>
      <sheetName val="DG CAࡕ"/>
      <sheetName val="KluongKm2_x000c_4"/>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gVL"/>
      <sheetName val="TK331D"/>
      <sheetName val="334 d"/>
      <sheetName val="Tojg KLBS"/>
      <sheetName val="BDCNH"/>
      <sheetName val="bcdtk"/>
      <sheetName val="BCDKTNH"/>
      <sheetName val="BCDKTTHUE"/>
      <sheetName val="tscd"/>
      <sheetName val="ɂIEN DONG"/>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HK1"/>
      <sheetName val="HK2"/>
      <sheetName val="CANAM"/>
      <sheetName val="P_x000c_V"/>
      <sheetName val="lt-tl"/>
      <sheetName val="px3-tl"/>
      <sheetName val="px1-tl"/>
      <sheetName val="vp-tl"/>
      <sheetName val="px2,tb-tl"/>
      <sheetName val="th-qt"/>
      <sheetName val="bqt"/>
      <sheetName val="tl-khovt"/>
      <sheetName val="dtkhovt"/>
      <sheetName val="Sheet17"/>
      <sheetName val="Sheet18"/>
      <sheetName val="XL@Test5"/>
      <sheetName val="¶"/>
      <sheetName val="TTDZ22"/>
      <sheetName val="DG CA?"/>
      <sheetName val="Tai khoan"/>
      <sheetName val="C.   ( Lang"/>
      <sheetName val="DG "/>
      <sheetName val="NCong-Day-Su"/>
      <sheetName val="Maumo)"/>
      <sheetName val="Tonchop"/>
      <sheetName val="giathanh1"/>
      <sheetName val="MTO REV.0"/>
      <sheetName val="KH-Q1,Q2,01"/>
      <sheetName val="dmuc"/>
      <sheetName val="BGThau_x0008__x0000__x0000_0000000_x0001__x0006__x0000__x0000_Sheet1_x0008__x0000__x0000_To"/>
      <sheetName val="S`eet12"/>
      <sheetName val="XHXPXXX1"/>
      <sheetName val="0000000!"/>
      <sheetName val="To tri.h"/>
      <sheetName val="cnHoan"/>
      <sheetName val="V_x0010_PN"/>
      <sheetName val="NC"/>
      <sheetName val="KK bo sung"/>
      <sheetName val="Quy_x0000_2-2002"/>
      <sheetName val="NHAN_x0000_CONG"/>
      <sheetName val="?IEN DONG"/>
      <sheetName val="PTVL"/>
      <sheetName val="Bu gi`"/>
      <sheetName val="IBASE"/>
      <sheetName val="˜Ünh m÷c"/>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Girder"/>
      <sheetName val="Tendon"/>
      <sheetName val="S29_x0007__x0000__x0000_S"/>
      <sheetName val="tuong"/>
      <sheetName val="Ünh m÷c"/>
      <sheetName val="DO AM DT"/>
      <sheetName val="TDT"/>
      <sheetName val="XL4Te3t5"/>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Quy"/>
      <sheetName val="Tang TRCD 98-02"/>
      <sheetName val="TSCD 2000"/>
      <sheetName val="NEW-PANEL"/>
      <sheetName val="Q3-01-duyet"/>
      <sheetName val="Na2_x0000__x0000_01"/>
      <sheetName val="S29_x0007_"/>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_x0000__x0000_쫀䃝Z"/>
      <sheetName val="_x0000__x0000__x0000__x0000_¢é@Z_x0000__x000d__x0000__x0004_"/>
      <sheetName val="data"/>
      <sheetName val="phi"/>
      <sheetName val="CT_x0000_doanh thu 2005"/>
      <sheetName val="XNGBQII-_x0010_4 (3)"/>
      <sheetName val="tra-vat-lieu"/>
      <sheetName val="PPVT"/>
      <sheetName val="Bang TK goc"/>
      <sheetName val="DGchitiet "/>
      <sheetName val="çha tri SX"/>
      <sheetName val="So Conç!îfhiep"/>
      <sheetName val="CHIET TINH TBA"/>
      <sheetName val="CĮ     Lang"/>
      <sheetName val="INV"/>
      <sheetName val="XXXXXXX2"/>
      <sheetName val="XXXXXXX3"/>
      <sheetName val="XXXXXXX4"/>
      <sheetName val="Sheetr"/>
      <sheetName val="Km225_838-228_100"/>
      <sheetName val="MTO REV.2(ARMOR)"/>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Km227Э227_838s,"/>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4_x0004__x0000__x0000_XN54_x0004__x0000__x0000_XN33_x0004__x0000__x0000_NK96_x0006__x0000__x0000_Sheet4"/>
      <sheetName val="ptdg"/>
      <sheetName val="DG CA_"/>
      <sheetName val="_IEN DONG"/>
      <sheetName val="DT1________"/>
      <sheetName val="DT1_"/>
      <sheetName val="S29_x0007___S"/>
      <sheetName val="S29_x0007__S"/>
      <sheetName val="DI-ESTI"/>
      <sheetName val="XLÿÿest5"/>
      <sheetName val="BGThau_x0008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NGBQI-01 (02)"/>
      <sheetName val="NHAN"/>
      <sheetName val="CT"/>
      <sheetName val="ctTBA"/>
      <sheetName val="M+MC"/>
      <sheetName val="coctuatrenda"/>
      <sheetName val="NHAN CWNG"/>
      <sheetName val="BGThau_x0008__x0000_0000000_x0001__x0006__x0000_Sheet1_x0008__x0000_To dr"/>
      <sheetName val="DO_AM_DT"/>
      <sheetName val="ɂIEN_DONG"/>
      <sheetName val="DG_CA?"/>
      <sheetName val="Hạng mục 2"/>
      <sheetName val="Quy $-02"/>
      <sheetName val="_x0000__x0000__x0000__x0000_¢é@Z_x0000__x000a__x0000__x0004_"/>
      <sheetName val="Na2_x0000__x0000_€01"/>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GVL-NC-M"/>
      <sheetName val="tienluong"/>
      <sheetName val="Na2"/>
      <sheetName val="4_x0004_"/>
      <sheetName val=""/>
      <sheetName val="TTTram"/>
      <sheetName val="DTCTtallu"/>
      <sheetName val="Exterior Walls Finishes"/>
      <sheetName val="CPQL"/>
      <sheetName val="THCPQL"/>
      <sheetName val="KTQT-AF_x0003_"/>
      <sheetName val="KLDGT_x0014_&lt;120%"/>
      <sheetName val="Congt9"/>
      <sheetName val="00000003"/>
      <sheetName val="Khoi luong"/>
      <sheetName val="DG _x0000__x0000__x0000__x0000__x0000__x0000__x0000__x0000__x0000__x0009__x0000_᲌Ա_x0000__x0004__x0000__x0000__x0000__x0000__x0000__x0000_窰԰_x0000__x0000__x0000__x0000__x0000_"/>
      <sheetName val="Vong KLBS"/>
      <sheetName val="Du kien DT 9 thang de fop"/>
      <sheetName val="name"/>
      <sheetName val="c`i tiet KHM"/>
      <sheetName val="Pier"/>
      <sheetName val="Pile"/>
      <sheetName val="Km227?227_838s,"/>
      <sheetName val="_x0000__x0000_??Z"/>
      <sheetName val="KKKKKKKK"/>
      <sheetName val="H?ng m?c 2"/>
      <sheetName val="MTO REV.0_x0000__x0000__x0000__x0000__x0000__x0000__x0000__x0000__x0000__x0009__x0000_쫀Ӛ_x0000__x0004__x0000__x0000__x0000__x0000__x0000__x0000__xdd0c_"/>
      <sheetName val="CHITIET VL-N_x0003_-TT-3p"/>
      <sheetName val="_x0000__x0000__x0017_[Q3-01-duyet.xls]Maumo)_x0000_?_x0000__x0000__x0000_"/>
      <sheetName val="?IEN_DONG"/>
      <sheetName val="DG_CA_"/>
      <sheetName val="XNGBQIV-02_x0000__x0000_)"/>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_x0000__x0000__x0000__x0000_€¢é@Z_x0000__x000d__x0000__x0004_"/>
      <sheetName val="Km23"/>
      <sheetName val="C?     Lang"/>
      <sheetName val="_x0000__x0001__x0000__x0000__x0000__x0000__x0000__x0000__x0000__x0000__x0000__x0000__x0000__x0002__x0000__x0000__x0000__x0000__x0000__x0000__x0000_Ƥ_x0000_Ő_x0000__x0000__x0000_㋎˴_x0000_"/>
      <sheetName val="Thep-MatCat"/>
      <sheetName val="Kiem-Toan"/>
      <sheetName val="NhapSL"/>
      <sheetName val="??쫀䃝Z"/>
      <sheetName val="????¢é@Z?_x000d_?_x0004_"/>
      <sheetName val="Tonghmp"/>
      <sheetName val="TH (2+"/>
      <sheetName val="100000p0"/>
      <sheetName val="30000:00"/>
      <sheetName val="T.tidt"/>
      <sheetName val="coJoan"/>
      <sheetName val="XN&lt;4"/>
      <sheetName val="CL_x0007_G"/>
      <sheetName val="Tongh$p"/>
      <sheetName val="Tang TSCD 90-02"/>
      <sheetName val="Qy 1-2002"/>
      <sheetName val="Quy 3-2x02"/>
      <sheetName val="C/     Lang"/>
      <sheetName val="SDH TP"/>
      <sheetName val="????¢é@Z?_x000a_?_x0004_"/>
      <sheetName val="NKC"/>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KKKKKKKK (2)"/>
      <sheetName val="KKKKKKKK_(2)"/>
      <sheetName val="Hedging"/>
      <sheetName val="Vanh dai II_x0000__x0000__x0000_^ÀÏ"/>
      <sheetName val="ɂIEJ DONG"/>
      <sheetName val="Tgng hop CP T10"/>
      <sheetName val="TT_10KV"/>
      <sheetName val="Du Toan"/>
      <sheetName val="GIAVLIEU"/>
      <sheetName val="mtk_b"/>
      <sheetName val="[Q3-01-duyet.xlsUboHoan"/>
      <sheetName val="Qheet19"/>
      <sheetName val="THKL nghiamthu"/>
      <sheetName val="Balg du toan"/>
      <sheetName val="_x0000__x0000__x0000__x0000_€¢é@Z_x0000__x000a__x0000__x0004_"/>
      <sheetName val="��nh m�c"/>
      <sheetName val="Na2_x0000__x0000_�01"/>
      <sheetName val="S�eet9"/>
      <sheetName val="diachi"/>
      <sheetName val="�ha tri SX"/>
      <sheetName val="So Con�!�fhiep"/>
      <sheetName val="XL��est5"/>
      <sheetName val="_x0000__x0000__x0000__x0000_���@Z_x0000__x000d__x0000__x0004_"/>
      <sheetName val="Tai_khկ_x0000_缀"/>
      <sheetName val="Na2??€01"/>
      <sheetName val="_x0000__x0000__x0000__x0000__x0000__x0000__x0000__x0000_ (2)"/>
      <sheetName val="DG _x0000__x0000__x0000__x0000__x0000__x0000__x0000__x0000__x0000_ _x0000_᲌Ա_x0000__x0004__x0000__x0000__x0000__x0000__x0000__x0000_窰԰_x0000__x0000__x0000__x0000__x0000_"/>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2-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XNGBQIV-04_(2)1"/>
      <sheetName val="XNGBQIV-04_(3)1"/>
      <sheetName val="XNGBQI-05_(02)1"/>
      <sheetName val="Gia_ban_NK_bq1"/>
      <sheetName val="334_d1"/>
      <sheetName val="DG_1"/>
      <sheetName val="DG_CA?1"/>
      <sheetName val="C____(_Lang1"/>
      <sheetName val="Shѥet10"/>
      <sheetName val="_x0000_ongia (2)"/>
      <sheetName val="CT_doanh_thu_20051"/>
      <sheetName val="Dthu_2006_sua1"/>
      <sheetName val="Doanh_thu_gia_thanh1"/>
      <sheetName val="6_thang_20061"/>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sheetData sheetId="212"/>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refreshError="1"/>
      <sheetData sheetId="229" refreshError="1"/>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sheetData sheetId="288" refreshError="1"/>
      <sheetData sheetId="289" refreshError="1"/>
      <sheetData sheetId="290"/>
      <sheetData sheetId="291"/>
      <sheetData sheetId="292"/>
      <sheetData sheetId="293"/>
      <sheetData sheetId="294"/>
      <sheetData sheetId="295"/>
      <sheetData sheetId="296"/>
      <sheetData sheetId="297" refreshError="1"/>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sheetData sheetId="309"/>
      <sheetData sheetId="310" refreshError="1"/>
      <sheetData sheetId="311"/>
      <sheetData sheetId="312" refreshError="1"/>
      <sheetData sheetId="313" refreshError="1"/>
      <sheetData sheetId="314"/>
      <sheetData sheetId="315"/>
      <sheetData sheetId="316" refreshError="1"/>
      <sheetData sheetId="317" refreshError="1"/>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refreshError="1"/>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sheetData sheetId="465"/>
      <sheetData sheetId="466" refreshError="1"/>
      <sheetData sheetId="467" refreshError="1"/>
      <sheetData sheetId="468" refreshError="1"/>
      <sheetData sheetId="469" refreshError="1"/>
      <sheetData sheetId="470"/>
      <sheetData sheetId="471" refreshError="1"/>
      <sheetData sheetId="472"/>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sheetData sheetId="521" refreshError="1"/>
      <sheetData sheetId="522" refreshError="1"/>
      <sheetData sheetId="523" refreshError="1"/>
      <sheetData sheetId="524"/>
      <sheetData sheetId="525" refreshError="1"/>
      <sheetData sheetId="526"/>
      <sheetData sheetId="527"/>
      <sheetData sheetId="528"/>
      <sheetData sheetId="529"/>
      <sheetData sheetId="530"/>
      <sheetData sheetId="531" refreshError="1"/>
      <sheetData sheetId="532" refreshError="1"/>
      <sheetData sheetId="533" refreshError="1"/>
      <sheetData sheetId="534"/>
      <sheetData sheetId="535"/>
      <sheetData sheetId="536" refreshError="1"/>
      <sheetData sheetId="537"/>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refreshError="1"/>
      <sheetData sheetId="582" refreshError="1"/>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refreshError="1"/>
      <sheetData sheetId="626"/>
      <sheetData sheetId="627"/>
      <sheetData sheetId="628" refreshError="1"/>
      <sheetData sheetId="629" refreshError="1"/>
      <sheetData sheetId="630" refreshError="1"/>
      <sheetData sheetId="631" refreshError="1"/>
      <sheetData sheetId="632"/>
      <sheetData sheetId="633"/>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sheetData sheetId="713"/>
      <sheetData sheetId="714"/>
      <sheetData sheetId="715"/>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heet1"/>
      <sheetName val="Sheet2"/>
      <sheetName val="Sheet3"/>
      <sheetName val="XL4Poppy"/>
      <sheetName val="Xlc5nguyhiem"/>
      <sheetName val="CosoXL"/>
      <sheetName val="KhuTG"/>
      <sheetName val="10000000"/>
      <sheetName val="XL4Test5"/>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DG"/>
      <sheetName val="CTBT"/>
      <sheetName val="CPBT"/>
      <sheetName val="TB"/>
      <sheetName val="VC"/>
      <sheetName val="BANG KE"/>
      <sheetName val="DL2"/>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PHAN TICH`VAT TU"/>
      <sheetName val="THK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GVT"/>
      <sheetName val="Sheet5_x0000__x0008__x0006__x0008__x0003_ဠ_x0000_蜰Ư༢_x0000_螸Ư༢_x0000_蠼Ư༢_x0000_裀Ư༢_x0000_襄Ư"/>
      <sheetName val="BANG DU TGAN DRC"/>
      <sheetName val="VC B_x000f_"/>
      <sheetName val="PHAN DICH VAT TU"/>
      <sheetName val="DIEL GIAI KL"/>
      <sheetName val="KLDK THUC HIEN"/>
      <sheetName val="Shaet30"/>
      <sheetName val="Sheet#2"/>
      <sheetName val="Qheet36"/>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An T11"/>
      <sheetName val="DNPD-QL"/>
      <sheetName val="Bang luong"/>
      <sheetName val="Bang CC"/>
      <sheetName val=" Luong nghien "/>
      <sheetName val="QT-LN"/>
      <sheetName val="Giantiep"/>
      <sheetName val="Phuc vu"/>
      <sheetName val="May Phat"/>
      <sheetName val="1813"/>
      <sheetName val="Tongke"/>
      <sheetName val="ctTBA"/>
      <sheetName val="Dot31"/>
      <sheetName val="Dot32"/>
      <sheetName val="Dot33"/>
      <sheetName val="Dot34"/>
      <sheetName val="Dot35"/>
      <sheetName val="Dot26"/>
      <sheetName val="Dot27"/>
      <sheetName val="Dot28"/>
      <sheetName val="Dot29"/>
      <sheetName val="Dot30"/>
      <sheetName val="Sheet2"/>
      <sheetName val="DO AM DT"/>
      <sheetName val="TTTram"/>
      <sheetName val="BO"/>
      <sheetName val="giathanh1"/>
      <sheetName val="MTO REV.2(ARMOR)"/>
      <sheetName val="Tai khoan"/>
      <sheetName val="VL,NC"/>
      <sheetName val="Sheet5"/>
      <sheetName val="Sheet5_x0000__x0008__x0006__x0008__x0003_ဠ_x0000_蜰Ư༢_x0000_螸Ư༢_x0000_蠼Ư༢_x0000_⋀_x000f_쀀꾈∁_x000f_"/>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TONG HOP K©N© 2ÈI"/>
      <sheetName val="Sheet5_x0000__x0008__x0006__x0008__x0003_ဠ 蜰Ư༢_x0000_螸Ư༢_x0000_蠼Ư༢_x0000_裀Ư༢_x0000_襄Ư"/>
      <sheetName val="DTCT-TB"/>
      <sheetName val="TONG KE DZ 0.4 KV"/>
      <sheetName val="Bia TQT"/>
      <sheetName val="Thuc thanh"/>
      <sheetName val="QTDG"/>
      <sheetName val="Luong T1- 03"/>
      <sheetName val="Luong T2- 03"/>
      <sheetName val="Luong T3- 03"/>
      <sheetName val="gia xe _x0000_ay"/>
      <sheetName val="TT04"/>
      <sheetName val="Sheet5?_x0008__x0006__x0008__x0003_ဠ?蜰Ư༢?螸Ư༢?蠼Ư༢?裀Ư༢?襄Ư"/>
      <sheetName val="dtct cau"/>
      <sheetName val="Chi tiet1"/>
      <sheetName val="TL rieng"/>
      <sheetName val="Sheet5?_x0008__x0006__x0008__x0003_ဠ 蜰Ư༢?螸Ư༢?蠼Ư༢?裀Ư༢?襄Ư"/>
      <sheetName val="Gia KS"/>
      <sheetName val="TONGSBU"/>
      <sheetName val="Sheet5?_x0008__x0006__x0008__x0003_ဠ?蜰Ư༢?螸Ư༢?蠼Ư༢?⋀_x000f_쀀꾈∁_x000f_"/>
      <sheetName val="???U???U???U???U???U???U???????"/>
      <sheetName val="Sheet5?_x0008__x0006__x0008__x0003_???U???U???U???U???U"/>
      <sheetName val="Sheet5?_x0008__x0006__x0008__x0003_???U???U???U???_x000f_???_x000f_"/>
      <sheetName val="?"/>
      <sheetName val="???U???U???U???U???U???U??"/>
      <sheetName val="? ?U?_x0000_?U?_x0000_?U?_x0000_?U?_x0000_?U?_x0000_?U?_x0000__x0000__x0000__x0000__x0000__x0000_"/>
      <sheetName val="TONG KE"/>
      <sheetName val="Electrical Breakdown"/>
      <sheetName val="gia xe ?ay"/>
      <sheetName val="dg"/>
      <sheetName val="? ?U???U???U???U???U???U???????"/>
      <sheetName val="? ?U???U???U???U???U???U??"/>
      <sheetName val="Sheet5_x0000__x0008__x0006__x0008__x0003_? ?U?_x0000_?U?_x0000_?U?_x0000_?U?_x0000_?U"/>
      <sheetName val="Sheet5?_x0008__x0006__x0008__x0003_? ?U???U???U???U???U"/>
      <sheetName val="'ia nhan cong"/>
      <sheetName val="?_x0000_?Ý?_x0000_?Ý?_x0000_?Ý?_x0000_?Ý?_x0000_?Ý?_x0000_?Ý?_x0000__x0000__x0000__x0000__x0000__x0000_"/>
      <sheetName val="Sheet5_x0000__x0008__x0006__x0008__x0003_?_x0000_?Ý?_x0000_?Ý?_x0000_?Ý?_x0000_?Ý?_x0000_?Ý"/>
      <sheetName val="???Ý???Ý???Ý???Ý???Ý???Ý???????"/>
      <sheetName val="Sheet5?_x0008__x0006__x0008__x0003_???Ý???Ý???Ý???Ý???Ý"/>
      <sheetName val="CHIET TINH DGN GIA"/>
      <sheetName val="PTVT (MAU)"/>
      <sheetName val="gia xe "/>
      <sheetName val="_"/>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Sheet5__x0008__x0006__x0008__x0003_ဠ 蜰Ư༢_螸Ư༢_蠼Ư༢_裀Ư༢_襄Ư"/>
      <sheetName val="_ _U_"/>
      <sheetName val="_ _U___U___U___U___U___U_______"/>
      <sheetName val="gia xe _ay"/>
      <sheetName val="Sheet5__x0008__x0006__x0008__x0003__ _U___U___U___U___U"/>
      <sheetName val="ay (28-10-2005)_x0000__x0000_#2_Du toan nga"/>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_ia nhan cong"/>
      <sheetName val="___Ý___Ý___Ý___Ý___Ý___Ý_______"/>
      <sheetName val="Sheet5__x0008__x0006__x0008__x0003____Ý___Ý___Ý___Ý___Ý"/>
      <sheetName val="_ _U___U___U___U___U___U__"/>
      <sheetName val="VC"/>
      <sheetName val="chitiet"/>
      <sheetName val="PHAN TICH VAT T_x0015_ NGANG"/>
      <sheetName val="PHAN TACH VAT TU THEO NHOM"/>
      <sheetName val="TONG HOP NHAN CNNG"/>
      <sheetName val="DIEF GIAI CPSX"/>
      <sheetName val="BANG GIA DU UOAN THUY LOI"/>
      <sheetName val=" lam_x0000__x000e_2_Goi 1 (TT04)_x0000_ 2_goi 1 d"/>
      <sheetName val="BC11cau-QL15A-3"/>
      <sheetName val="KLLK THUC @IEN"/>
      <sheetName val="Tong_ke"/>
      <sheetName val="Thuc thanh_x0000_ס_x0000__x0000__x0000__x0000__x0000__x0000__x0000__x0000__x0009__x0000_忀ס_x0000__x0004__x0000__x0000__x0000__x0000__x0000_"/>
      <sheetName val="_x0000__x0000__x0000__x0000__x0000__x0000__x0000__x0000__x0000__x0000__x0000_![BC11cau-QL15A-3.xl"/>
      <sheetName val="Sheet5?_x0008__x0006__x0008__x0003_???U???U???U???U??7U"/>
      <sheetName val="VL_NC"/>
      <sheetName val="01 Bid Price summary"/>
      <sheetName val="DK-TT"/>
      <sheetName val="ay (28-10-2005)"/>
      <sheetName val="Thuc thanh?ס????????_x0009_?忀ס?_x0004_?????"/>
      <sheetName val="Sheet5__x0008__x0006__x0008__x0003_?_?U?_?U?_?U?_?U?_?U"/>
      <sheetName val="Sheet5__x0008__x0006__x0008__x0003_?_?U?_?U?_?U?_?_x000f_???_x000f_"/>
      <sheetName val="Sheet5__x0008__x0006__x0008__x0003_? ?U?_?U?_?U?_?U?_?U"/>
      <sheetName val="DO_AM_DT"/>
      <sheetName val="DI-ESTI"/>
      <sheetName val="? ?Ý?_x0000_?Ý?_x0000_?Ý?_x0000_?Ý?_x0000_?Ý?_x0000_?Ý?_x0000__x0000__x0000__x0000__x0000__x0000_"/>
      <sheetName val="dtct cong"/>
      <sheetName val="Sheet5_x0000__x0008__x0006__x0008__x0003_?_x0000_?Ý?_x0000_?Ý?_x0000_?Ý?_x0000_?_x000f_???_x000f_"/>
      <sheetName val="Sheet5?_x0008__x0006__x0008__x0003_???Ý???Ý???Ý???_x000f_???_x000f_"/>
      <sheetName val="? ?Ý???Ý???Ý???Ý???Ý???Ý???????"/>
      <sheetName val="PONG HOP KINH PHI"/>
      <sheetName val="PHAN TICH KHOI HUONG"/>
      <sheetName val="DON CIA TONG HOP"/>
      <sheetName val="ay (28-10-2005)??#2_Du toan ng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 lam"/>
      <sheetName val="_ _Ý_"/>
      <sheetName val="Sheet5__x0008__x0006__x0008__x0003____Ý___Ý___Ý____x000f_____x000f_"/>
      <sheetName val="_ _Ý___Ý___Ý___Ý___Ý___Ý_______"/>
      <sheetName val="TH VAL TU"/>
      <sheetName val="BANG BU VAN CxUYEN"/>
      <sheetName val="CHI PHI CÁ!MAY"/>
      <sheetName val="Khoi luong"/>
      <sheetName val="Dept"/>
      <sheetName val="TPSX"/>
      <sheetName val="ay (28-10-2005)_x0000_#2_Du toan ngay"/>
      <sheetName val="Thuc thanh_x0000_ס_x0000__x0009_忀ס_x0000__x0004__x0000_鵀ס_x0000_怈ס_x0000_d_x0000_![BC"/>
      <sheetName val="[BC11cau-Q"/>
      <sheetName val=" lam?_x000e_2_Goi 1 (TT04)? 2_goi 1 d"/>
      <sheetName val="LEGEND"/>
      <sheetName val=" Luong nghiun "/>
      <sheetName val="Tiepdia"/>
      <sheetName val="Names"/>
      <sheetName val="Sheet5?_x0008__x0006__x0008__x0003_ဠ 蜰Ư༢?螸Ư༢?蠼Ư༢?裀Ưܢ?襄Ư"/>
      <sheetName val=""/>
      <sheetName val="Sheet5_x0000__x0008__x0006__x0008__x0003_ဠ_x0000_蜰Ư༢_x0000_螸Ư༢_x0000_蠼Ư༢_x0000_⋀_x000f_쀀궈∁_x000f_"/>
      <sheetName val="Thuc thanh_ס_________x0009__忀ס__x0004______"/>
      <sheetName val="? ?U?"/>
      <sheetName val="MAKHO"/>
      <sheetName val="Sheet5??Ý??Ý??Ý??Ý??Ý??Ý?"/>
      <sheetName val="Sheet5??Ý??Ý??Ý??Ý??Ý"/>
      <sheetName val="Sheet5__x0008__x0006__x0008__x0003_ဠ 蜰Ư༢_螸Ư༢_蠼Ư༢_裀Ưܢ_襄Ư"/>
      <sheetName val="???????????![BC11cau-QL15A-3.xl"/>
      <sheetName val="Sheet5?_x0008__x0006__x0008__x0003_ဠ?蜰Ư༢?螸Ư༢?蠼Ư༢?⋀_x000f_쀀궈∁_x000f_"/>
      <sheetName val="???Ý???Ý???Ý???Ý???Ý???Ý??"/>
      <sheetName val="uniBase"/>
      <sheetName val="vniBase"/>
      <sheetName val="abcBase"/>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tra-vat-lieu"/>
      <sheetName val="Sheet5__x0008__x0006__x0008__x0003_ဠ_蜰Ư༢_螸Ư༢_蠼Ư༢_⋀_x000f_쀀궈∁_x000f_"/>
      <sheetName val="Luong ¼1- 03"/>
      <sheetName val="Sales2002"/>
      <sheetName val="Thuc thanh_x0000_ס_x0000_ 忀ס_x0000__x0004__x0000_鵀ס_x0000_怈ס_x0000_d_x0000_![BC"/>
      <sheetName val="Tra"/>
      <sheetName val="_x0000_hee_x0000_18"/>
      <sheetName val="Shɥet5_x0000__x0008__x0006__x0008__x0003_ဠ 蜰Ư༢_x0000_螸Ư༢_x0000_蠼Ư༢_x0000_裀Ư༢_x0000_襄Ư"/>
      <sheetName val="Thuc thanh_x0000_ס_x0000__x0000__x0000__x0000__x0000__x0000__x0000__x0000_ _x0000_忀ס_x0000__x0004__x0000__x0000__x0000__x0000__x0000_"/>
      <sheetName val="Sheet5??U??U??U??U??U??U?"/>
      <sheetName val="Sheet5??U??U??U??U??U"/>
      <sheetName val="Sheet5_x0000__x0008__x0006__x0008__x0003_ဠ_x0000_茰Ư༢_x0000_螸Ư༢_x0000_蠼Ư༢_x0000_裀Ư༢_x0000_襄Ư"/>
      <sheetName val="DZ 22KV"/>
      <sheetName val="VC BG"/>
      <sheetName val="BOQ-1"/>
      <sheetName val="Sheet5_x0000__x0008__x0006__x0008__x0003_? ?Ý?_x0000_?Ý?_x0000_?Ý?_x0000_?Ý?_x0000_?Ý"/>
      <sheetName val="Sheet5?_x0008__x0006__x0008__x0003_? ?Ý???Ý???Ý???Ý???Ý"/>
      <sheetName val="Thuc thanh_x0000_?_x0000__x0000__x0000__x0000__x0000__x0000__x0000__x0000__x0009__x0000_??_x0000__x0004__x0000__x0000__x0000__x0000__x0000_"/>
      <sheetName val="Sheet5__x0008__x0006__x0008__x0003_?_?Ý?_?Ý?_?Ý?_?Ý?_?Ý"/>
      <sheetName val="Sheet5__x0008__x0006__x0008__x0003_? ?Ý?_?Ý?_?Ý?_?Ý?_?Ý"/>
      <sheetName val="Sheet5__x0008__x0006__x0008__x0003_?_?Ý?_?Ý?_?Ý?_?_x000f_???_x000f_"/>
      <sheetName val="Thuc thanh??????????_x0009_????_x0004_?????"/>
      <sheetName val="Thuc thanh_x0000_?_x0000__x0009_??_x0000__x0004__x0000_??_x0000_??_x0000_d_x0000_![BC"/>
      <sheetName val="Shee«"/>
      <sheetName val="She«3"/>
      <sheetName val="Sheet5__x0008__x0006__x0008__x0003____U___U___U___U__7U"/>
      <sheetName val="_BC11cau-Q"/>
      <sheetName val="ay (28-10-2005)__#2_Du toan nga"/>
      <sheetName val=" lam__x000e_2_Goi 1 (TT04)_ 2_goi 1 d"/>
      <sheetName val="Sheet5__x0008__x0006__x0008__x0003__ _Ý___Ý___Ý___Ý___Ý"/>
      <sheetName val="Sheet5__Ý__Ý__Ý__Ý__Ý__Ý_"/>
      <sheetName val="CHITIET VL-NC-TT-3p"/>
      <sheetName val="VCV-BE-TONG"/>
      <sheetName val="Thuc thanh?ס???????? ?忀ס?_x0004_?????"/>
      <sheetName val="Thuc thanh?ס? 忀ס?_x0004_?鵀ס?怈ס?d?![BC"/>
      <sheetName val="Ktmo"/>
      <sheetName val="Sheet5ဠ蜰Ư༢螸Ư༢蠼Ư༢⋀쀀꾈∁"/>
      <sheetName val="Sheet5??U??U??U?????"/>
      <sheetName val="MTO_REV_2(ARMOR)"/>
      <sheetName val="TONG_HOP_K©N©_2ÈI"/>
      <sheetName val="TONG_KE_DZ_0_4_KV"/>
      <sheetName val="Bia_TQT"/>
      <sheetName val="BANG_DU_TGAN_DRC"/>
      <sheetName val="VC_B"/>
      <sheetName val="PHAN_DICH_VAT_TU"/>
      <sheetName val="DIEL_GIAI_KL"/>
      <sheetName val="KLDK_THUC_HIEN"/>
      <sheetName val="Tai_khoan"/>
      <sheetName val="Sheet5?ဠ?蜰Ư༢?螸Ư༢?蠼Ư༢?裀Ư༢?襄Ư"/>
      <sheetName val="Sheet5?ဠ?蜰Ư༢?螸Ư༢?蠼Ư༢?⋀쀀꾈∁"/>
      <sheetName val="Don gia-cau"/>
      <sheetName val="Shɥet5"/>
      <sheetName val="Shɥet5?_x0008__x0006__x0008__x0003_ဠ 蜰Ư༢?螸Ư༢?蠼Ư༢?裀Ư༢?襄Ư"/>
      <sheetName val="NKC"/>
      <sheetName val="KH-Q1,Q2,01"/>
      <sheetName val="Thuc thanh_ס________ _忀ס__x0004______"/>
      <sheetName val="Thuc thanh?ס?_x0009_忀ס?_x0004_?鵀ס?怈ס?d?![BC"/>
      <sheetName val="SUMMARY"/>
      <sheetName val="Thuc thanh_x0000_?_x0000__x0000__x0000__x0000__x0000__x0000__x0000__x0000_ _x0000_??_x0000__x0004__x0000__x0000__x0000__x0000__x0000_"/>
      <sheetName val="Thuc thanh_x0000_?_x0000_ ??_x0000__x0004__x0000_??_x0000_??_x0000_d_x0000_![BC"/>
      <sheetName val="Thuc thanh?????????? ????_x0004_?????"/>
      <sheetName val="ay (28-10-2005)?#2_Du toan ngay"/>
    </sheetNames>
    <sheetDataSet>
      <sheetData sheetId="0" refreshError="1"/>
      <sheetData sheetId="1" refreshError="1"/>
      <sheetData sheetId="2" refreshError="1"/>
      <sheetData sheetId="3" refreshError="1">
        <row r="10">
          <cell r="C10" t="str">
            <v>CÇu ®ång bôt km397+485.75</v>
          </cell>
          <cell r="D10">
            <v>1656805757.0816243</v>
          </cell>
          <cell r="E10">
            <v>1656805757.0816243</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43209530.30685392</v>
          </cell>
          <cell r="E15">
            <v>43209530.30685392</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450000</v>
          </cell>
          <cell r="G19">
            <v>30960000</v>
          </cell>
          <cell r="H19">
            <v>450000</v>
          </cell>
          <cell r="I19">
            <v>450000</v>
          </cell>
          <cell r="J19">
            <v>30960000</v>
          </cell>
        </row>
        <row r="20">
          <cell r="C20" t="str">
            <v>4. B¶n dÉn KT(300x220x20)cm</v>
          </cell>
          <cell r="D20" t="str">
            <v>b¶n</v>
          </cell>
          <cell r="E20">
            <v>8</v>
          </cell>
          <cell r="F20">
            <v>2200000</v>
          </cell>
          <cell r="G20">
            <v>17600000</v>
          </cell>
          <cell r="H20">
            <v>2200000</v>
          </cell>
          <cell r="I20">
            <v>2200000</v>
          </cell>
          <cell r="J20">
            <v>17600000</v>
          </cell>
        </row>
        <row r="21">
          <cell r="C21" t="str">
            <v>5. Khe co d·n cao su</v>
          </cell>
          <cell r="D21" t="str">
            <v>md</v>
          </cell>
          <cell r="E21">
            <v>16</v>
          </cell>
          <cell r="F21">
            <v>2500000</v>
          </cell>
          <cell r="G21">
            <v>40000000</v>
          </cell>
          <cell r="H21">
            <v>2500000</v>
          </cell>
          <cell r="I21">
            <v>2500000</v>
          </cell>
          <cell r="J21">
            <v>40000000</v>
          </cell>
        </row>
        <row r="22">
          <cell r="C22" t="str">
            <v>6. T­êng hé lan mÒm</v>
          </cell>
          <cell r="D22" t="str">
            <v>md</v>
          </cell>
          <cell r="E22">
            <v>40</v>
          </cell>
          <cell r="F22">
            <v>450000</v>
          </cell>
          <cell r="G22">
            <v>18000000</v>
          </cell>
          <cell r="H22">
            <v>450000</v>
          </cell>
          <cell r="I22">
            <v>450000</v>
          </cell>
          <cell r="J22">
            <v>18000000</v>
          </cell>
        </row>
        <row r="23">
          <cell r="C23" t="str">
            <v>7. Mè cÇu</v>
          </cell>
          <cell r="D23">
            <v>910628027.20978248</v>
          </cell>
          <cell r="E23">
            <v>910628027.20978248</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86000000</v>
          </cell>
          <cell r="F34">
            <v>86000000</v>
          </cell>
          <cell r="G34">
            <v>0</v>
          </cell>
          <cell r="H34">
            <v>0</v>
          </cell>
          <cell r="I34">
            <v>0</v>
          </cell>
          <cell r="J34">
            <v>86000000</v>
          </cell>
        </row>
        <row r="35">
          <cell r="C35" t="str">
            <v xml:space="preserve">8. Cäc BTCT (35x35)cm </v>
          </cell>
          <cell r="D35" t="str">
            <v>md</v>
          </cell>
          <cell r="E35">
            <v>400000</v>
          </cell>
          <cell r="F35">
            <v>0</v>
          </cell>
          <cell r="G35">
            <v>400000</v>
          </cell>
          <cell r="H35">
            <v>0</v>
          </cell>
          <cell r="I35">
            <v>400000</v>
          </cell>
          <cell r="J35">
            <v>0</v>
          </cell>
        </row>
        <row r="36">
          <cell r="C36" t="str">
            <v>9. Ph¸ dì cÇu cò</v>
          </cell>
          <cell r="D36">
            <v>21608199.564987957</v>
          </cell>
          <cell r="E36">
            <v>21608199.564987957</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46000000</v>
          </cell>
          <cell r="F40">
            <v>46000000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999886.30761904758</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167311.23357142857</v>
          </cell>
          <cell r="F47">
            <v>167311.23357142857</v>
          </cell>
          <cell r="G47">
            <v>63119.520000000004</v>
          </cell>
          <cell r="H47">
            <v>0</v>
          </cell>
          <cell r="I47">
            <v>498735.7040999615</v>
          </cell>
          <cell r="J47">
            <v>0</v>
          </cell>
        </row>
        <row r="48">
          <cell r="C48" t="str">
            <v xml:space="preserve">§¾p ®Êt nÒn ®­êng </v>
          </cell>
          <cell r="D48" t="str">
            <v>m3</v>
          </cell>
          <cell r="E48">
            <v>5714.2857142857138</v>
          </cell>
          <cell r="F48">
            <v>5714.2857142857138</v>
          </cell>
          <cell r="G48">
            <v>6287.7246742857133</v>
          </cell>
          <cell r="H48">
            <v>16215.547368</v>
          </cell>
          <cell r="I48">
            <v>60797.097711059716</v>
          </cell>
          <cell r="J48">
            <v>0</v>
          </cell>
        </row>
        <row r="49">
          <cell r="C49" t="str">
            <v>Mãng cÊp phèi ®¸ d¨m lo¹i 1</v>
          </cell>
          <cell r="D49" t="str">
            <v>m3</v>
          </cell>
          <cell r="E49">
            <v>211603.89028571427</v>
          </cell>
          <cell r="F49">
            <v>211603.89028571427</v>
          </cell>
          <cell r="G49">
            <v>675.13600000000008</v>
          </cell>
          <cell r="H49">
            <v>7602.8820839999989</v>
          </cell>
          <cell r="I49">
            <v>256047.42392078004</v>
          </cell>
          <cell r="J49">
            <v>0</v>
          </cell>
        </row>
        <row r="50">
          <cell r="C50" t="str">
            <v>cÇu chÌ rÐn km399+647.55</v>
          </cell>
          <cell r="D50">
            <v>1429621416.0456164</v>
          </cell>
          <cell r="E50">
            <v>1429621416.0456164</v>
          </cell>
          <cell r="F50">
            <v>0</v>
          </cell>
          <cell r="G50">
            <v>0</v>
          </cell>
          <cell r="H50">
            <v>0</v>
          </cell>
          <cell r="I50">
            <v>0</v>
          </cell>
          <cell r="J50">
            <v>1429621416.0456164</v>
          </cell>
        </row>
        <row r="51">
          <cell r="C51" t="str">
            <v>1. DÇm BTCT th­êng L=12m</v>
          </cell>
          <cell r="D51">
            <v>271000000</v>
          </cell>
          <cell r="E51">
            <v>271000000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21604765.15342696</v>
          </cell>
          <cell r="F55">
            <v>0</v>
          </cell>
          <cell r="G55">
            <v>21604765.15342696</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450000</v>
          </cell>
          <cell r="G59">
            <v>19692000</v>
          </cell>
          <cell r="H59">
            <v>450000</v>
          </cell>
          <cell r="I59">
            <v>450000</v>
          </cell>
          <cell r="J59">
            <v>19692000</v>
          </cell>
        </row>
        <row r="60">
          <cell r="C60" t="str">
            <v>4. B¶n dÉn KT(300x220x20)cm</v>
          </cell>
          <cell r="D60" t="str">
            <v>b¶n</v>
          </cell>
          <cell r="E60">
            <v>8</v>
          </cell>
          <cell r="F60">
            <v>2200000</v>
          </cell>
          <cell r="G60">
            <v>17600000</v>
          </cell>
          <cell r="H60">
            <v>2200000</v>
          </cell>
          <cell r="I60">
            <v>2200000</v>
          </cell>
          <cell r="J60">
            <v>17600000</v>
          </cell>
        </row>
        <row r="61">
          <cell r="C61" t="str">
            <v>5. Khe co d·n cao su</v>
          </cell>
          <cell r="D61" t="str">
            <v>md</v>
          </cell>
          <cell r="E61">
            <v>16</v>
          </cell>
          <cell r="F61">
            <v>2500000</v>
          </cell>
          <cell r="G61">
            <v>40000000</v>
          </cell>
          <cell r="H61">
            <v>2500000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951974066.90245414</v>
          </cell>
          <cell r="F63">
            <v>0</v>
          </cell>
          <cell r="G63">
            <v>951974066.90245414</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76000000</v>
          </cell>
          <cell r="F74">
            <v>76000000</v>
          </cell>
          <cell r="G74">
            <v>0</v>
          </cell>
          <cell r="H74">
            <v>0</v>
          </cell>
          <cell r="I74">
            <v>0</v>
          </cell>
          <cell r="J74">
            <v>76000000</v>
          </cell>
        </row>
        <row r="75">
          <cell r="C75" t="str">
            <v>9. Ph¸ dì cÇu cò</v>
          </cell>
          <cell r="D75">
            <v>16750583.989735419</v>
          </cell>
          <cell r="E75">
            <v>16750583.989735419</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215999.99999999997</v>
          </cell>
          <cell r="F78">
            <v>215999.99999999997</v>
          </cell>
          <cell r="G78">
            <v>218652</v>
          </cell>
          <cell r="H78">
            <v>543277.45000000007</v>
          </cell>
          <cell r="I78">
            <v>1924115.5741105948</v>
          </cell>
          <cell r="J78">
            <v>0</v>
          </cell>
        </row>
        <row r="79">
          <cell r="C79" t="str">
            <v>10. H¹ng môc kh¸c</v>
          </cell>
          <cell r="D79" t="str">
            <v>TB</v>
          </cell>
          <cell r="E79">
            <v>0</v>
          </cell>
          <cell r="F79">
            <v>73000000</v>
          </cell>
          <cell r="G79">
            <v>0</v>
          </cell>
          <cell r="H79">
            <v>73000000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1734440155.4768608</v>
          </cell>
          <cell r="E83">
            <v>1734440155.4768608</v>
          </cell>
          <cell r="F83">
            <v>0</v>
          </cell>
          <cell r="G83">
            <v>0</v>
          </cell>
          <cell r="H83">
            <v>0</v>
          </cell>
          <cell r="I83">
            <v>450000</v>
          </cell>
          <cell r="J83">
            <v>1734440155.4768608</v>
          </cell>
        </row>
        <row r="84">
          <cell r="C84" t="str">
            <v>1. DÇm BTCT th­êng L=12m</v>
          </cell>
          <cell r="D84">
            <v>271000000</v>
          </cell>
          <cell r="E84">
            <v>271000000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21604765.15342696</v>
          </cell>
          <cell r="F88">
            <v>0</v>
          </cell>
          <cell r="G88">
            <v>21604765.15342696</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450000</v>
          </cell>
          <cell r="G92">
            <v>19512000</v>
          </cell>
          <cell r="H92">
            <v>450000</v>
          </cell>
          <cell r="I92">
            <v>450000</v>
          </cell>
          <cell r="J92">
            <v>19512000</v>
          </cell>
        </row>
        <row r="93">
          <cell r="C93" t="str">
            <v>4. B¶n dÉn KT(300x220x20)cm</v>
          </cell>
          <cell r="D93" t="str">
            <v>b¶n</v>
          </cell>
          <cell r="E93">
            <v>8</v>
          </cell>
          <cell r="F93">
            <v>2200000</v>
          </cell>
          <cell r="G93">
            <v>17600000</v>
          </cell>
          <cell r="H93">
            <v>2200000</v>
          </cell>
          <cell r="I93">
            <v>2200000</v>
          </cell>
          <cell r="J93">
            <v>17600000</v>
          </cell>
        </row>
        <row r="94">
          <cell r="C94" t="str">
            <v>5. Khe co d·n cao su</v>
          </cell>
          <cell r="D94" t="str">
            <v>md</v>
          </cell>
          <cell r="E94">
            <v>16</v>
          </cell>
          <cell r="F94">
            <v>2500000</v>
          </cell>
          <cell r="G94">
            <v>40000000</v>
          </cell>
          <cell r="H94">
            <v>2500000</v>
          </cell>
          <cell r="I94">
            <v>2500000</v>
          </cell>
          <cell r="J94">
            <v>40000000</v>
          </cell>
        </row>
        <row r="95">
          <cell r="C95" t="str">
            <v>6. T­êng hé lan mÒm</v>
          </cell>
          <cell r="D95" t="str">
            <v>md</v>
          </cell>
          <cell r="E95">
            <v>40</v>
          </cell>
          <cell r="F95">
            <v>450000</v>
          </cell>
          <cell r="G95">
            <v>18000000</v>
          </cell>
          <cell r="H95">
            <v>450000</v>
          </cell>
          <cell r="I95">
            <v>450000</v>
          </cell>
          <cell r="J95">
            <v>18000000</v>
          </cell>
        </row>
        <row r="96">
          <cell r="C96" t="str">
            <v>7. Mè cÇu</v>
          </cell>
          <cell r="D96">
            <v>0</v>
          </cell>
          <cell r="E96">
            <v>1028767758.4093841</v>
          </cell>
          <cell r="F96">
            <v>0</v>
          </cell>
          <cell r="G96">
            <v>1028767758.4093841</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76000000</v>
          </cell>
          <cell r="F107">
            <v>76000000</v>
          </cell>
          <cell r="G107">
            <v>0</v>
          </cell>
          <cell r="H107">
            <v>0</v>
          </cell>
          <cell r="I107">
            <v>0</v>
          </cell>
          <cell r="J107">
            <v>76000000</v>
          </cell>
        </row>
        <row r="108">
          <cell r="C108" t="str">
            <v>9. H¹ng môc kh¸c</v>
          </cell>
          <cell r="D108" t="str">
            <v>TB</v>
          </cell>
          <cell r="E108">
            <v>0</v>
          </cell>
          <cell r="F108">
            <v>55000000</v>
          </cell>
          <cell r="G108">
            <v>0</v>
          </cell>
          <cell r="H108">
            <v>55000000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6037330.3086492335</v>
          </cell>
          <cell r="E112">
            <v>6037330.3086492335</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256918301.60540026</v>
          </cell>
          <cell r="F115">
            <v>0</v>
          </cell>
          <cell r="G115">
            <v>256918301.60540026</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1806954333.0773902</v>
          </cell>
          <cell r="E121">
            <v>1806954333.0773902</v>
          </cell>
          <cell r="F121">
            <v>0</v>
          </cell>
          <cell r="G121">
            <v>0</v>
          </cell>
          <cell r="H121">
            <v>0</v>
          </cell>
          <cell r="I121">
            <v>0</v>
          </cell>
          <cell r="J121">
            <v>1806954333.0773902</v>
          </cell>
        </row>
        <row r="122">
          <cell r="C122" t="str">
            <v>1. DÇm BTCT th­êng L=15m</v>
          </cell>
          <cell r="D122">
            <v>321000000</v>
          </cell>
          <cell r="E122">
            <v>321000000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27005956.4417837</v>
          </cell>
          <cell r="F126">
            <v>0</v>
          </cell>
          <cell r="G126">
            <v>27005956.4417837</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450000</v>
          </cell>
          <cell r="G130">
            <v>25362000</v>
          </cell>
          <cell r="H130">
            <v>450000</v>
          </cell>
          <cell r="I130">
            <v>450000</v>
          </cell>
          <cell r="J130">
            <v>25362000</v>
          </cell>
        </row>
        <row r="131">
          <cell r="C131" t="str">
            <v>4. B¶n dÉn KT(300x220x20)cm</v>
          </cell>
          <cell r="D131" t="str">
            <v>b¶n</v>
          </cell>
          <cell r="E131">
            <v>8</v>
          </cell>
          <cell r="F131">
            <v>2200000</v>
          </cell>
          <cell r="G131">
            <v>17600000</v>
          </cell>
          <cell r="H131">
            <v>2200000</v>
          </cell>
          <cell r="I131">
            <v>2200000</v>
          </cell>
          <cell r="J131">
            <v>17600000</v>
          </cell>
        </row>
        <row r="132">
          <cell r="C132" t="str">
            <v>5. Khe co d·n cao su</v>
          </cell>
          <cell r="D132" t="str">
            <v>md</v>
          </cell>
          <cell r="E132">
            <v>16</v>
          </cell>
          <cell r="F132">
            <v>2500000</v>
          </cell>
          <cell r="G132">
            <v>40000000</v>
          </cell>
          <cell r="H132">
            <v>2500000</v>
          </cell>
          <cell r="I132">
            <v>2500000</v>
          </cell>
          <cell r="J132">
            <v>40000000</v>
          </cell>
        </row>
        <row r="133">
          <cell r="C133" t="str">
            <v>6. T­êng hé lan mÒm</v>
          </cell>
          <cell r="D133" t="str">
            <v>md</v>
          </cell>
          <cell r="E133">
            <v>40</v>
          </cell>
          <cell r="F133">
            <v>450000</v>
          </cell>
          <cell r="G133">
            <v>18000000</v>
          </cell>
          <cell r="H133">
            <v>450000</v>
          </cell>
          <cell r="I133">
            <v>450000</v>
          </cell>
          <cell r="J133">
            <v>18000000</v>
          </cell>
        </row>
        <row r="134">
          <cell r="C134" t="str">
            <v>7. Mè cÇu</v>
          </cell>
          <cell r="D134">
            <v>0</v>
          </cell>
          <cell r="E134">
            <v>876493450.70468807</v>
          </cell>
          <cell r="F134">
            <v>0</v>
          </cell>
          <cell r="G134">
            <v>876493450.70468807</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64000000</v>
          </cell>
          <cell r="F145">
            <v>64000000</v>
          </cell>
          <cell r="G145">
            <v>0</v>
          </cell>
          <cell r="H145">
            <v>0</v>
          </cell>
          <cell r="I145">
            <v>0</v>
          </cell>
          <cell r="J145">
            <v>64000000</v>
          </cell>
        </row>
        <row r="146">
          <cell r="C146" t="str">
            <v xml:space="preserve">8. Cäc BTCT (35x35)cm </v>
          </cell>
          <cell r="D146" t="str">
            <v>md</v>
          </cell>
          <cell r="E146">
            <v>480</v>
          </cell>
          <cell r="F146">
            <v>400000</v>
          </cell>
          <cell r="G146">
            <v>192000000</v>
          </cell>
          <cell r="H146">
            <v>400000</v>
          </cell>
          <cell r="I146">
            <v>400000</v>
          </cell>
          <cell r="J146">
            <v>192000000</v>
          </cell>
        </row>
        <row r="147">
          <cell r="C147" t="str">
            <v>9. Ph¸ dì cÇu cò</v>
          </cell>
          <cell r="D147">
            <v>27858183.286820337</v>
          </cell>
          <cell r="E147">
            <v>27858183.286820337</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52000000</v>
          </cell>
          <cell r="G150">
            <v>0</v>
          </cell>
          <cell r="H150">
            <v>52000000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1511488655.496485</v>
          </cell>
          <cell r="E160">
            <v>1511488655.496485</v>
          </cell>
          <cell r="F160">
            <v>0</v>
          </cell>
          <cell r="G160">
            <v>0</v>
          </cell>
          <cell r="H160">
            <v>0</v>
          </cell>
          <cell r="I160">
            <v>0</v>
          </cell>
          <cell r="J160">
            <v>1511488655.496485</v>
          </cell>
        </row>
        <row r="161">
          <cell r="C161" t="str">
            <v>1. DÇm BTCT th­êng L=15m</v>
          </cell>
          <cell r="D161">
            <v>321000000</v>
          </cell>
          <cell r="E161">
            <v>321000000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27005956.4417837</v>
          </cell>
          <cell r="F165">
            <v>0</v>
          </cell>
          <cell r="G165">
            <v>27005956.4417837</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450000</v>
          </cell>
          <cell r="G169">
            <v>19818000</v>
          </cell>
          <cell r="H169">
            <v>450000</v>
          </cell>
          <cell r="I169">
            <v>450000</v>
          </cell>
          <cell r="J169">
            <v>19818000</v>
          </cell>
        </row>
        <row r="170">
          <cell r="C170" t="str">
            <v>4. B¶n dÉn KT(300x220x20)cm</v>
          </cell>
          <cell r="D170" t="str">
            <v>b¶n</v>
          </cell>
          <cell r="E170">
            <v>8</v>
          </cell>
          <cell r="F170">
            <v>2200000</v>
          </cell>
          <cell r="G170">
            <v>17600000</v>
          </cell>
          <cell r="H170">
            <v>2200000</v>
          </cell>
          <cell r="I170">
            <v>2200000</v>
          </cell>
          <cell r="J170">
            <v>17600000</v>
          </cell>
        </row>
        <row r="171">
          <cell r="C171" t="str">
            <v>5. Khe co d·n cao su</v>
          </cell>
          <cell r="D171" t="str">
            <v>md</v>
          </cell>
          <cell r="E171">
            <v>16</v>
          </cell>
          <cell r="F171">
            <v>2500000</v>
          </cell>
          <cell r="G171">
            <v>40000000</v>
          </cell>
          <cell r="H171">
            <v>2500000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517250349.20303231</v>
          </cell>
          <cell r="F173">
            <v>0</v>
          </cell>
          <cell r="G173">
            <v>517250349.20303231</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35000000</v>
          </cell>
          <cell r="F184">
            <v>35000000</v>
          </cell>
          <cell r="G184">
            <v>0</v>
          </cell>
          <cell r="H184">
            <v>0</v>
          </cell>
          <cell r="I184">
            <v>0</v>
          </cell>
          <cell r="J184">
            <v>35000000</v>
          </cell>
        </row>
        <row r="185">
          <cell r="C185" t="str">
            <v xml:space="preserve">8. Cäc BTCT (35x35)cm </v>
          </cell>
          <cell r="D185" t="str">
            <v>md</v>
          </cell>
          <cell r="E185">
            <v>360</v>
          </cell>
          <cell r="F185">
            <v>400000</v>
          </cell>
          <cell r="G185">
            <v>144000000</v>
          </cell>
          <cell r="H185">
            <v>400000</v>
          </cell>
          <cell r="I185">
            <v>400000</v>
          </cell>
          <cell r="J185">
            <v>144000000</v>
          </cell>
        </row>
        <row r="186">
          <cell r="C186" t="str">
            <v>9. H¹ng môc kh¸c</v>
          </cell>
          <cell r="D186" t="str">
            <v>TB</v>
          </cell>
          <cell r="E186">
            <v>0</v>
          </cell>
          <cell r="F186">
            <v>30000000</v>
          </cell>
          <cell r="G186">
            <v>0</v>
          </cell>
          <cell r="H186">
            <v>30000000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28093660.225139789</v>
          </cell>
          <cell r="E190">
            <v>28093660.225139789</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348720689.6265291</v>
          </cell>
          <cell r="F194">
            <v>0</v>
          </cell>
          <cell r="G194">
            <v>348720689.6265291</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1659700711.0894449</v>
          </cell>
          <cell r="E200">
            <v>1659700711.0894449</v>
          </cell>
          <cell r="F200">
            <v>0</v>
          </cell>
          <cell r="G200">
            <v>0</v>
          </cell>
          <cell r="H200">
            <v>0</v>
          </cell>
          <cell r="I200">
            <v>0</v>
          </cell>
          <cell r="J200">
            <v>1659700711.0894449</v>
          </cell>
        </row>
        <row r="201">
          <cell r="C201" t="str">
            <v>1. DÇm b¶n BTCT D¦L L=9m</v>
          </cell>
          <cell r="D201">
            <v>333000000</v>
          </cell>
          <cell r="E201">
            <v>333000000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18106924.370404184</v>
          </cell>
          <cell r="F204">
            <v>0</v>
          </cell>
          <cell r="G204">
            <v>18106924.370404184</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450000</v>
          </cell>
          <cell r="G208">
            <v>18846000</v>
          </cell>
          <cell r="H208">
            <v>450000</v>
          </cell>
          <cell r="I208">
            <v>450000</v>
          </cell>
          <cell r="J208">
            <v>18846000</v>
          </cell>
        </row>
        <row r="209">
          <cell r="C209" t="str">
            <v>4. B¶n dÉn KT(300x220x20)cm</v>
          </cell>
          <cell r="D209" t="str">
            <v>b¶n</v>
          </cell>
          <cell r="E209">
            <v>8</v>
          </cell>
          <cell r="F209">
            <v>2200000</v>
          </cell>
          <cell r="G209">
            <v>17600000</v>
          </cell>
          <cell r="H209">
            <v>2200000</v>
          </cell>
          <cell r="I209">
            <v>2200000</v>
          </cell>
          <cell r="J209">
            <v>17600000</v>
          </cell>
        </row>
        <row r="210">
          <cell r="C210" t="str">
            <v>5. MatÝt tÈm nhùa ®­êng</v>
          </cell>
          <cell r="D210" t="str">
            <v>m3</v>
          </cell>
          <cell r="E210">
            <v>0.18</v>
          </cell>
          <cell r="F210">
            <v>150000</v>
          </cell>
          <cell r="G210">
            <v>27000</v>
          </cell>
          <cell r="H210">
            <v>150000</v>
          </cell>
          <cell r="I210">
            <v>150000</v>
          </cell>
          <cell r="J210">
            <v>27000</v>
          </cell>
        </row>
        <row r="211">
          <cell r="C211" t="str">
            <v>6. T­êng hé lan mÒm</v>
          </cell>
          <cell r="D211" t="str">
            <v>md</v>
          </cell>
          <cell r="E211">
            <v>40</v>
          </cell>
          <cell r="F211">
            <v>450000</v>
          </cell>
          <cell r="G211">
            <v>18000000</v>
          </cell>
          <cell r="H211">
            <v>450000</v>
          </cell>
          <cell r="I211">
            <v>450000</v>
          </cell>
          <cell r="J211">
            <v>18000000</v>
          </cell>
        </row>
        <row r="212">
          <cell r="C212" t="str">
            <v>7. Mè cÇu</v>
          </cell>
          <cell r="D212">
            <v>0</v>
          </cell>
          <cell r="E212">
            <v>898913500.1734997</v>
          </cell>
          <cell r="F212">
            <v>0</v>
          </cell>
          <cell r="G212">
            <v>898913500.1734997</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64000000</v>
          </cell>
          <cell r="F224">
            <v>64000000</v>
          </cell>
          <cell r="G224">
            <v>0</v>
          </cell>
          <cell r="H224">
            <v>0</v>
          </cell>
          <cell r="I224">
            <v>0</v>
          </cell>
          <cell r="J224">
            <v>64000000</v>
          </cell>
        </row>
        <row r="225">
          <cell r="C225" t="str">
            <v xml:space="preserve">8. Cäc BTCT (35x35)cm </v>
          </cell>
          <cell r="D225" t="str">
            <v>md</v>
          </cell>
          <cell r="E225">
            <v>288</v>
          </cell>
          <cell r="F225">
            <v>400000</v>
          </cell>
          <cell r="G225">
            <v>115200000</v>
          </cell>
          <cell r="H225">
            <v>400000</v>
          </cell>
          <cell r="I225">
            <v>400000</v>
          </cell>
          <cell r="J225">
            <v>115200000</v>
          </cell>
        </row>
        <row r="226">
          <cell r="C226" t="str">
            <v>9. H¹ng môc kh¸c</v>
          </cell>
          <cell r="D226" t="str">
            <v>TB</v>
          </cell>
          <cell r="E226">
            <v>0</v>
          </cell>
          <cell r="F226">
            <v>44000000</v>
          </cell>
          <cell r="G226">
            <v>0</v>
          </cell>
          <cell r="H226">
            <v>44000000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24667345.144283161</v>
          </cell>
          <cell r="E230">
            <v>24667345.144283161</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171339941.4012579</v>
          </cell>
          <cell r="F233">
            <v>0</v>
          </cell>
          <cell r="G233">
            <v>171339941.4012579</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1732650642.6747282</v>
          </cell>
          <cell r="E239">
            <v>1732650642.6747282</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32407147.730140436</v>
          </cell>
          <cell r="F244">
            <v>0</v>
          </cell>
          <cell r="G244">
            <v>32407147.730140436</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450000</v>
          </cell>
          <cell r="G248">
            <v>27162000</v>
          </cell>
          <cell r="H248">
            <v>450000</v>
          </cell>
          <cell r="I248">
            <v>450000</v>
          </cell>
          <cell r="J248">
            <v>27162000</v>
          </cell>
        </row>
        <row r="249">
          <cell r="C249" t="str">
            <v>4. B¶n dÉn KT(300x220x20)cm</v>
          </cell>
          <cell r="D249" t="str">
            <v>b¶n</v>
          </cell>
          <cell r="E249">
            <v>8</v>
          </cell>
          <cell r="F249">
            <v>2200000</v>
          </cell>
          <cell r="G249">
            <v>17600000</v>
          </cell>
          <cell r="H249">
            <v>2200000</v>
          </cell>
          <cell r="I249">
            <v>2200000</v>
          </cell>
          <cell r="J249">
            <v>17600000</v>
          </cell>
        </row>
        <row r="250">
          <cell r="C250" t="str">
            <v>5. Khe co d·n cao su</v>
          </cell>
          <cell r="D250" t="str">
            <v>md</v>
          </cell>
          <cell r="E250">
            <v>16</v>
          </cell>
          <cell r="F250">
            <v>2500000</v>
          </cell>
          <cell r="G250">
            <v>40000000</v>
          </cell>
          <cell r="H250">
            <v>2500000</v>
          </cell>
          <cell r="I250">
            <v>2500000</v>
          </cell>
          <cell r="J250">
            <v>40000000</v>
          </cell>
        </row>
        <row r="251">
          <cell r="C251" t="str">
            <v>6. T­êng hé lan mÒm</v>
          </cell>
          <cell r="D251" t="str">
            <v>md</v>
          </cell>
          <cell r="E251">
            <v>40</v>
          </cell>
          <cell r="F251">
            <v>450000</v>
          </cell>
          <cell r="G251">
            <v>18000000</v>
          </cell>
          <cell r="H251">
            <v>450000</v>
          </cell>
          <cell r="I251">
            <v>450000</v>
          </cell>
          <cell r="J251">
            <v>18000000</v>
          </cell>
        </row>
        <row r="252">
          <cell r="C252" t="str">
            <v>7. Mè cÇu</v>
          </cell>
          <cell r="D252">
            <v>0</v>
          </cell>
          <cell r="E252">
            <v>908724718.61787379</v>
          </cell>
          <cell r="F252">
            <v>0</v>
          </cell>
          <cell r="G252">
            <v>908724718.61787379</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77000000</v>
          </cell>
          <cell r="F263">
            <v>77000000</v>
          </cell>
          <cell r="G263">
            <v>0</v>
          </cell>
          <cell r="H263">
            <v>0</v>
          </cell>
          <cell r="I263">
            <v>0</v>
          </cell>
          <cell r="J263">
            <v>77000000</v>
          </cell>
        </row>
        <row r="264">
          <cell r="C264" t="str">
            <v xml:space="preserve">8. Cäc BTCT (35x35)cm </v>
          </cell>
          <cell r="D264" t="str">
            <v>md</v>
          </cell>
          <cell r="E264">
            <v>0</v>
          </cell>
          <cell r="F264">
            <v>400000</v>
          </cell>
          <cell r="G264">
            <v>0</v>
          </cell>
          <cell r="H264">
            <v>400000</v>
          </cell>
          <cell r="I264">
            <v>400000</v>
          </cell>
          <cell r="J264">
            <v>0</v>
          </cell>
        </row>
        <row r="265">
          <cell r="C265" t="str">
            <v>9. Ph¸ dì cÇu cò</v>
          </cell>
          <cell r="D265">
            <v>39762432.747345254</v>
          </cell>
          <cell r="E265">
            <v>39762432.747345254</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217994343.57936862</v>
          </cell>
          <cell r="F272">
            <v>0</v>
          </cell>
          <cell r="G272">
            <v>217994343.57936862</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1687268738.1014953</v>
          </cell>
          <cell r="E278">
            <v>1687268738.1014953</v>
          </cell>
          <cell r="F278">
            <v>0</v>
          </cell>
          <cell r="G278">
            <v>0</v>
          </cell>
          <cell r="H278">
            <v>0</v>
          </cell>
          <cell r="I278">
            <v>0</v>
          </cell>
          <cell r="J278">
            <v>1687268738.1014953</v>
          </cell>
        </row>
        <row r="279">
          <cell r="C279" t="str">
            <v>1. DÇm BTCT th­êng L=12m</v>
          </cell>
          <cell r="D279">
            <v>271000000</v>
          </cell>
          <cell r="E279">
            <v>271000000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21604765.15342696</v>
          </cell>
          <cell r="F283">
            <v>0</v>
          </cell>
          <cell r="G283">
            <v>21604765.15342696</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450000</v>
          </cell>
          <cell r="G287">
            <v>17820000</v>
          </cell>
          <cell r="H287">
            <v>450000</v>
          </cell>
          <cell r="I287">
            <v>450000</v>
          </cell>
          <cell r="J287">
            <v>17820000</v>
          </cell>
        </row>
        <row r="288">
          <cell r="C288" t="str">
            <v>4. B¶n dÉn KT(300x220x20)cm</v>
          </cell>
          <cell r="D288" t="str">
            <v>b¶n</v>
          </cell>
          <cell r="E288">
            <v>8</v>
          </cell>
          <cell r="F288">
            <v>2200000</v>
          </cell>
          <cell r="G288">
            <v>17600000</v>
          </cell>
          <cell r="H288">
            <v>2200000</v>
          </cell>
          <cell r="I288">
            <v>2200000</v>
          </cell>
          <cell r="J288">
            <v>17600000</v>
          </cell>
        </row>
        <row r="289">
          <cell r="C289" t="str">
            <v>5. Khe co d·n cao su</v>
          </cell>
          <cell r="D289" t="str">
            <v>md</v>
          </cell>
          <cell r="E289">
            <v>16</v>
          </cell>
          <cell r="F289">
            <v>2500000</v>
          </cell>
          <cell r="G289">
            <v>40000000</v>
          </cell>
          <cell r="H289">
            <v>2500000</v>
          </cell>
          <cell r="I289">
            <v>2500000</v>
          </cell>
          <cell r="J289">
            <v>40000000</v>
          </cell>
        </row>
        <row r="290">
          <cell r="C290" t="str">
            <v>6. T­êng hé lan mÒm</v>
          </cell>
          <cell r="D290" t="str">
            <v>md</v>
          </cell>
          <cell r="E290">
            <v>40</v>
          </cell>
          <cell r="F290">
            <v>450000</v>
          </cell>
          <cell r="G290">
            <v>18000000</v>
          </cell>
          <cell r="H290">
            <v>450000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84000000</v>
          </cell>
          <cell r="F302">
            <v>84000000</v>
          </cell>
          <cell r="G302">
            <v>0</v>
          </cell>
          <cell r="H302">
            <v>0</v>
          </cell>
          <cell r="I302">
            <v>0</v>
          </cell>
          <cell r="J302">
            <v>84000000</v>
          </cell>
        </row>
        <row r="303">
          <cell r="C303" t="str">
            <v xml:space="preserve">8. Cäc BTCT (35x35)cm </v>
          </cell>
          <cell r="D303" t="str">
            <v>md</v>
          </cell>
          <cell r="E303">
            <v>400000</v>
          </cell>
          <cell r="F303">
            <v>0</v>
          </cell>
          <cell r="G303">
            <v>400000</v>
          </cell>
          <cell r="H303">
            <v>0</v>
          </cell>
          <cell r="I303">
            <v>400000</v>
          </cell>
          <cell r="J303">
            <v>0</v>
          </cell>
        </row>
        <row r="304">
          <cell r="C304" t="str">
            <v>9. H¹ng môc kh¸c</v>
          </cell>
          <cell r="D304" t="str">
            <v>TB</v>
          </cell>
          <cell r="E304">
            <v>0</v>
          </cell>
          <cell r="F304">
            <v>21000000</v>
          </cell>
          <cell r="G304">
            <v>0</v>
          </cell>
          <cell r="H304">
            <v>21000000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35379846.377317443</v>
          </cell>
          <cell r="E308">
            <v>35379846.377317443</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256918301.60540026</v>
          </cell>
          <cell r="F312">
            <v>0</v>
          </cell>
          <cell r="G312">
            <v>256918301.60540026</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2531392571.695261</v>
          </cell>
          <cell r="E318">
            <v>2531392571.695261</v>
          </cell>
          <cell r="F318">
            <v>0</v>
          </cell>
          <cell r="G318">
            <v>0</v>
          </cell>
          <cell r="H318">
            <v>0</v>
          </cell>
          <cell r="I318">
            <v>0</v>
          </cell>
          <cell r="J318">
            <v>2531392571.695261</v>
          </cell>
        </row>
        <row r="319">
          <cell r="C319" t="str">
            <v>1. DÇm BTCT D¦L L=24m</v>
          </cell>
          <cell r="D319">
            <v>528800000</v>
          </cell>
          <cell r="E319">
            <v>528800000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43209530.30685392</v>
          </cell>
          <cell r="F323">
            <v>0</v>
          </cell>
          <cell r="G323">
            <v>43209530.30685392</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450000</v>
          </cell>
          <cell r="G327">
            <v>31626000</v>
          </cell>
          <cell r="H327">
            <v>450000</v>
          </cell>
          <cell r="I327">
            <v>450000</v>
          </cell>
          <cell r="J327">
            <v>31626000</v>
          </cell>
        </row>
        <row r="328">
          <cell r="C328" t="str">
            <v>4. B¶n dÉn KT(300x220x20)cm</v>
          </cell>
          <cell r="D328" t="str">
            <v>b¶n</v>
          </cell>
          <cell r="E328">
            <v>8</v>
          </cell>
          <cell r="F328">
            <v>2200000</v>
          </cell>
          <cell r="G328">
            <v>17600000</v>
          </cell>
          <cell r="H328">
            <v>2200000</v>
          </cell>
          <cell r="I328">
            <v>2200000</v>
          </cell>
          <cell r="J328">
            <v>17600000</v>
          </cell>
        </row>
        <row r="329">
          <cell r="C329" t="str">
            <v>5. Khe co d·n cao su</v>
          </cell>
          <cell r="D329" t="str">
            <v>md</v>
          </cell>
          <cell r="E329">
            <v>16</v>
          </cell>
          <cell r="F329">
            <v>2500000</v>
          </cell>
          <cell r="G329">
            <v>40000000</v>
          </cell>
          <cell r="H329">
            <v>2500000</v>
          </cell>
          <cell r="I329">
            <v>2500000</v>
          </cell>
          <cell r="J329">
            <v>40000000</v>
          </cell>
        </row>
        <row r="330">
          <cell r="C330" t="str">
            <v>6. T­êng hé lan mÒm</v>
          </cell>
          <cell r="D330" t="str">
            <v>md</v>
          </cell>
          <cell r="E330">
            <v>40</v>
          </cell>
          <cell r="F330">
            <v>450000</v>
          </cell>
          <cell r="G330">
            <v>18000000</v>
          </cell>
          <cell r="H330">
            <v>450000</v>
          </cell>
          <cell r="I330">
            <v>450000</v>
          </cell>
          <cell r="J330">
            <v>18000000</v>
          </cell>
        </row>
        <row r="331">
          <cell r="C331" t="str">
            <v>7. Mè cÇu</v>
          </cell>
          <cell r="D331">
            <v>0</v>
          </cell>
          <cell r="E331">
            <v>998590960.21869349</v>
          </cell>
          <cell r="F331">
            <v>0</v>
          </cell>
          <cell r="G331">
            <v>998590960.21869349</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79000000</v>
          </cell>
          <cell r="F342">
            <v>79000000</v>
          </cell>
          <cell r="G342">
            <v>0</v>
          </cell>
          <cell r="H342">
            <v>0</v>
          </cell>
          <cell r="I342">
            <v>0</v>
          </cell>
          <cell r="J342">
            <v>79000000</v>
          </cell>
        </row>
        <row r="343">
          <cell r="C343" t="str">
            <v xml:space="preserve">8. Cäc BTCT (35x35)cm </v>
          </cell>
          <cell r="D343" t="str">
            <v>md</v>
          </cell>
          <cell r="E343">
            <v>704</v>
          </cell>
          <cell r="F343">
            <v>400000</v>
          </cell>
          <cell r="G343">
            <v>281600000</v>
          </cell>
          <cell r="H343">
            <v>400000</v>
          </cell>
          <cell r="I343">
            <v>400000</v>
          </cell>
          <cell r="J343">
            <v>281600000</v>
          </cell>
        </row>
        <row r="344">
          <cell r="C344" t="str">
            <v>9. H¹ng môc kh¸c</v>
          </cell>
          <cell r="D344" t="str">
            <v>TB</v>
          </cell>
          <cell r="E344">
            <v>0</v>
          </cell>
          <cell r="F344">
            <v>56000000</v>
          </cell>
          <cell r="G344">
            <v>0</v>
          </cell>
          <cell r="H344">
            <v>56000000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42648581.675656386</v>
          </cell>
          <cell r="E348">
            <v>42648581.675656386</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473317499.49405706</v>
          </cell>
          <cell r="F352">
            <v>0</v>
          </cell>
          <cell r="G352">
            <v>473317499.49405706</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2211272101.7826304</v>
          </cell>
          <cell r="E358">
            <v>2211272101.7826304</v>
          </cell>
          <cell r="F358">
            <v>0</v>
          </cell>
          <cell r="G358">
            <v>0</v>
          </cell>
          <cell r="H358">
            <v>0</v>
          </cell>
          <cell r="I358">
            <v>0</v>
          </cell>
          <cell r="J358">
            <v>2211272101.7826304</v>
          </cell>
        </row>
        <row r="359">
          <cell r="C359" t="str">
            <v>1. DÇm BTCT D¦L L=24m</v>
          </cell>
          <cell r="D359">
            <v>528800000</v>
          </cell>
          <cell r="E359">
            <v>528800000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43209530.30685392</v>
          </cell>
          <cell r="F363">
            <v>0</v>
          </cell>
          <cell r="G363">
            <v>43209530.30685392</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450000</v>
          </cell>
          <cell r="G367">
            <v>30186000</v>
          </cell>
          <cell r="H367">
            <v>450000</v>
          </cell>
          <cell r="I367">
            <v>450000</v>
          </cell>
          <cell r="J367">
            <v>30186000</v>
          </cell>
        </row>
        <row r="368">
          <cell r="C368" t="str">
            <v>4. B¶n dÉn KT(300x220x20)cm</v>
          </cell>
          <cell r="D368" t="str">
            <v>b¶n</v>
          </cell>
          <cell r="E368">
            <v>8</v>
          </cell>
          <cell r="F368">
            <v>2200000</v>
          </cell>
          <cell r="G368">
            <v>17600000</v>
          </cell>
          <cell r="H368">
            <v>2200000</v>
          </cell>
          <cell r="I368">
            <v>2200000</v>
          </cell>
          <cell r="J368">
            <v>17600000</v>
          </cell>
        </row>
        <row r="369">
          <cell r="C369" t="str">
            <v>5. Khe co d·n cao su</v>
          </cell>
          <cell r="D369" t="str">
            <v>md</v>
          </cell>
          <cell r="E369">
            <v>16</v>
          </cell>
          <cell r="F369">
            <v>2500000</v>
          </cell>
          <cell r="G369">
            <v>40000000</v>
          </cell>
          <cell r="H369">
            <v>2500000</v>
          </cell>
          <cell r="I369">
            <v>2500000</v>
          </cell>
          <cell r="J369">
            <v>40000000</v>
          </cell>
        </row>
        <row r="370">
          <cell r="C370" t="str">
            <v>6. T­êng hé lan mÒm</v>
          </cell>
          <cell r="D370" t="str">
            <v>md</v>
          </cell>
          <cell r="E370">
            <v>40</v>
          </cell>
          <cell r="F370">
            <v>450000</v>
          </cell>
          <cell r="G370">
            <v>18000000</v>
          </cell>
          <cell r="H370">
            <v>450000</v>
          </cell>
          <cell r="I370">
            <v>450000</v>
          </cell>
          <cell r="J370">
            <v>18000000</v>
          </cell>
        </row>
        <row r="371">
          <cell r="C371" t="str">
            <v>7. Mè cÇu</v>
          </cell>
          <cell r="D371">
            <v>0</v>
          </cell>
          <cell r="E371">
            <v>755522391.79937518</v>
          </cell>
          <cell r="F371">
            <v>0</v>
          </cell>
          <cell r="G371">
            <v>755522391.79937518</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59000000</v>
          </cell>
          <cell r="F382">
            <v>59000000</v>
          </cell>
          <cell r="G382">
            <v>0</v>
          </cell>
          <cell r="H382">
            <v>0</v>
          </cell>
          <cell r="I382">
            <v>0</v>
          </cell>
          <cell r="J382">
            <v>59000000</v>
          </cell>
        </row>
        <row r="383">
          <cell r="C383" t="str">
            <v xml:space="preserve">8. Cäc BTCT (35x35)cm </v>
          </cell>
          <cell r="D383" t="str">
            <v>md</v>
          </cell>
          <cell r="E383">
            <v>704</v>
          </cell>
          <cell r="F383">
            <v>400000</v>
          </cell>
          <cell r="G383">
            <v>281600000</v>
          </cell>
          <cell r="H383">
            <v>400000</v>
          </cell>
          <cell r="I383">
            <v>400000</v>
          </cell>
          <cell r="J383">
            <v>281600000</v>
          </cell>
        </row>
        <row r="384">
          <cell r="C384" t="str">
            <v>9. H¹ng môc kh¸c</v>
          </cell>
          <cell r="D384" t="str">
            <v>TB</v>
          </cell>
          <cell r="E384">
            <v>0</v>
          </cell>
          <cell r="F384">
            <v>43000000</v>
          </cell>
          <cell r="G384">
            <v>0</v>
          </cell>
          <cell r="H384">
            <v>43000000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18627330.056326333</v>
          </cell>
          <cell r="E388">
            <v>18627330.056326333</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434726849.62007487</v>
          </cell>
          <cell r="F392">
            <v>0</v>
          </cell>
          <cell r="G392">
            <v>434726849.62007487</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3161853982.2899737</v>
          </cell>
          <cell r="E398">
            <v>3161853982.2899737</v>
          </cell>
          <cell r="F398">
            <v>0</v>
          </cell>
          <cell r="G398">
            <v>0</v>
          </cell>
          <cell r="H398">
            <v>0</v>
          </cell>
          <cell r="I398">
            <v>0</v>
          </cell>
          <cell r="J398">
            <v>3161853982.2899737</v>
          </cell>
        </row>
        <row r="399">
          <cell r="C399" t="str">
            <v>1. DÇm BTCT D¦L L=33m</v>
          </cell>
          <cell r="D399">
            <v>664800000</v>
          </cell>
          <cell r="E399">
            <v>664800000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59413104.171924137</v>
          </cell>
          <cell r="F403">
            <v>0</v>
          </cell>
          <cell r="G403">
            <v>59413104.171924137</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450000</v>
          </cell>
          <cell r="G407">
            <v>41346000</v>
          </cell>
          <cell r="H407">
            <v>450000</v>
          </cell>
          <cell r="I407">
            <v>450000</v>
          </cell>
          <cell r="J407">
            <v>41346000</v>
          </cell>
        </row>
        <row r="408">
          <cell r="C408" t="str">
            <v>4. B¶n dÉn KT(300x220x20)cm</v>
          </cell>
          <cell r="D408" t="str">
            <v>b¶n</v>
          </cell>
          <cell r="E408">
            <v>8</v>
          </cell>
          <cell r="F408">
            <v>2200000</v>
          </cell>
          <cell r="G408">
            <v>17600000</v>
          </cell>
          <cell r="H408">
            <v>2200000</v>
          </cell>
          <cell r="I408">
            <v>2200000</v>
          </cell>
          <cell r="J408">
            <v>17600000</v>
          </cell>
        </row>
        <row r="409">
          <cell r="C409" t="str">
            <v>5. Khe co d·n cao su</v>
          </cell>
          <cell r="D409" t="str">
            <v>md</v>
          </cell>
          <cell r="E409">
            <v>16</v>
          </cell>
          <cell r="F409">
            <v>2500000</v>
          </cell>
          <cell r="G409">
            <v>40000000</v>
          </cell>
          <cell r="H409">
            <v>2500000</v>
          </cell>
          <cell r="I409">
            <v>2500000</v>
          </cell>
          <cell r="J409">
            <v>40000000</v>
          </cell>
        </row>
        <row r="410">
          <cell r="C410" t="str">
            <v>6. T­êng hé lan mÒm</v>
          </cell>
          <cell r="D410" t="str">
            <v>md</v>
          </cell>
          <cell r="E410">
            <v>40</v>
          </cell>
          <cell r="F410">
            <v>450000</v>
          </cell>
          <cell r="G410">
            <v>18000000</v>
          </cell>
          <cell r="H410">
            <v>450000</v>
          </cell>
          <cell r="I410">
            <v>450000</v>
          </cell>
          <cell r="J410">
            <v>18000000</v>
          </cell>
        </row>
        <row r="411">
          <cell r="C411" t="str">
            <v>7. Mè cÇu</v>
          </cell>
          <cell r="D411">
            <v>0</v>
          </cell>
          <cell r="E411">
            <v>1674162293.0241559</v>
          </cell>
          <cell r="F411">
            <v>0</v>
          </cell>
          <cell r="G411">
            <v>1674162293.0241559</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8200000</v>
          </cell>
          <cell r="F416">
            <v>0</v>
          </cell>
          <cell r="G416">
            <v>8200000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400000</v>
          </cell>
          <cell r="G424">
            <v>307200000</v>
          </cell>
          <cell r="H424">
            <v>400000</v>
          </cell>
          <cell r="I424">
            <v>400000</v>
          </cell>
          <cell r="J424">
            <v>307200000</v>
          </cell>
        </row>
        <row r="425">
          <cell r="C425" t="str">
            <v>9. H¹ng môc kh¸c</v>
          </cell>
          <cell r="D425" t="str">
            <v>TB</v>
          </cell>
          <cell r="E425">
            <v>0</v>
          </cell>
          <cell r="F425">
            <v>28000000</v>
          </cell>
          <cell r="G425">
            <v>0</v>
          </cell>
          <cell r="H425">
            <v>28000000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36387794.307268664</v>
          </cell>
          <cell r="E429">
            <v>36387794.307268664</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274944790.78662509</v>
          </cell>
          <cell r="F433">
            <v>0</v>
          </cell>
          <cell r="G433">
            <v>274944790.78662509</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refreshError="1"/>
      <sheetData sheetId="167" refreshError="1"/>
      <sheetData sheetId="168" refreshError="1"/>
      <sheetData sheetId="169"/>
      <sheetData sheetId="170" refreshError="1"/>
      <sheetData sheetId="171"/>
      <sheetData sheetId="172"/>
      <sheetData sheetId="173" refreshError="1"/>
      <sheetData sheetId="174" refreshError="1"/>
      <sheetData sheetId="175"/>
      <sheetData sheetId="176" refreshError="1"/>
      <sheetData sheetId="177" refreshError="1"/>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sheetData sheetId="255"/>
      <sheetData sheetId="256" refreshError="1"/>
      <sheetData sheetId="257" refreshError="1"/>
      <sheetData sheetId="258"/>
      <sheetData sheetId="259" refreshError="1"/>
      <sheetData sheetId="260" refreshError="1"/>
      <sheetData sheetId="261" refreshError="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sheetData sheetId="280"/>
      <sheetData sheetId="281" refreshError="1"/>
      <sheetData sheetId="282"/>
      <sheetData sheetId="283"/>
      <sheetData sheetId="284" refreshError="1"/>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refreshError="1"/>
      <sheetData sheetId="329" refreshError="1"/>
      <sheetData sheetId="330" refreshError="1"/>
      <sheetData sheetId="331"/>
      <sheetData sheetId="332" refreshError="1"/>
      <sheetData sheetId="333" refreshError="1"/>
      <sheetData sheetId="334" refreshError="1"/>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KSTK(1778 _x0004_c5o.g)"/>
      <sheetName val="db't(tuyen) (2)"/>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wia nhan cong"/>
      <sheetName val="DTCT"/>
      <sheetName val="Sheet4"/>
      <sheetName val="gia vat_x0000_lieu"/>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tonghoptt (2)"/>
      <sheetName val="tonghoptt"/>
      <sheetName val="ximang"/>
      <sheetName val="da 1x2"/>
      <sheetName val="cat vang"/>
      <sheetName val="phugia555"/>
      <sheetName val="phugia561"/>
      <sheetName val="dung"/>
      <sheetName val="Dulieu"/>
      <sheetName val="00000000"/>
      <sheetName val="NOMENCLATURE"/>
      <sheetName val="Tra KS"/>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10000000"/>
      <sheetName val="20000000"/>
      <sheetName val="gia vat?lieu"/>
      <sheetName val="giathanh1"/>
      <sheetName val="gia 3_x0000_t lieu"/>
      <sheetName val="CHITIET VL-NC-TT-3p"/>
      <sheetName val="VCV-BE-TONG"/>
      <sheetName val="VL,NC"/>
      <sheetName val="dgngia"/>
      <sheetName val="Tai khoan"/>
      <sheetName val="ctTBA"/>
      <sheetName val="gia 3?t lieu"/>
      <sheetName val="BTH phi"/>
      <sheetName val="BLT phi"/>
      <sheetName val="phi,le phi"/>
      <sheetName val="Bien Lai TON"/>
      <sheetName val="BCQT "/>
      <sheetName val="Giay di duong"/>
      <sheetName val="BC QT cua tung ap"/>
      <sheetName val="GIAO CHI TIEU THU QUY 07"/>
      <sheetName val="BANG TONG HOP GIAY NOP TIEN"/>
      <sheetName val="gVL"/>
      <sheetName val="gia vat"/>
      <sheetName val="gia vat_lieu"/>
      <sheetName val="TSO_CHUNG"/>
      <sheetName val="fia vat lieu"/>
      <sheetName val="Shdet3"/>
      <sheetName val="Cn.gty"/>
      <sheetName val="dbgt(tuien("/>
      <sheetName val="DgiajqatDHC4,"/>
      <sheetName val="DTCT-TB"/>
      <sheetName val="dtct cau"/>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ptdg-duong"/>
      <sheetName val="gia 3"/>
      <sheetName val="2"/>
      <sheetName val="gia 3_t lieu"/>
      <sheetName val="Tonghp"/>
      <sheetName val="Loading"/>
      <sheetName val="Check C"/>
      <sheetName val="_x000c_"/>
      <sheetName val="Thuc thanh"/>
      <sheetName val="KCCP"/>
      <sheetName val="2_x0000__x0000_(tuyen)"/>
      <sheetName val="_x000c__x0000__x0001__x0000__x0000__x0000__x0001_ý"/>
      <sheetName val="T.Tran( AnLoc"/>
      <sheetName val="gia 8e may"/>
      <sheetName val="Tra_bang_QD11-109"/>
      <sheetName val="BO"/>
      <sheetName val="Tnnghop"/>
      <sheetName val="DgiaksatDHC"/>
      <sheetName val="DO AM DT"/>
      <sheetName val="[BCNCKT13_S3.xlsYphugia561"/>
      <sheetName val="DI-ESTI"/>
      <sheetName val="CdȮNhap"/>
      <sheetName val="PTVT (MA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So tong hop "/>
      <sheetName val="2??(tuyen)"/>
      <sheetName val="KH-Q1,Q2,01"/>
      <sheetName val="_x000c_?_x0001_???_x0001_ý"/>
      <sheetName val="_x000c_?_x0001_?_x0001_ý"/>
      <sheetName val="Electrical Breakdown"/>
      <sheetName val="TK22kV"/>
      <sheetName val="2__(tuyen)"/>
      <sheetName val="_x000c___x0001_____x0001_ý"/>
      <sheetName val="_BCNCKT13_S3.xlsYphugia561"/>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CTGS"/>
      <sheetName val="2_x0000__x0000_�(tuyen)"/>
      <sheetName val="2_x0000__x0000_€(tuyen)"/>
      <sheetName val="_x000c___x0001___x0001_ý"/>
      <sheetName val="PHAN DS 22 KV"/>
      <sheetName val="chi tiet C"/>
      <sheetName val="TL rieng"/>
      <sheetName val="ESTI."/>
      <sheetName val="MF.01%"/>
      <sheetName val="db't(tuyeni (2)"/>
      <sheetName val="LEGEND"/>
      <sheetName val="Sheet6"/>
      <sheetName val="kl cong"/>
      <sheetName val="thkp"/>
      <sheetName val="clvl"/>
      <sheetName val="ptvl"/>
      <sheetName val="ke"/>
      <sheetName val="uniBase"/>
      <sheetName val="vniBase"/>
      <sheetName val="abcBase"/>
      <sheetName val="gia_vatlieu"/>
      <sheetName val="[BCNCKT13_S3.xl۽_x0000_Ctgs.3"/>
      <sheetName val="Ke toaٺ_x0001_thuc hien cong trinh"/>
      <sheetName val="Tiepdia"/>
      <sheetName val="Temp"/>
      <sheetName val="Lists"/>
      <sheetName val="TTDZ22"/>
      <sheetName val="MTL$-INTER"/>
      <sheetName val="T.Tranh LkcNinh"/>
      <sheetName val="dbgt(tuyel)"/>
      <sheetName val="KRTK (06)"/>
      <sheetName val="2??€(tuyen)"/>
      <sheetName val="_x0000__x0000__x0000__x0000__x0000__x0000__x0000__x0000_"/>
      <sheetName val="SOKTMAY"/>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ong hop"/>
      <sheetName val="C47-BH-ူ9"/>
      <sheetName val="IBASE"/>
      <sheetName val="5.BANG I"/>
      <sheetName val="FD"/>
      <sheetName val="GI"/>
      <sheetName val="EE (3)"/>
      <sheetName val="PAVEMENT"/>
      <sheetName val="TRAFFIC"/>
      <sheetName val="Gia KS"/>
      <sheetName val="Cd?Nhap"/>
      <sheetName val="ND"/>
      <sheetName val="C47-BH-_x0011_1"/>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BCNCKT13_S3.xls_VPPN"/>
      <sheetName val="KKKKKKKK"/>
      <sheetName val="[BCNCKT13_S3.xl۽?Ctgs.3"/>
      <sheetName val="db't(tuyen) ,2)"/>
      <sheetName val="[BCNCKT13_S3.xl??Ctgs.3"/>
      <sheetName val="2__€(tuyen)"/>
      <sheetName val="2??�(tuyen)"/>
      <sheetName val="????????"/>
      <sheetName val="Don gia-cau"/>
      <sheetName val="_BCNCKT13_S3.xl?"/>
      <sheetName val="C47-BH-?9"/>
      <sheetName val="2_x0000__x0000_?(tuyen)"/>
      <sheetName val="Ke toa?_x0001_thuc hien cong trinh"/>
      <sheetName val="PTVT _MAU_"/>
      <sheetName val="DPCT"/>
      <sheetName val="Nhat ky - socai thang 2"/>
      <sheetName val="Sheet7"/>
      <sheetName val="nhat ky so cai thang 1"/>
      <sheetName val="Nhat ky so cai thang3"/>
      <sheetName val="Sheet5"/>
      <sheetName val="DTCT-TPhuoc"/>
      <sheetName val="4"/>
      <sheetName val="bang2"/>
      <sheetName val="TnTranh AnLoc"/>
      <sheetName val="KST[(17_x0017_8 Dcuong)"/>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sheetData sheetId="109" refreshError="1"/>
      <sheetData sheetId="110" refreshError="1"/>
      <sheetData sheetId="111" refreshError="1"/>
      <sheetData sheetId="112"/>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sheetData sheetId="130"/>
      <sheetData sheetId="131" refreshError="1"/>
      <sheetData sheetId="132" refreshError="1"/>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refreshError="1"/>
      <sheetData sheetId="199" refreshError="1"/>
      <sheetData sheetId="200" refreshError="1"/>
      <sheetData sheetId="201" refreshError="1"/>
      <sheetData sheetId="202"/>
      <sheetData sheetId="203" refreshError="1"/>
      <sheetData sheetId="204"/>
      <sheetData sheetId="205" refreshError="1"/>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ra_bang"/>
      <sheetName val="dtctODuong-01"/>
      <sheetName val="px2,tb-t,"/>
      <sheetName val="NhucauKP"/>
      <sheetName val="Sheet3 (2)"/>
      <sheetName val="XL4Poppy"/>
      <sheetName val="Tien An T11"/>
      <sheetName val="DNPD-QL"/>
      <sheetName val="Bang luong"/>
      <sheetName val="Bang CC"/>
      <sheetName val=" Luong nghien "/>
      <sheetName val="QT-LN"/>
      <sheetName val="Giantiep"/>
      <sheetName val="Tong hop"/>
      <sheetName val="Phuc vu"/>
      <sheetName val="May Phat"/>
      <sheetName val="1813"/>
      <sheetName val="DTCT"/>
      <sheetName val="nc%cm"/>
      <sheetName val="dtct cau"/>
      <sheetName val="dtct_Duong,tc"/>
      <sheetName val="Sheet! (2)"/>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tra-vat-lieu (duyet)"/>
      <sheetName val="nc_cm"/>
      <sheetName val="[ duong257-272."/>
      <sheetName val="d4ct_Duong-01"/>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VL"/>
      <sheetName val="tra bang"/>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TH_GTXL࠭TC"/>
      <sheetName val="_ duong257-272."/>
      <sheetName val="Sheet4"/>
      <sheetName val="nhiemvu2006"/>
      <sheetName val="RutTM"/>
      <sheetName val="10000000"/>
      <sheetName val="20000000"/>
      <sheetName val="30000000"/>
      <sheetName val="Tra KS"/>
      <sheetName val="GiaVL"/>
      <sheetName val="Bia"/>
      <sheetName val="THKP D"/>
      <sheetName val="THKP"/>
      <sheetName val="Bu gia1"/>
      <sheetName val="Bu gia in"/>
      <sheetName val="Bu gia"/>
      <sheetName val="CL CL"/>
      <sheetName val="CL"/>
      <sheetName val="DT"/>
      <sheetName val="VL,NC"/>
      <sheetName val="BeTong"/>
      <sheetName val="NXT-10T  4)"/>
      <sheetName val="THop1"/>
      <sheetName val="THop1_x0000_"/>
      <sheetName val="dieuchinh"/>
      <sheetName val="Sheet13_x0000__x0000__x0000__x0000__x0000__x0000__x0000__x0000__x0000__x0000__x0000_㸰Ɂ_x0000__x0004__x0000__x0000__x0000__x0000__x0000__x0000_숌Ɂ_x0000_"/>
      <sheetName val="THop51"/>
      <sheetName val="Ctie塅䕃⹌"/>
      <sheetName val="Ctiet02_x0000__x0018_[ duong257-272.xls]Bke"/>
      <sheetName val="Phuong an 1"/>
      <sheetName val="dtgt_Duong-tk"/>
      <sheetName val="p4ke"/>
      <sheetName val="PHop04"/>
      <sheetName val="TH_GTXL?TC"/>
      <sheetName val="_x0000__x0000_u_x0000__x0000__x0000__x0000__x0000__x0000__x0000__x0000__x0000__x0000__x0000__x0000__x0000__x0000__x0000__x001a_[ duong257-2"/>
      <sheetName val="Cp``pQII"/>
      <sheetName val=""/>
      <sheetName val="KKKKKKKK"/>
      <sheetName val="TH_GTXL_TC"/>
      <sheetName val="CHITIET VL-NC"/>
      <sheetName val="Ctiet02?_x0018_[ duong257-272.xls]Bke"/>
      <sheetName val="Thuc thanh"/>
      <sheetName val="Sheet13???????????㸰Ɂ?_x0004_??????숌Ɂ?"/>
      <sheetName val="DO AM DT"/>
      <sheetName val="Ctiet02__x0018__ duong257-272.xls_Bke"/>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THop1?"/>
      <sheetName val="THTram"/>
      <sheetName val="bang-tra"/>
      <sheetName val="Ctie???"/>
      <sheetName val="-272.xls]Bke01_x0000__x0000__x0000__x0018_[ duong257-27"/>
      <sheetName val="Ctie___"/>
      <sheetName val="-272.xls_Bke01"/>
      <sheetName val="-272.xls]Bke01???_x0018_[ duong257-27"/>
      <sheetName val="Tai khoan"/>
      <sheetName val="Sheet13___________㸰Ɂ__x0004_______숌Ɂ_"/>
      <sheetName val="THop1_"/>
      <sheetName val="XL$Poppy"/>
      <sheetName val="????????"/>
      <sheetName val="DNP၄-QL"/>
      <sheetName val="Don gia-cau"/>
      <sheetName val="_x000d_¹½.,6³"/>
      <sheetName val="cdps"/>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__duong257-272_"/>
      <sheetName val="Ctiet02[_duong257-272_xls]Bke"/>
      <sheetName val="Ctiet02?[_duong257-272_xls]Bke"/>
      <sheetName val="Sheet13㸰Ɂ숌Ɂ㹨Ɂu[_duong257-2"/>
      <sheetName val="Sheet13㸰Ɂ숌Ɂ"/>
      <sheetName val="________"/>
      <sheetName val="CVC-_x005f_x0010_1"/>
      <sheetName val="THop0_x005f_x0015_"/>
      <sheetName val="Bke0_x005f_x0015_"/>
      <sheetName val="_x005f_x0004_en 31,7"/>
      <sheetName val="??u???????????????_x001a_[ duong257-2"/>
      <sheetName val="Bke 90"/>
      <sheetName val="ptd2_x0000__x0000_ (2)"/>
      <sheetName val="Sheet13_x0000__x0000__x0000__x0000__x0000__x0000__x0000__x0000__x0000__x0000__x0000_??_x0000__x0004__x0000__x0000__x0000__x0000__x0000__x0000_??_x0000_"/>
      <sheetName val="Sheet13??????????????_x0004_?????????"/>
      <sheetName val="-272.xls_Bke01____x0018__ duong257-27"/>
      <sheetName val="DNP?-QL"/>
      <sheetName val="THop1€"/>
      <sheetName val="Sheet13___________??__x0004_______??_"/>
      <sheetName val="Sheet13_______________x0004__________"/>
      <sheetName val="DNP_-QL"/>
      <sheetName val="_x000a_¹½.,6³"/>
      <sheetName val="TL rieng"/>
      <sheetName val="__u________________x001a__ duong257-2"/>
      <sheetName val="NXT-10T__4)"/>
      <sheetName val="Phuong_an_1"/>
      <sheetName val="Thuc_thanh"/>
      <sheetName val="Sheet13???????????㸰Ɂ???????숌Ɂ?"/>
      <sheetName val="DO_AM_DT"/>
      <sheetName val="Ctiet02___duong257-272_xls_Bke"/>
      <sheetName val="Sheet13___________㸰Ɂ_______숌Ɂ_"/>
      <sheetName val="Sheet13_x0000_㸰Ɂ_x0000__x0004__x0000_숌Ɂ_x0000_㹨Ɂ_x0000_u_x0000__x001a_[ duong25"/>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CtietQIIA"/>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sheetData sheetId="145"/>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BK N111"/>
      <sheetName val="BKN111(06)"/>
      <sheetName val="XL4Poppy"/>
      <sheetName val="DOAM0654CAS"/>
      <sheetName val="hold5"/>
      <sheetName val="hold6"/>
      <sheetName val="THTram"/>
      <sheetName val="KSTK-tkkd"/>
      <sheetName val="dtct cong_x0000_?"/>
      <sheetName val="Tra_bang"/>
      <sheetName val="Tai khoan"/>
      <sheetName val="TVL"/>
      <sheetName val="t"/>
      <sheetName val="NEW-PANEL"/>
      <sheetName val="tra_vat_lieu"/>
      <sheetName val="Pÿÿÿÿcau"/>
      <sheetName val="dtct cong?ȁ"/>
      <sheetName val="dtct cong??"/>
      <sheetName val="SILICATE"/>
      <sheetName val="_x0000_"/>
      <sheetName val="tungphal"/>
      <sheetName val="dtct ccu"/>
      <sheetName val="dtct_x0000_cong"/>
      <sheetName val="dtct cong_ȁ"/>
      <sheetName val="dtct cong__"/>
      <sheetName val="TH_cong"/>
      <sheetName val="dtct_cong"/>
      <sheetName val="ptdg_cong"/>
      <sheetName val="PTDG_cau"/>
      <sheetName val="dtct_cau"/>
      <sheetName val="Chi_tiet"/>
      <sheetName val="dtct_congȁ"/>
      <sheetName val="Tai_khoan"/>
      <sheetName val="4"/>
      <sheetName val="dtct?cong"/>
      <sheetName val="B_tra"/>
      <sheetName val="?"/>
      <sheetName val="dtct cong_?"/>
      <sheetName val="ptdg"/>
      <sheetName val="TH VL, NC, DDHT Thanhphuoc"/>
      <sheetName val="cong32-38"/>
      <sheetName val="THCT"/>
      <sheetName val="THDZ0,4"/>
      <sheetName val="TH DZ35"/>
      <sheetName val="BKN111(06("/>
      <sheetName val="VC-Dу-DH"/>
      <sheetName val="_"/>
      <sheetName val="dtct_cong?"/>
      <sheetName val="KKKKKKKK"/>
      <sheetName val="dtct_cong_"/>
      <sheetName val="trabšng"/>
      <sheetName val="Shedt18"/>
      <sheetName val="BK_N111"/>
      <sheetName val="dtct_cong?ȁ"/>
      <sheetName val="dtct_cong??"/>
      <sheetName val="dtct_ccu"/>
      <sheetName val="dtct_cong_ȁ"/>
      <sheetName val="dtct_cong__"/>
      <sheetName val="Don gia-cau"/>
      <sheetName val="BANGTRA"/>
      <sheetName val="VC-D?-DH"/>
      <sheetName val="VC-D_-DH"/>
      <sheetName val="²_x0000__x0000_t13"/>
      <sheetName val="TH_cong1"/>
      <sheetName val="dtct_cong1"/>
      <sheetName val="ptdg_cong1"/>
      <sheetName val="PTDG_cau1"/>
      <sheetName val="dtct_cau1"/>
      <sheetName val="Chi_tiet1"/>
      <sheetName val="Tai_khoan1"/>
      <sheetName val="trabafg3"/>
      <sheetName val="dtct_cong_?"/>
      <sheetName val="TH_DZ35"/>
      <sheetName val="TH_VL,_NC,_DDHT_Thanhphuoc"/>
      <sheetName val="????????"/>
      <sheetName val="trabng"/>
      <sheetName val="²"/>
      <sheetName val="dongia _2_"/>
      <sheetName val="Don_gia-cau"/>
      <sheetName val="²??t13"/>
      <sheetName val="dtct cong_x005f_x0000_ȁ"/>
      <sheetName val="dtct cong_x005f_x0000__"/>
      <sheetName val="dtct_x005f_x0000_cong"/>
      <sheetName val="_x005f_x0000_"/>
      <sheetName val="dtct cong_x005f_x0000_?"/>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refreshError="1"/>
      <sheetData sheetId="56" refreshError="1"/>
      <sheetData sheetId="57"/>
      <sheetData sheetId="58" refreshError="1"/>
      <sheetData sheetId="59"/>
      <sheetData sheetId="60" refreshError="1"/>
      <sheetData sheetId="61" refreshError="1"/>
      <sheetData sheetId="62"/>
      <sheetData sheetId="63"/>
      <sheetData sheetId="64"/>
      <sheetData sheetId="65" refreshError="1"/>
      <sheetData sheetId="66" refreshError="1"/>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sheetData sheetId="96" refreshError="1"/>
      <sheetData sheetId="97"/>
      <sheetData sheetId="98" refreshError="1"/>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Tonghop"/>
      <sheetName val="Chitiet"/>
      <sheetName val="CT1"/>
      <sheetName val="supk"/>
      <sheetName val="ctbetong"/>
      <sheetName val="VCtc"/>
      <sheetName val="ctmong"/>
      <sheetName val="vcnvat"/>
      <sheetName val="trungc"/>
      <sheetName val="vcdai"/>
      <sheetName val="gia"/>
      <sheetName val="phanbo"/>
      <sheetName val="sheet"/>
      <sheetName val="sheet2"/>
      <sheetName val="sheet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 thanh toan"/>
      <sheetName val="Chọn Công ty"/>
      <sheetName val="DS"/>
      <sheetName val="Tra mã"/>
      <sheetName val="ĐNMH (mẫu 1)"/>
      <sheetName val="ĐNMH (mẫu 2)"/>
      <sheetName val="Đề nghị Tạm ứng"/>
      <sheetName val="ĐNTT Thường"/>
      <sheetName val="ĐNTT XDCB"/>
      <sheetName val="Bảng kê TT XDCB"/>
      <sheetName val="NGUON"/>
      <sheetName val="DNTT tham tra quyet toan Times "/>
    </sheetNames>
    <sheetDataSet>
      <sheetData sheetId="0" refreshError="1"/>
      <sheetData sheetId="1"/>
      <sheetData sheetId="2">
        <row r="1">
          <cell r="K1" t="str">
            <v>NamHN</v>
          </cell>
        </row>
      </sheetData>
      <sheetData sheetId="3"/>
      <sheetData sheetId="4" refreshError="1"/>
      <sheetData sheetId="5" refreshError="1"/>
      <sheetData sheetId="6" refreshError="1"/>
      <sheetData sheetId="7" refreshError="1"/>
      <sheetData sheetId="8" refreshError="1"/>
      <sheetData sheetId="9">
        <row r="5">
          <cell r="J5">
            <v>6217069659</v>
          </cell>
        </row>
      </sheetData>
      <sheetData sheetId="10">
        <row r="20">
          <cell r="F20">
            <v>10068129000</v>
          </cell>
        </row>
      </sheetData>
      <sheetData sheetId="1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NG HOP QT"/>
      <sheetName val="TH-DZ35"/>
      <sheetName val="VL-NC-DZ35"/>
      <sheetName val="CHI TIET DZ35"/>
      <sheetName val="CUOC 36 DZ 35 KV"/>
      <sheetName val="TH-TBA35"/>
      <sheetName val="MSAM-TB-TBA"/>
      <sheetName val="VL-NC-TBA"/>
      <sheetName val="CHITI£T-TBA"/>
      <sheetName val="CUOC 36 TBA "/>
      <sheetName val="VL-NC-DZ04"/>
      <sheetName val="CHITIET-DZ04"/>
      <sheetName val="CUOC36 DZ 0,4 KV"/>
      <sheetName val="TH-CTO"/>
      <sheetName val="VL-NC-CTO"/>
      <sheetName val="CHITIET-CTO"/>
      <sheetName val="CUOC 36 C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nBan (2)"/>
      <sheetName val="TH"/>
      <sheetName val="Mau12A-THBOT"/>
      <sheetName val="M12THNS"/>
      <sheetName val="PI_Cau dan HY"/>
      <sheetName val="PI_Cau dan HN1"/>
      <sheetName val="Cau Chinh"/>
      <sheetName val="KiemTraTH"/>
      <sheetName val="KiemTraMau12A-THBOT"/>
      <sheetName val="KiemTraM12THNS"/>
      <sheetName val="SaiSoPI_Cau dan HY"/>
      <sheetName val="SaiSoPI_Cau dan HN1"/>
      <sheetName val="SaiSoCau Chinh"/>
      <sheetName val="SaiSoCau Chinh (2)"/>
      <sheetName val="M13PTDG"/>
      <sheetName val="CThep"/>
      <sheetName val="Vkhuon"/>
      <sheetName val="CPBT"/>
      <sheetName val="Phu tro"/>
      <sheetName val="PTDGXLK"/>
      <sheetName val="PTDGPT"/>
      <sheetName val="BT tru mo"/>
      <sheetName val="VL"/>
      <sheetName val="M13a cau chinh"/>
      <sheetName val="Dem CDanHY"/>
      <sheetName val="DEMCChinh"/>
      <sheetName val="XLK"/>
      <sheetName val="Sheet1"/>
      <sheetName val="Phu tro cau chinh"/>
      <sheetName val="M12Cau chinh"/>
      <sheetName val="00000000"/>
      <sheetName val="10000000"/>
      <sheetName val="2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1">
          <cell r="H11">
            <v>5.7000000000000002E-2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Sheet1"/>
      <sheetName val="Sheet2"/>
      <sheetName val="Sheet3"/>
      <sheetName val=""/>
      <sheetName val="Main"/>
      <sheetName val="Eng"/>
      <sheetName val="TT-35KV+TBA"/>
      <sheetName val="NC"/>
      <sheetName val="vua(c)"/>
      <sheetName val="TNHCH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tinh"/>
    </sheetNames>
    <sheetDataSet>
      <sheetData sheetId="0">
        <row r="11">
          <cell r="I11">
            <v>15459.736699999999</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ill of Quantity (2)"/>
      <sheetName val="SUM (2)"/>
      <sheetName val="Bill of Quantity"/>
      <sheetName val="SUM"/>
      <sheetName val="TH"/>
      <sheetName val="Phuong an 1 (2)"/>
      <sheetName val="Phuong an 1"/>
      <sheetName val="DG"/>
      <sheetName val="PTDG"/>
      <sheetName val="PTDG (2)"/>
      <sheetName val="THVL"/>
      <sheetName val="VL_NC_M"/>
      <sheetName val="DGCT"/>
      <sheetName val="Cap phoi"/>
      <sheetName val="00000000"/>
    </sheetNames>
    <sheetDataSet>
      <sheetData sheetId="0"/>
      <sheetData sheetId="1"/>
      <sheetData sheetId="2"/>
      <sheetData sheetId="3"/>
      <sheetData sheetId="4"/>
      <sheetData sheetId="5"/>
      <sheetData sheetId="6"/>
      <sheetData sheetId="7" refreshError="1">
        <row r="1">
          <cell r="S1">
            <v>0.06</v>
          </cell>
        </row>
      </sheetData>
      <sheetData sheetId="8"/>
      <sheetData sheetId="9"/>
      <sheetData sheetId="10"/>
      <sheetData sheetId="11"/>
      <sheetData sheetId="12"/>
      <sheetData sheetId="13"/>
      <sheetData sheetId="14"/>
      <sheetData sheetId="1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Material"/>
      <sheetName val="Material"/>
      <sheetName val="MTC+NC"/>
      <sheetName val="Breakdown-BS"/>
      <sheetName val=" U.Price for B.S"/>
      <sheetName val="B.S Bridge"/>
      <sheetName val="Guard-hut"/>
      <sheetName val="Grandtotal"/>
      <sheetName val="Material-Telecom"/>
      <sheetName val="Labour-Telecom"/>
      <sheetName val="Signal"/>
      <sheetName val="Names"/>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59">
          <cell r="AH59">
            <v>422390.5843052718</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
    </sheetNames>
    <sheetDataSet>
      <sheetData sheetId="0">
        <row r="12">
          <cell r="B12">
            <v>3035</v>
          </cell>
          <cell r="C12">
            <v>4000</v>
          </cell>
        </row>
        <row r="13">
          <cell r="B13">
            <v>9465</v>
          </cell>
          <cell r="C13">
            <v>4000</v>
          </cell>
        </row>
        <row r="14">
          <cell r="B14">
            <v>9800</v>
          </cell>
          <cell r="C14">
            <v>7250</v>
          </cell>
        </row>
        <row r="15">
          <cell r="B15">
            <v>12500</v>
          </cell>
          <cell r="C15">
            <v>7500</v>
          </cell>
        </row>
        <row r="16">
          <cell r="B16">
            <v>12500</v>
          </cell>
          <cell r="C16">
            <v>7750</v>
          </cell>
        </row>
        <row r="17">
          <cell r="B17">
            <v>0</v>
          </cell>
          <cell r="C17">
            <v>7750</v>
          </cell>
        </row>
        <row r="18">
          <cell r="B18">
            <v>0</v>
          </cell>
          <cell r="C18">
            <v>7500</v>
          </cell>
        </row>
        <row r="19">
          <cell r="B19">
            <v>2700</v>
          </cell>
          <cell r="C19">
            <v>7250</v>
          </cell>
        </row>
        <row r="20">
          <cell r="B20">
            <v>3035</v>
          </cell>
          <cell r="C20">
            <v>4000</v>
          </cell>
        </row>
        <row r="22">
          <cell r="B22">
            <v>3461</v>
          </cell>
          <cell r="C22">
            <v>4250</v>
          </cell>
        </row>
        <row r="23">
          <cell r="B23">
            <v>3152</v>
          </cell>
          <cell r="C23">
            <v>7250</v>
          </cell>
        </row>
        <row r="24">
          <cell r="B24">
            <v>4152</v>
          </cell>
          <cell r="C24">
            <v>7450</v>
          </cell>
        </row>
        <row r="25">
          <cell r="B25">
            <v>8348</v>
          </cell>
          <cell r="C25">
            <v>7450</v>
          </cell>
        </row>
        <row r="26">
          <cell r="B26">
            <v>9348</v>
          </cell>
          <cell r="C26">
            <v>7250</v>
          </cell>
        </row>
        <row r="27">
          <cell r="B27">
            <v>9039</v>
          </cell>
          <cell r="C27">
            <v>4250</v>
          </cell>
        </row>
        <row r="28">
          <cell r="B28">
            <v>3461</v>
          </cell>
          <cell r="C28">
            <v>4250</v>
          </cell>
        </row>
        <row r="47">
          <cell r="K47">
            <v>0</v>
          </cell>
          <cell r="L47">
            <v>6380.924664684213</v>
          </cell>
        </row>
        <row r="48">
          <cell r="K48">
            <v>3125</v>
          </cell>
          <cell r="L48">
            <v>6380.924664684213</v>
          </cell>
        </row>
        <row r="49">
          <cell r="K49">
            <v>6250</v>
          </cell>
          <cell r="L49">
            <v>6380.924664684213</v>
          </cell>
        </row>
        <row r="50">
          <cell r="K50">
            <v>6250</v>
          </cell>
          <cell r="L50">
            <v>3190.4623323421065</v>
          </cell>
        </row>
        <row r="51">
          <cell r="K51">
            <v>6250</v>
          </cell>
          <cell r="L51">
            <v>0</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sheetName val="CVC"/>
      <sheetName val="TVL"/>
      <sheetName val="ptdg"/>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THCT"/>
      <sheetName val="NXT T.bi"/>
      <sheetName val="BC NXT phone"/>
      <sheetName val="KHAI THUE"/>
      <sheetName val="BC TH SD HOA DON"/>
      <sheetName val="Mua vào HD TT"/>
      <sheetName val="Mua vao 5%"/>
      <sheetName val="BK MUA VAO 10%"/>
      <sheetName val="BK BAN RA"/>
      <sheetName val="Thuc thanh"/>
      <sheetName val="Names"/>
      <sheetName val="dtct cong"/>
      <sheetName val="TT04"/>
      <sheetName val="She%t13"/>
      <sheetName val="Trabang-ၔPhuoc"/>
      <sheetName val="TSO_CHUNG"/>
      <sheetName val="gvl"/>
      <sheetName val="Tai khoan"/>
      <sheetName val="VL"/>
      <sheetName val=" quy I-2005"/>
      <sheetName val="Quy 2- 2005 "/>
      <sheetName val="Quy III- 2005 "/>
      <sheetName val="Quy 4- 2005"/>
      <sheetName val="SUMMARY"/>
      <sheetName val="JS duong"/>
      <sheetName val="35KV gia mo"/>
      <sheetName val="0,4KV -TBA1"/>
      <sheetName val="0,4KV - TBA2"/>
      <sheetName val="TBA"/>
      <sheetName val="Sheet8"/>
      <sheetName val="Bao gêa"/>
      <sheetName val="tra-vat-lieu"/>
      <sheetName val="3.1.1"/>
      <sheetName val="3.1.4"/>
      <sheetName val="2.5.1"/>
      <sheetName val="4.1.1"/>
      <sheetName val="4.3.2"/>
      <sheetName val="2.3.3"/>
      <sheetName val="5.3.1"/>
      <sheetName val="2.4.3"/>
      <sheetName val="_x0013_heet13"/>
      <sheetName val="Shaet12"/>
      <sheetName val="DG"/>
      <sheetName val="Gia thanh"/>
      <sheetName val="Trabang-?Phuoc"/>
      <sheetName val="TKKT-Giapba"/>
      <sheetName val="TH-XL"/>
      <sheetName val="DGduong"/>
      <sheetName val="KL THUC TE"/>
      <sheetName val="PT_VT"/>
      <sheetName val="dongia"/>
      <sheetName val="BILL No.22"/>
      <sheetName val="atgt"/>
      <sheetName val="DATA"/>
      <sheetName val="CHITIET VL-NC"/>
      <sheetName val="dongiachitiet"/>
      <sheetName val="VP@N"/>
      <sheetName val="S(eet12"/>
      <sheetName val="S(eet3"/>
      <sheetName val=""/>
      <sheetName val="hat_VN"/>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3;ËV gia mo"/>
      <sheetName val="TH_XL"/>
      <sheetName val="chitiet"/>
      <sheetName val="Tra_bang"/>
      <sheetName val="TDTKP1"/>
      <sheetName val="CHITIET VL-NC-TT -1p"/>
      <sheetName val="[TKKT-Giapba.塅䕃⹌塅ECVL"/>
      <sheetName val="CPK"/>
      <sheetName val="Section"/>
      <sheetName val="Trabang-_Phuoc"/>
      <sheetName val="4"/>
      <sheetName val="Mua v�o HD TT"/>
      <sheetName val="Bao g�a"/>
      <sheetName val="_TKKT-Giapba.塅䕃⹌塅ECVL"/>
      <sheetName val="TS"/>
      <sheetName val="Chi tiet"/>
      <sheetName val="XXX_x0018_XXXX"/>
      <sheetName val="Sh%et15"/>
      <sheetName val="_x0018_XXXXXX1"/>
      <sheetName val="_x0000__x0002__x0000__x0009__x0000_憨ܿ놀ܼ_x0000__x0000_뉀ܼ_x0002__x0000__x0000__x0000_Ԁܿ돀ܼ_x0000__x0000_뒀ܼ_x0002__x0000__x0000__x0000__x0000__x0000_"/>
      <sheetName val="Tong_DT"/>
      <sheetName val="Dg_Dchat"/>
      <sheetName val="Dg_Dhinh"/>
      <sheetName val="Bao_gia"/>
      <sheetName val="Nghiem_thu"/>
      <sheetName val="KS_duong"/>
      <sheetName val="DTSON_ADB3-N2"/>
      <sheetName val="tong_hop"/>
      <sheetName val="phan_tich_DG"/>
      <sheetName val="gia_vat_lieu"/>
      <sheetName val="gia_xe_may"/>
      <sheetName val="gia_nhan_cong"/>
      <sheetName val="Thong_ke_thanh_toan_VL_(2)"/>
      <sheetName val="NXT_T_bi"/>
      <sheetName val="BC_NXT_phone"/>
      <sheetName val="KHAI_THUE"/>
      <sheetName val="BC_TH_SD_HOA_DON"/>
      <sheetName val="Mua_vào_HD_TT"/>
      <sheetName val="Mua_vao_5%"/>
      <sheetName val="BK_MUA_VAO_10%"/>
      <sheetName val="BK_BAN_RA"/>
      <sheetName val="Thuc_thanh"/>
      <sheetName val="JS_duong"/>
      <sheetName val="Bao_gêa"/>
      <sheetName val="dtct_cong"/>
      <sheetName val="_quy_I-2005"/>
      <sheetName val="Quy_2-_2005_"/>
      <sheetName val="Quy_III-_2005_"/>
      <sheetName val="Quy_4-_2005"/>
      <sheetName val="Tai_khoan"/>
      <sheetName val="BILL_No_22"/>
      <sheetName val="35KV_gia_mo"/>
      <sheetName val="0,4KV_-TBA1"/>
      <sheetName val="0,4KV_-_TBA2"/>
      <sheetName val="Gia_thanh"/>
      <sheetName val="3_1_1"/>
      <sheetName val="3_1_4"/>
      <sheetName val="2_5_1"/>
      <sheetName val="4_1_1"/>
      <sheetName val="4_3_2"/>
      <sheetName val="2_3_3"/>
      <sheetName val="5_3_1"/>
      <sheetName val="2_4_3"/>
      <sheetName val="heet13"/>
      <sheetName val="KL_THUC_TE"/>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KHAI DHUE"/>
      <sheetName val="Mua v?o HD TT"/>
      <sheetName val="Bao g?a"/>
      <sheetName val="[TKKT-Giapba.????ECVL"/>
      <sheetName val="Gia vat tu"/>
      <sheetName val="PTVT (MAU)"/>
      <sheetName val="VANKHUON"/>
      <sheetName val="XXXXXXX"/>
      <sheetName val="XXXXXX1"/>
      <sheetName val="[TKKT-Giapba_塅䕃⹌塅ECVL"/>
      <sheetName val="_TKKT-Giapba_塅䕃⹌塅ECVL"/>
      <sheetName val="0Ù\_x0004_(_x0000__x0000__x0000_¦X'_x0000_"/>
      <sheetName val="BUGIA_VT"/>
    </sheetNames>
    <sheetDataSet>
      <sheetData sheetId="0"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0</v>
          </cell>
        </row>
        <row r="55">
          <cell r="A55" t="str">
            <v>VL</v>
          </cell>
        </row>
        <row r="56">
          <cell r="A56">
            <v>0</v>
          </cell>
        </row>
        <row r="57">
          <cell r="A57">
            <v>0</v>
          </cell>
        </row>
        <row r="58">
          <cell r="A58">
            <v>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sheetData sheetId="79"/>
      <sheetData sheetId="80"/>
      <sheetData sheetId="81"/>
      <sheetData sheetId="82" refreshError="1"/>
      <sheetData sheetId="83" refreshError="1"/>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 QL10 + 50m"/>
      <sheetName val="LK 17,5m"/>
      <sheetName val="BT"/>
      <sheetName val="BT huong song"/>
      <sheetName val="BT noi bo"/>
      <sheetName val="TMDV"/>
      <sheetName val="Inputs"/>
      <sheetName val="PL1_Bang tong hop"/>
      <sheetName val="Chi tiết tính doanh thu"/>
      <sheetName val="PL2_Thông số xây dựng"/>
      <sheetName val="PL3_Đơn giá đất UB"/>
      <sheetName val="Tổng hợp chia tuyến"/>
      <sheetName val="DT TMDV"/>
      <sheetName val="PL4_Chi so gia"/>
      <sheetName val="Sheet2"/>
      <sheetName val="Sheet3"/>
      <sheetName val="Chỉ số giá bình quân 03 năm"/>
      <sheetName val="Sheet1"/>
    </sheetNames>
    <sheetDataSet>
      <sheetData sheetId="0" refreshError="1"/>
      <sheetData sheetId="1" refreshError="1"/>
      <sheetData sheetId="2" refreshError="1"/>
      <sheetData sheetId="3" refreshError="1"/>
      <sheetData sheetId="4" refreshError="1"/>
      <sheetData sheetId="5" refreshError="1"/>
      <sheetData sheetId="6">
        <row r="36">
          <cell r="B36">
            <v>0.1</v>
          </cell>
        </row>
      </sheetData>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ảng tính"/>
      <sheetName val="Inputs"/>
      <sheetName val="PL1_Bang tong hop"/>
      <sheetName val="PL2_Thong so"/>
      <sheetName val="Sheet1"/>
      <sheetName val="Sheet2"/>
      <sheetName val="DT VP"/>
      <sheetName val="DT trông giữ xe"/>
      <sheetName val="PL6_Chi so gia"/>
    </sheetNames>
    <sheetDataSet>
      <sheetData sheetId="0" refreshError="1"/>
      <sheetData sheetId="1" refreshError="1">
        <row r="19">
          <cell r="B19" t="str">
            <v>No</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ông tin TSTĐ"/>
      <sheetName val="Sheet1 (2)"/>
      <sheetName val="Thông số dự án"/>
      <sheetName val="18. Tổng giá trị dự án"/>
      <sheetName val="17-Tổng giá trị QSDĐ"/>
      <sheetName val="Bảng điều chỉnh"/>
      <sheetName val="1- Đơn giá XD tầng hầm"/>
      <sheetName val="7- Tổng mức đầu tư theo năm"/>
      <sheetName val="8.Tiến độ XD"/>
      <sheetName val="7.1 Diện tích xây dựng"/>
      <sheetName val="Sheet1"/>
      <sheetName val="Bảng giá căn hộ"/>
      <sheetName val="10. Tiến độ bán hàng - Thu tiền"/>
      <sheetName val="11-Nhu cầu vốn đầu tư theo năm"/>
      <sheetName val="91. Lãi vay"/>
      <sheetName val="Lợi nhuận nhà đầu tư"/>
      <sheetName val="Lợi nhuận nhà đầu tư (2)"/>
      <sheetName val="Tỷ suất chiết khấu"/>
      <sheetName val="CPI - GDP"/>
      <sheetName val="14-Doanh thu giữ xe"/>
      <sheetName val="14-Doanh thu giữ xe (2)"/>
      <sheetName val="12- Chỗ đỗ xe chung cư"/>
      <sheetName val="13- Đơn giá trông giữ xe"/>
      <sheetName val="Giá Chung cư"/>
      <sheetName val="TSSS BT "/>
      <sheetName val="BĐC "/>
      <sheetName val="PL1.1"/>
      <sheetName val="PL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1">
          <cell r="D1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Bia ky"/>
      <sheetName val="doc so"/>
      <sheetName val="Thuyết minh"/>
      <sheetName val="01. Tổng hợp"/>
      <sheetName val="02, THÔNG SỐ"/>
      <sheetName val="02. KháiToán TMĐT"/>
      <sheetName val="03. Tiến độ vốn"/>
      <sheetName val="04. Kế hoạch nguồn vốn"/>
      <sheetName val="05. Lãi vay trong tg xd"/>
      <sheetName val="06. TMĐT bao gồm lãi"/>
      <sheetName val="07. Khấu hao"/>
      <sheetName val="08. Tiền đất"/>
      <sheetName val="09. Chính sách giá"/>
      <sheetName val="10. Hiệu suất phòng+giá"/>
      <sheetName val="Giá phòng"/>
      <sheetName val="11.NS Nhân sự &amp; lương"/>
      <sheetName val="12. NS Phòng"/>
      <sheetName val="13. NS ẩm thực"/>
      <sheetName val="14. NS Gym, Spa"/>
      <sheetName val="15. NS Khác"/>
      <sheetName val="16. CP chung"/>
      <sheetName val="17. P&amp;L 1 năm"/>
      <sheetName val="18. DT-CP VH"/>
      <sheetName val="19. KH Trả nợ"/>
      <sheetName val="20. PL12. HQKT"/>
      <sheetName val="TT12 (2)"/>
      <sheetName val="tk"/>
      <sheetName val="PL13. Dien tich"/>
    </sheetNames>
    <sheetDataSet>
      <sheetData sheetId="0" refreshError="1"/>
      <sheetData sheetId="1" refreshError="1"/>
      <sheetData sheetId="2" refreshError="1"/>
      <sheetData sheetId="3" refreshError="1"/>
      <sheetData sheetId="4">
        <row r="2">
          <cell r="A2" t="str">
            <v>DỰ ÁN: TRỤ SỞ LÀM VIỆC VÀ KINH DOANH DỊCH VỤ</v>
          </cell>
        </row>
        <row r="3">
          <cell r="A3" t="str">
            <v>ĐỊA ĐIỂM: ĐƯỜNG LÊ VĂN MIẾN, KHỐI YÊN SƠN, PHƯỜNG VINH PHÚ, TỈNH NGHỆ AN, VIỆT NAM</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Nhan cong`#/.g"/>
      <sheetName val="Sheet1"/>
      <sheetName val="Sheet2"/>
      <sheetName val="Sheet3"/>
      <sheetName val="CHTT"/>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NLANCONGduong"/>
      <sheetName val="VaoMavaKL"/>
      <sheetName val="VaoSL"/>
      <sheetName val="KQPTVL"/>
      <sheetName val="KQPTVLNgang"/>
      <sheetName val="DMCTDoiDonVi"/>
      <sheetName val="CMa"/>
      <sheetName val="NC"/>
      <sheetName val="MTC"/>
      <sheetName val="ဳ0000000"/>
      <sheetName val="DTCT"/>
      <sheetName val="XL_x0014_Poppy"/>
      <sheetName val="Tra_bang"/>
      <sheetName val="XL4Poppy (2䀁"/>
      <sheetName val="DGduong"/>
      <sheetName val="PhatsiûÎ"/>
      <sheetName val="NHALCONGdu_x000f_ng"/>
      <sheetName val="Nha_x000e_ cong`#/.g"/>
      <sheetName val="TT"/>
      <sheetName val="THM"/>
      <sheetName val="THAT"/>
      <sheetName val="THTN"/>
      <sheetName val="THGC"/>
      <sheetName val="GCTL"/>
      <sheetName val="TT35"/>
      <sheetName val="?0000000"/>
      <sheetName val="FHANCONGduong"/>
      <sheetName val="N`an cong cong"/>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_tra"/>
      <sheetName val="XL4Poppy (2?"/>
      <sheetName val="GIAVL"/>
      <sheetName val="Tai khoan"/>
      <sheetName val="CTGS"/>
      <sheetName val="²_x0000__x0000_t4"/>
      <sheetName val="gvl"/>
      <sheetName val="MTO REV.2(ARMOR)"/>
      <sheetName val="NHALCOJGduong"/>
      <sheetName val="TPAN-TRUONGXUAN"/>
      <sheetName val="S(eet12"/>
      <sheetName val="Cp&gt;10-Ln&lt;10"/>
      <sheetName val="Ln&lt;20"/>
      <sheetName val="EIRR&gt;1&lt;1"/>
      <sheetName val="EIRR&gt; 2"/>
      <sheetName val="EIRR&lt;2"/>
      <sheetName val="Chiet tinh dz35"/>
      <sheetName val="TSCD"/>
      <sheetName val="Dieuchinh"/>
      <sheetName val="Sh_x0003__x0000_t3"/>
      <sheetName val="HE SO"/>
      <sheetName val="Coc 32 m(Cho mo)"/>
      <sheetName val="NHALÃONGduong"/>
      <sheetName val="Óheet1"/>
      <sheetName val="CÈTT"/>
      <sheetName val="TRAN-TÒUONGXUAN"/>
      <sheetName val="XXHXXXXX"/>
      <sheetName val="V!oSL"/>
      <sheetName val="ÄMCTDoiDonVi"/>
      <sheetName val="Nhan ckng cong"/>
      <sheetName val="10_x0010_00000"/>
      <sheetName val="XL4Pop0y (2)"/>
      <sheetName val="Nhan cong`_x0003_/.g"/>
      <sheetName val="Nhan cong`#_.g"/>
      <sheetName val="Nha_x000e_ cong`#_.g"/>
      <sheetName val="_0000000"/>
      <sheetName val="XL4Poppy (2_"/>
      <sheetName val="²??t4"/>
      <sheetName val="NHANCONGduo.g"/>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Sh_x0003_?t3"/>
      <sheetName val="²"/>
      <sheetName val="Sh_x0003_"/>
      <sheetName val="Nhan_cong`#__g"/>
      <sheetName val="Nha_cong`#__g"/>
      <sheetName val="Nhan cong`_x0003__.g"/>
      <sheetName val="2000_x0010_000"/>
      <sheetName val="vlieu"/>
      <sheetName val="FA-LISTING"/>
      <sheetName val="Chi phi khac 4.3KH-CP"/>
      <sheetName val="²_x0000__x0000_€t4"/>
      <sheetName val="tra_vat_lieu"/>
      <sheetName val="Overview"/>
      <sheetName val="Shegt6"/>
      <sheetName val="Shget7"/>
      <sheetName val="Sjeet8"/>
      <sheetName val="Sheeu15"/>
      <sheetName val="XXXYXXXX"/>
      <sheetName val="CLa"/>
      <sheetName val="Tra KS"/>
      <sheetName val="XL4Test5S"/>
      <sheetName val="Truot_nen"/>
      <sheetName val="KQPTRLNgang"/>
      <sheetName val="DTCP"/>
      <sheetName val="TRAN-TRUONG塅䕃⹌塅E(2)"/>
      <sheetName val="uniBase"/>
      <sheetName val="vniBase"/>
      <sheetName val="abcBase"/>
      <sheetName val="TRAN-TRUONG????E(2)"/>
      <sheetName val="MTL$-INTER"/>
      <sheetName val="²__t4"/>
      <sheetName val="Sh_x0003__t3"/>
      <sheetName val="chitimc"/>
      <sheetName val="Chiet_tinh_dz35"/>
      <sheetName val="²??€t4"/>
      <sheetName val="HL4Poppy"/>
      <sheetName val="SUMMARY"/>
      <sheetName val="M_x0014_C"/>
      <sheetName val="Phatsi��"/>
      <sheetName val="�_x0000__x0000_�t4"/>
      <sheetName val="�??�t4"/>
      <sheetName val="�"/>
      <sheetName val="�__�t4"/>
      <sheetName val="tra-vat-lieu"/>
      <sheetName val="KKKKKKKK"/>
      <sheetName val="XL4Po`py (2?"/>
      <sheetName val="N`an cgng cong"/>
      <sheetName val="²__€t4"/>
      <sheetName val="JD"/>
      <sheetName val="XL4Poppy_(2?"/>
      <sheetName val="chu chuong"/>
      <sheetName val="Chart1"/>
      <sheetName val="NEW-PANEL"/>
      <sheetName val="cvc"/>
      <sheetName val="Sheet!3"/>
      <sheetName val="DT32"/>
      <sheetName val="Quan Ly Ban Ve TKTC"/>
      <sheetName val="CODE"/>
      <sheetName val="DAMNEN KHONG HC"/>
      <sheetName val="DAM NEN HC"/>
      <sheetName val="XL4Po`py (2䀁"/>
      <sheetName val="TRAN-TRUONG____E(2)"/>
      <sheetName val="@SO"/>
      <sheetName val="XN'4"/>
      <sheetName val="Luong+may"/>
      <sheetName val="Nhatkychung"/>
      <sheetName val="Nhatkychung - cu"/>
      <sheetName val="KKKKKKKK (2)"/>
      <sheetName val="KKKKKKKK (2?"/>
      <sheetName val="_x0000__x0000__x0000__x0000__x0000__x0000__x0000__x0000_ (2)"/>
      <sheetName val="_x0000__x0000__x0000__x0000__x0000__x0000__x0000__x0000_ (2?"/>
      <sheetName val="THPD ±µ_x0008_&quot;_x0000__x0000__x0000_"/>
      <sheetName val="nhan cong"/>
      <sheetName val="KKKKKKKK (2_"/>
      <sheetName val="T_NG HOP VL-NC TT"/>
      <sheetName val="_x0000__x0010_*_x0000__x0000__x0000_'"/>
      <sheetName val="CPTNo"/>
      <sheetName val="BXLDL"/>
      <sheetName val="XL4Poppy_(2_"/>
      <sheetName val="chiet tinh"/>
      <sheetName val="QMCT"/>
      <sheetName val="?_x0010_*???'"/>
      <sheetName val="2      0"/>
      <sheetName val="tuong"/>
      <sheetName val="XL4Po`py (2_"/>
      <sheetName val="THPD ±µ_x0008_&quot;???"/>
      <sheetName val="XXX೼_x0000_XXX"/>
      <sheetName val="????????"/>
      <sheetName val="???????? (2)"/>
      <sheetName val="???????? (2?"/>
      <sheetName val="TTDN"/>
      <sheetName val="XL_x005f_x0014_Poppy"/>
      <sheetName val="NHALCONGdu_x005f_x000f_ng"/>
      <sheetName val="Nha_x005f_x000e_ cong`#_.g"/>
      <sheetName val="²_x005f_x0000__x005f_x0000_t4"/>
      <sheetName val="bang tien luong"/>
      <sheetName val="Input"/>
      <sheetName val="_x0000__x0000__x0000__x0000__x0000__x0000__x0000__x0000_ (2_"/>
      <sheetName val="_x0000__x0000__x0000__x0000__x0000__x0000__x0000__x0000__(2)"/>
      <sheetName val="Parem"/>
      <sheetName val="________BLDG"/>
      <sheetName val="_x0000__x0000__x0000__x0000__x0000__x0000__x0000__x0000__(2?"/>
      <sheetName val="_x0000__x0000__x0000__x0000__x0000__x0000__x0000__x0000__(2_"/>
      <sheetName val="KKKKKKKK_(2)"/>
      <sheetName val="________"/>
      <sheetName val="________ (2)"/>
      <sheetName val="________ (2_"/>
      <sheetName val="_x0004__x0000_"/>
      <sheetName val="S`eet13"/>
      <sheetName val="NHALCO_x000e_Gduong"/>
      <sheetName val="Phatsi??"/>
      <sheetName val="????t4"/>
      <sheetName val="?"/>
      <sheetName val="[DT32.xls][DT32.xls]Nhan cong`#"/>
      <sheetName val="[DT32.xls][DT32.xls]Nha_x000e_ cong`#"/>
      <sheetName val="[DT32.xls][DT32.xls]Nhan_cong`#"/>
      <sheetName val="[DT32.xls][DT32.xls][DT32.xls]N"/>
      <sheetName val="[DT32.xls][DT32.xls]Nhan cong`_x0003_"/>
      <sheetName val="Lç khoan LK1"/>
      <sheetName val="LME"/>
      <sheetName val="Aux"/>
      <sheetName val="Detailed"/>
      <sheetName val="X2.xls_x0002__x0000__x0000_ND_x0002_"/>
      <sheetName val="__x0010______"/>
      <sheetName val="[DT32.xls][DT32.xls]Nha_cong`#/"/>
      <sheetName val="[DT32.xls]Nhan cong`#/.g"/>
      <sheetName val="[DT32.xls]Nha_x000e_ cong`#/.g"/>
      <sheetName val="[DT32.xls]Nhan cong`_x0003_/.g"/>
      <sheetName val="[DT32.xls]Nhan_cong`#/_g"/>
      <sheetName val="[DT32.xls]Nha_cong`#/_g"/>
      <sheetName val="MTO REV.0"/>
      <sheetName val="?__?t4"/>
      <sheetName val="THPD ±µ_x0008_&quot;___"/>
      <sheetName val="Phatsi__"/>
      <sheetName val="____t4"/>
      <sheetName val="_"/>
      <sheetName val="Cp_10_Ln_10"/>
      <sheetName val="Ln_20"/>
      <sheetName val="EIRR_1_1"/>
      <sheetName val="EIRR_ 2"/>
      <sheetName val="EIRR_2"/>
      <sheetName val="GTTBA"/>
      <sheetName val="T.Tinh"/>
      <sheetName val="CHT_x0014_"/>
      <sheetName val="???????? (2_"/>
      <sheetName val="????????_(2)"/>
      <sheetName val="Pricing Notes"/>
      <sheetName val="XXX೼?XXX"/>
      <sheetName val="luong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sheetData sheetId="70" refreshError="1"/>
      <sheetData sheetId="71"/>
      <sheetData sheetId="72"/>
      <sheetData sheetId="73"/>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sheetData sheetId="173" refreshError="1"/>
      <sheetData sheetId="174" refreshError="1"/>
      <sheetData sheetId="175"/>
      <sheetData sheetId="176"/>
      <sheetData sheetId="177"/>
      <sheetData sheetId="178"/>
      <sheetData sheetId="179"/>
      <sheetData sheetId="180"/>
      <sheetData sheetId="181" refreshError="1"/>
      <sheetData sheetId="182"/>
      <sheetData sheetId="183" refreshError="1"/>
      <sheetData sheetId="184"/>
      <sheetData sheetId="185" refreshError="1"/>
      <sheetData sheetId="186" refreshError="1"/>
      <sheetData sheetId="187"/>
      <sheetData sheetId="188"/>
      <sheetData sheetId="189"/>
      <sheetData sheetId="190" refreshError="1"/>
      <sheetData sheetId="191" refreshError="1"/>
      <sheetData sheetId="192" refreshError="1"/>
      <sheetData sheetId="193" refreshError="1"/>
      <sheetData sheetId="194" refreshError="1"/>
      <sheetData sheetId="195"/>
      <sheetData sheetId="196" refreshError="1"/>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sheetData sheetId="207" refreshError="1"/>
      <sheetData sheetId="208"/>
      <sheetData sheetId="209" refreshError="1"/>
      <sheetData sheetId="210"/>
      <sheetData sheetId="211" refreshError="1"/>
      <sheetData sheetId="212"/>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TTCB"/>
      <sheetName val="HSTĐG"/>
      <sheetName val="KHTĐG"/>
      <sheetName val="Thông tin TSTĐ"/>
      <sheetName val="TSSS "/>
      <sheetName val="BĐC "/>
      <sheetName val="X, Y"/>
      <sheetName val="Nhà ở"/>
      <sheetName val="TH GTTS"/>
      <sheetName val="Đọc tiền"/>
      <sheetName val="TSSS1"/>
      <sheetName val="TSSS2"/>
      <sheetName val="TSSS3"/>
      <sheetName val="HC"/>
      <sheetName val="Hạn chế"/>
    </sheetNames>
    <sheetDataSet>
      <sheetData sheetId="0" refreshError="1"/>
      <sheetData sheetId="1" refreshError="1"/>
      <sheetData sheetId="2"/>
      <sheetData sheetId="3">
        <row r="27">
          <cell r="B27" t="str">
            <v>Trương Thị Diệp</v>
          </cell>
        </row>
        <row r="33">
          <cell r="D33" t="str">
            <v>Hà Nội, ngày 21 tháng 7 năm 2025</v>
          </cell>
        </row>
      </sheetData>
      <sheetData sheetId="4">
        <row r="7">
          <cell r="F7" t="str">
            <v>Công ty Cổ phần Thương mại Đầu tư Xây dựng Lê Phát</v>
          </cell>
        </row>
        <row r="8">
          <cell r="A8" t="str">
            <v>Thời điểm khảo sát: 21/7/2025</v>
          </cell>
          <cell r="B8"/>
          <cell r="C8"/>
          <cell r="D8"/>
          <cell r="E8"/>
        </row>
        <row r="32">
          <cell r="E32">
            <v>248</v>
          </cell>
        </row>
      </sheetData>
      <sheetData sheetId="5">
        <row r="21">
          <cell r="D21" t="str">
            <v>https://batdongsan.com.vn/ban-kho-nha-xuong-duong-1-xa-suoi-nghe/ban-dat-3-mat-tien-dep-khu-cong-nghiep-chau-duc-ba-ria-vung-tau-pr41808777</v>
          </cell>
        </row>
      </sheetData>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Tong_gia"/>
      <sheetName val="Chi_tiet_gia"/>
      <sheetName val="KL_dao_Lap_dat"/>
      <sheetName val="THKP_don_gia_chao"/>
      <sheetName val="VL_NC_M_XL_khac"/>
      <sheetName val="BT_cot_thep"/>
      <sheetName val="KL_cot_thep"/>
      <sheetName val="XL4Poppy"/>
      <sheetName val="XL4Poppy (2)"/>
      <sheetName val="XL4Poppy (3)"/>
      <sheetName val="XL4Poppy (4)"/>
      <sheetName val="XL4Poppy (5)"/>
      <sheetName val="Du_lieu"/>
      <sheetName val="Tong hop "/>
      <sheetName val="DToan Dien"/>
      <sheetName val="Chiet tinh Dien"/>
      <sheetName val="mong tru"/>
      <sheetName val="VChuyen"/>
      <sheetName val="TBA"/>
      <sheetName val="TH"/>
      <sheetName val="DZ"/>
      <sheetName val="Chiet tinh cot, day"/>
      <sheetName val="Chiet Tinh mong"/>
      <sheetName val="Thep"/>
      <sheetName val="Thep, BT mong"/>
      <sheetName val="TN + DB"/>
      <sheetName val="Cap phoi B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Q1-02"/>
      <sheetName val="Q2-02"/>
      <sheetName val="Q3-02"/>
      <sheetName val="________BLDG"/>
      <sheetName val="????-BLD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ia "/>
      <sheetName val="Muc luc"/>
      <sheetName val="Thuyet minh PA1"/>
      <sheetName val="kl xaychan khay"/>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doi t.truong"/>
      <sheetName val="BC DBKH T5"/>
      <sheetName val="BC DBKH T6"/>
      <sheetName val="BC DBKH T7"/>
      <sheetName val="XL4Test5"/>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
      <sheetName val="LUONG CHO HUU"/>
      <sheetName val="thu BHXH,YT"/>
      <sheetName val="Phan bo"/>
      <sheetName val="Luong T5-04"/>
      <sheetName val="THLK2"/>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P‰¿ì¬?-BLDG"/>
      <sheetName val="?¬P¿ì¬?-BLDG"/>
      <sheetName val="?쒕?-BLDG"/>
      <sheetName val="Chart1"/>
      <sheetName val="=??????-BLDG"/>
      <sheetName val="Bang ngang"/>
      <sheetName val="Bang doc"/>
      <sheetName val="B cham cong"/>
      <sheetName val="Btt luong"/>
      <sheetName val="SC 231"/>
      <sheetName val="SC 410"/>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TDGDT"/>
      <sheetName val="BOQ FORM FOR INQÕIRY"/>
      <sheetName val="Dec#1"/>
      <sheetName val="Overhead &amp; Profit B-1"/>
      <sheetName val="Congig"/>
      <sheetName val="?+Invoice!$DF$57?-BLDG"/>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isch"/>
      <sheetName val="Pack"/>
      <sheetName val="Delivery"/>
      <sheetName val="M50"/>
      <sheetName val="M48"/>
      <sheetName val="M45"/>
      <sheetName val="M38"/>
      <sheetName val="D.Order"/>
      <sheetName val="Report"/>
      <sheetName val="Report.Delivery"/>
      <sheetName val="Monthly"/>
      <sheetName val="10_x0000__x0000__x0000__x0000__x0000__x0000_"/>
      <sheetName val="DI-ESTI"/>
      <sheetName val="Du kien nop NS 2004 CF463"/>
      <sheetName val="MTL$-INTER"/>
      <sheetName val="Chi tiet don gia khgi phuc"/>
      <sheetName val="thietbi"/>
      <sheetName val="Hoi phe nu"/>
      <sheetName val="THANG#"/>
      <sheetName val="Sheet("/>
      <sheetName val="Sheed7"/>
      <sheetName val="A`r3"/>
      <sheetName val="Apb4"/>
      <sheetName val="DA0463BQ"/>
      <sheetName val="_x0001_pr2"/>
      <sheetName val="T.hopCPXDho_x0000_n_x0000_hanh (2)"/>
      <sheetName val="LK cp _x0000_dcb"/>
      <sheetName val="GDTH_x0000_5"/>
      <sheetName val="Ph_x0000_n_x0000__x0000_ich _x0000_a_x0000_ tu"/>
      <sheetName val="BCDP_x0005_"/>
      <sheetName val="NKC _x0003__x0000__x0000_TM1_x0006__x0000__x0000_SC 111_x0002__x0000__x0000_NH_x0006__x0000__x0000_SC 1"/>
      <sheetName val="FORM OF PROPNSAL RFP-003"/>
      <sheetName val="N@"/>
      <sheetName val="Don gaa chi tiet"/>
      <sheetName val="XL4Poppq"/>
      <sheetName val="FH"/>
      <sheetName val="DG"/>
      <sheetName val="Sc #34"/>
      <sheetName val="quy 1"/>
      <sheetName val="quy 2"/>
      <sheetName val="6 thang"/>
      <sheetName val="quy 3"/>
      <sheetName val="9 TH"/>
      <sheetName val="quy4"/>
      <sheetName val="nam"/>
      <sheetName val="Sheet11"/>
      <sheetName val="Sheet12"/>
      <sheetName val="V_x000c_(No V-c)"/>
      <sheetName val="PHANG5"/>
      <sheetName val="KhanhThuong"/>
      <sheetName val="PlotDat4"/>
      <sheetName val="TIEUHAO"/>
      <sheetName val="FORM OF PROPOSAL RFP-00Ê"/>
      <sheetName val="Chiet tinh dz22"/>
      <sheetName val="??+Invoice!$DF$57?????-BLDG"/>
      <sheetName val="Phan tich don gia chi&quot;tiet"/>
      <sheetName val="?öm÷²??öm?-BLDG"/>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Ԁ䈀_x0000__x0000__x0000_䦀"/>
      <sheetName val="耀䁉_x0000__x000d_％_x0008_"/>
      <sheetName val="ࣿ娀 _x000e_쀐븒"/>
      <sheetName val="ዀ¾_x001a__x000e__x0006_F"/>
      <sheetName val="䘀䘀䘀䘀䘀䘀䘀䘀"/>
      <sheetName val="FFFF"/>
      <sheetName val="䘀ༀ؀ᬀ"/>
      <sheetName val="_x001b__x000e__x0010_C"/>
      <sheetName val="_x0000__x0000__x0000_䦀"/>
      <sheetName val="䁉_x0008__x000f_％"/>
      <sheetName val="׿Ā_x0006__x0010_"/>
      <sheetName val="縀ਂༀ_x0000_"/>
      <sheetName val="_x0000_C_x0000_䀤"/>
      <sheetName val="﵀਀ༀĀ䐀"/>
      <sheetName val="䐀ሀ_x0000_ﴀ"/>
      <sheetName val="ý_x000a__x000f__x0002_"/>
      <sheetName val="䔀ጀ_x0000_ﴀ"/>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Coc40x40c-"/>
      <sheetName val="Han13"/>
      <sheetName val="T.@_x000c__x0000__x0001__x0000__x0000__x0000__x0003_Ú_x0000__x0000_&lt;_x001f__x0000__x0000__x0000_"/>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NhapHD"/>
      <sheetName val="INHOADON"/>
      <sheetName val="DataSource"/>
      <sheetName val="Danhsach KH"/>
      <sheetName val="GIA VON"/>
      <sheetName val="DS 11"/>
      <sheetName val="Module2"/>
      <sheetName val="BC"/>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T.hopCPXDho?n?hanh (2)"/>
      <sheetName val="LK cp ?dcb"/>
      <sheetName val="GDTH?5"/>
      <sheetName val="Ph?n??ich ?a? tu"/>
      <sheetName val="DG "/>
      <sheetName val="XL4Po_x0000_p_x0010_"/>
      <sheetName val="_x0010_HANG1"/>
      <sheetName val="SC_x0000_133"/>
      <sheetName val="QC 152"/>
      <sheetName val="SC 41_x0011_"/>
      <sheetName val="SC _x0014_42 loan"/>
      <sheetName val="SCT_x0011_54"/>
      <sheetName val="CT aong"/>
      <sheetName val="VL(No V-c)_x0005__x0000__x0000_X"/>
      <sheetName val="XL4Wÿÿÿÿ"/>
      <sheetName val="Chi tiet dmn gia khoi phuc"/>
      <sheetName val="bang tien luong"/>
      <sheetName val="2_x0006__x0000__x0000_Sheet3_x0004__x0000__x0000_211A_x0004__x0000__x0000_211B_x0006__x0000__x0000_SCT5"/>
      <sheetName val="NKC _x0003_??TM1_x0006_??SC 111_x0002_??NH_x0006_??SC 1"/>
      <sheetName val="TT_35"/>
      <sheetName val="ऀЀ_x0000_㠀"/>
      <sheetName val="_x0000_"/>
      <sheetName val=""/>
      <sheetName val="Tro gaup"/>
      <sheetName val="?+Anvoice!$DF$57?-BLDG"/>
      <sheetName val="_x0000_ý_x000a__x000a__x0002_E_x0010__x0000_ý_x000a__x000a__x0003_C_x0005__x0000_ɾ_x000a__x000a__x0004_F"/>
      <sheetName val="_x001b__x000a__x0010_C_x0000__x0000_"/>
      <sheetName val="耀䁉_x0000__x000a_％_x0008_"/>
      <sheetName val="CT 1md &amp; dau conM"/>
      <sheetName val="PNT-QUOT-#3"/>
      <sheetName val="COAT&amp;WRAP-QIOT-#3"/>
      <sheetName val="쀓ࡄЀ׀ࡄ᐀πɾ_x000a_ _x0000_í_x0000_䀘ȁ_x0006_ _x0001_ȉɾ_x000a_ _x0002_î"/>
      <sheetName val="_x000a_ _x0003_÷Ĉ_x0000_½_x0012_ _x0004_ð_x0000_"/>
      <sheetName val="thang5."/>
      <sheetName val="??-BLD聇"/>
      <sheetName val="9 toan"/>
      <sheetName val="IBASE"/>
      <sheetName val="bt1"/>
      <sheetName val="bt3"/>
      <sheetName val="bt4"/>
      <sheetName val="BT5COPY"/>
      <sheetName val="bt5"/>
      <sheetName val="bt6"/>
      <sheetName val="bt7"/>
      <sheetName val="bt8"/>
      <sheetName val="bt9"/>
      <sheetName val="bt10"/>
      <sheetName val="bt11"/>
      <sheetName val="bt12"/>
      <sheetName val="bt13"/>
      <sheetName val="bt14"/>
      <sheetName val="bt15"/>
      <sheetName val="bt16"/>
      <sheetName val="bt17"/>
      <sheetName val="BT18"/>
      <sheetName val="bt19"/>
      <sheetName val="BT20"/>
      <sheetName val="BT21"/>
      <sheetName val="dsd"/>
      <sheetName val="dsrot"/>
      <sheetName val="dsdau"/>
      <sheetName val="Phan bo k_x0005__x0000__x0000__x0000__x0002__x0000_"/>
      <sheetName val="Phan bo k"/>
      <sheetName val="²_x0000__x0000_AI TK 112"/>
      <sheetName val="Chi p`i van chuyen"/>
      <sheetName val="SUMMARY"/>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ue_Tai_Chinh_may_suc_"/>
      <sheetName val="_TK_211"/>
      <sheetName val="TK_212(_May_suc_)"/>
      <sheetName val="TK_632"/>
      <sheetName val="TK_155"/>
      <sheetName val="TK_154"/>
      <sheetName val="_TK_911"/>
      <sheetName val="_TK_153"/>
      <sheetName val="Chi_tiet_152_"/>
      <sheetName val="__TK_152"/>
      <sheetName val="TK_142"/>
      <sheetName val="_TK_141"/>
      <sheetName val="_TK_133"/>
      <sheetName val="Chi_tiet_131"/>
      <sheetName val="_TK_131"/>
      <sheetName val="chung_tu_ghi_so_"/>
      <sheetName val="_TK_112"/>
      <sheetName val="Can_doi_TK_2"/>
      <sheetName val="Can_doi_TK"/>
      <sheetName val="phieu_chi_2"/>
      <sheetName val="Phieu_chi"/>
      <sheetName val="Phieu_thu"/>
      <sheetName val="TK_111"/>
      <sheetName val="dang_ky_khau_hao_2004"/>
      <sheetName val="d_ky_chi_tiet_khau_hao_"/>
      <sheetName val="Phan_bo_khau_hao_TSCD"/>
      <sheetName val="Dang_ky_quy_luong_"/>
      <sheetName val="Tdoh t.truong"/>
      <sheetName val="ꀀᔀ؀ᬀ"/>
      <sheetName val="Mau 3o 2"/>
      <sheetName val="TK Ngoai b!ng"/>
      <sheetName val="TMinh BC T_x0001_"/>
      <sheetName val="So _x0004_GNH "/>
      <sheetName val="THCT"/>
      <sheetName val="THDZ0,4"/>
      <sheetName val="TH DZ35"/>
      <sheetName val="?+Invoice!$DF$57㊞_x0000_-BLDG"/>
      <sheetName val="SC&quot;141"/>
      <sheetName val="Sheet17"/>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sheetData sheetId="267"/>
      <sheetData sheetId="268"/>
      <sheetData sheetId="269"/>
      <sheetData sheetId="270"/>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sheetData sheetId="361" refreshError="1"/>
      <sheetData sheetId="362" refreshError="1"/>
      <sheetData sheetId="363"/>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refreshError="1"/>
      <sheetData sheetId="393" refreshError="1"/>
      <sheetData sheetId="394"/>
      <sheetData sheetId="395" refreshError="1"/>
      <sheetData sheetId="396"/>
      <sheetData sheetId="397" refreshError="1"/>
      <sheetData sheetId="398"/>
      <sheetData sheetId="399"/>
      <sheetData sheetId="400"/>
      <sheetData sheetId="401"/>
      <sheetData sheetId="402"/>
      <sheetData sheetId="403"/>
      <sheetData sheetId="404"/>
      <sheetData sheetId="405"/>
      <sheetData sheetId="406" refreshError="1"/>
      <sheetData sheetId="407" refreshError="1"/>
      <sheetData sheetId="408"/>
      <sheetData sheetId="409"/>
      <sheetData sheetId="410" refreshError="1"/>
      <sheetData sheetId="411" refreshError="1"/>
      <sheetData sheetId="412" refreshError="1"/>
      <sheetData sheetId="413" refreshError="1"/>
      <sheetData sheetId="414"/>
      <sheetData sheetId="415"/>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sheetData sheetId="432" refreshError="1"/>
      <sheetData sheetId="433"/>
      <sheetData sheetId="434" refreshError="1"/>
      <sheetData sheetId="435" refreshError="1"/>
      <sheetData sheetId="436"/>
      <sheetData sheetId="437"/>
      <sheetData sheetId="438"/>
      <sheetData sheetId="439"/>
      <sheetData sheetId="440"/>
      <sheetData sheetId="441"/>
      <sheetData sheetId="442"/>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sheetData sheetId="485" refreshError="1"/>
      <sheetData sheetId="486" refreshError="1"/>
      <sheetData sheetId="487"/>
      <sheetData sheetId="488"/>
      <sheetData sheetId="489"/>
      <sheetData sheetId="490"/>
      <sheetData sheetId="491"/>
      <sheetData sheetId="492" refreshError="1"/>
      <sheetData sheetId="493"/>
      <sheetData sheetId="494"/>
      <sheetData sheetId="495"/>
      <sheetData sheetId="496" refreshError="1"/>
      <sheetData sheetId="497"/>
      <sheetData sheetId="498"/>
      <sheetData sheetId="499" refreshError="1"/>
      <sheetData sheetId="500"/>
      <sheetData sheetId="501"/>
      <sheetData sheetId="502"/>
      <sheetData sheetId="503"/>
      <sheetData sheetId="504"/>
      <sheetData sheetId="505"/>
      <sheetData sheetId="506"/>
      <sheetData sheetId="507" refreshError="1"/>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sheetData sheetId="541"/>
      <sheetData sheetId="542" refreshError="1"/>
      <sheetData sheetId="543" refreshError="1"/>
      <sheetData sheetId="544"/>
      <sheetData sheetId="545"/>
      <sheetData sheetId="546" refreshError="1"/>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sheetData sheetId="566"/>
      <sheetData sheetId="567"/>
      <sheetData sheetId="568" refreshError="1"/>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sheetData sheetId="592"/>
      <sheetData sheetId="593"/>
      <sheetData sheetId="594"/>
      <sheetData sheetId="595"/>
      <sheetData sheetId="596"/>
      <sheetData sheetId="597"/>
      <sheetData sheetId="598"/>
      <sheetData sheetId="599" refreshError="1"/>
      <sheetData sheetId="600" refreshError="1"/>
      <sheetData sheetId="601" refreshError="1"/>
      <sheetData sheetId="602" refreshError="1"/>
      <sheetData sheetId="603" refreshError="1"/>
      <sheetData sheetId="604"/>
      <sheetData sheetId="605" refreshError="1"/>
      <sheetData sheetId="606" refreshError="1"/>
      <sheetData sheetId="607" refreshError="1"/>
      <sheetData sheetId="608"/>
      <sheetData sheetId="609" refreshError="1"/>
      <sheetData sheetId="610" refreshError="1"/>
      <sheetData sheetId="611"/>
      <sheetData sheetId="612"/>
      <sheetData sheetId="613"/>
      <sheetData sheetId="614" refreshError="1"/>
      <sheetData sheetId="615" refreshError="1"/>
      <sheetData sheetId="616" refreshError="1"/>
      <sheetData sheetId="617" refreshError="1"/>
      <sheetData sheetId="618" refreshError="1"/>
      <sheetData sheetId="619"/>
      <sheetData sheetId="620"/>
      <sheetData sheetId="621"/>
      <sheetData sheetId="622" refreshError="1"/>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sheetData sheetId="804" refreshError="1"/>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sheetData sheetId="815"/>
      <sheetData sheetId="816"/>
      <sheetData sheetId="817"/>
      <sheetData sheetId="8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at"/>
      <sheetName val="cong"/>
      <sheetName val="vua"/>
      <sheetName val="rph"/>
      <sheetName val="dtoan"/>
      <sheetName val="dtoan -ctiet"/>
      <sheetName val="dt-kphi"/>
      <sheetName val="dt-kphi (2)"/>
      <sheetName val="dt-kphi-ctiet"/>
      <sheetName val="bth-kphi"/>
      <sheetName val="XL4Poppy"/>
      <sheetName val="TSCD DUNG CHUNG "/>
      <sheetName val="KHKHAUHAOTSCHUNG"/>
      <sheetName val="TSCDTOAN NHA MAY"/>
      <sheetName val="CPSXTOAN BO SP"/>
      <sheetName val="PBCPCHUNG CHO CAC DTUO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Congty"/>
      <sheetName val="VPPN"/>
      <sheetName val="XN74"/>
      <sheetName val="XN54"/>
      <sheetName val="XN33"/>
      <sheetName val="NK96"/>
      <sheetName val="XL4Test5"/>
      <sheetName val="KluongKm2,4"/>
      <sheetName val="B.cao"/>
      <sheetName val="T.tiet"/>
      <sheetName val="T.N"/>
      <sheetName val="Sheet2"/>
      <sheetName val="dn"/>
      <sheetName val="DU TOAN"/>
      <sheetName val="CHI TIET"/>
      <sheetName val="KLnt"/>
      <sheetName val="PHAN TICH"/>
      <sheetName val="YEU TO CONG"/>
      <sheetName val="TD 3DIEM"/>
      <sheetName val="TD 2DIEM"/>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O HUNG"/>
      <sheetName val="CONGNHAN NE"/>
      <sheetName val="XINGUYEP"/>
      <sheetName val="TH331"/>
      <sheetName val="dt-iphi"/>
      <sheetName val="may"/>
      <sheetName val="Vatlieu cau"/>
      <sheetName val="cau DS11"/>
      <sheetName val="cau DS12"/>
      <sheetName val="THCDS12"/>
      <sheetName val="dgcau"/>
      <sheetName val="THCDS11"/>
      <sheetName val="DGCT"/>
      <sheetName val="DGCong"/>
      <sheetName val="Vatlieu"/>
      <sheetName val="nhancong"/>
      <sheetName val="KL"/>
      <sheetName val="Kluong"/>
      <sheetName val="Giatri"/>
      <sheetName val="ptvl0-1"/>
      <sheetName val="0-1"/>
      <sheetName val="ptvl4-5"/>
      <sheetName val="4-5"/>
      <sheetName val="ptvl3-4"/>
      <sheetName val="3-4"/>
      <sheetName val="ptvl2-3"/>
      <sheetName val="2-3"/>
      <sheetName val="vlcong"/>
      <sheetName val="ptvl1-2"/>
      <sheetName val="1-2"/>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on gia chi tiet"/>
      <sheetName val="Du thau"/>
      <sheetName val="Tro giup"/>
      <sheetName val="rph (2)"/>
      <sheetName val="dap"/>
      <sheetName val="gpmb"/>
      <sheetName val="dt-kphi-iso-tong"/>
      <sheetName val="dt-kphi-iso-ctiet"/>
      <sheetName val="CRC"/>
      <sheetName val="GIATRI-DAILY"/>
      <sheetName val="NVBH KHAC"/>
      <sheetName val="NVBH HOAN"/>
      <sheetName val="TONKHODAILY"/>
      <sheetName val="gvt"/>
      <sheetName val="ATGT"/>
      <sheetName val="DG-TH"/>
      <sheetName val="Tuong-chan"/>
      <sheetName val="Dau-cong"/>
      <sheetName val="dtoan (4)"/>
      <sheetName val="GTXL"/>
      <sheetName val="tmdt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ìtoan"/>
      <sheetName val="Sheet3 (2)"/>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gia"/>
      <sheetName val="sut&lt;100"/>
      <sheetName val="sut duong"/>
      <sheetName val="sut am"/>
      <sheetName val="bu lun"/>
      <sheetName val="xoi lo chan ke"/>
      <sheetName val="TDT"/>
      <sheetName val="`u lun"/>
      <sheetName val="PTCT"/>
      <sheetName val="Sheet_x0001_1"/>
      <sheetName val="FPPN"/>
      <sheetName val="CHI_x0000_TIET"/>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NhapSl"/>
      <sheetName val="Nluc"/>
      <sheetName val="Tohop"/>
      <sheetName val="KT_Tthan"/>
      <sheetName val="Tra_TTTD"/>
      <sheetName val="tra-vat-lieu"/>
      <sheetName val="DGCT_x0006_"/>
      <sheetName val="T1"/>
      <sheetName val="T2"/>
      <sheetName val="T3"/>
      <sheetName val="T4"/>
      <sheetName val="T5"/>
      <sheetName val="T6"/>
      <sheetName val="T7"/>
      <sheetName val="T8"/>
      <sheetName val="T9"/>
      <sheetName val="T10"/>
      <sheetName val="T11"/>
      <sheetName val="T12"/>
      <sheetName val="t1.3"/>
      <sheetName val="HK1"/>
      <sheetName val="HK2"/>
      <sheetName val="CANAM"/>
      <sheetName val="GiaVL"/>
      <sheetName val="dam"/>
      <sheetName val="Mocantho"/>
      <sheetName val="MoQL91"/>
      <sheetName val="tru"/>
      <sheetName val="dg"/>
      <sheetName val="10mduongsaumo"/>
      <sheetName val="ctt"/>
      <sheetName val="thanmkhao"/>
      <sheetName val="monho"/>
      <sheetName val="Du_lieu"/>
      <sheetName val="nhan cong"/>
      <sheetName val="P3-PanAn-Factored"/>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Nhap don gia VL dia _x0003__x0000_uong"/>
      <sheetName val="ESTI."/>
      <sheetName val="DI-ESTI"/>
      <sheetName val="_x0000_Ё_x0000__x0000__x0000__x0000_䀤_x0001__x0000__x0000__x0000__x0000_䀶_x0001__x0000_晦晦晦䀙_x0001__x0000__x0000__x0000__x0000_㿰_x0001_H-_x0000_ਈ_x0000_"/>
      <sheetName val="Phan tich don gia chi Uet"/>
      <sheetName val="TT_35NH"/>
      <sheetName val="SPL4"/>
      <sheetName val="tuong"/>
      <sheetName val="sut&lt;1 0"/>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She_x0000_t9"/>
      <sheetName val="3cau"/>
      <sheetName val="266+623"/>
      <sheetName val="TXL(266+623"/>
      <sheetName val="DDCT"/>
      <sheetName val="M"/>
      <sheetName val="vln"/>
      <sheetName val="ctTBA"/>
      <sheetName val="CTC_x000f_NG_02"/>
      <sheetName val="_x0004_GCong"/>
      <sheetName val="ma-pt"/>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tai"/>
      <sheetName val="hoang"/>
      <sheetName val="hoang (2)"/>
      <sheetName val="hoang (3)"/>
      <sheetName val="coc duc"/>
      <sheetName val="IN__x000e_X"/>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TN"/>
      <sheetName val="ND"/>
      <sheetName val="Du toan chi tiet_x0000_coc nuoc"/>
      <sheetName val="Số liệu"/>
      <sheetName val="TKKYI"/>
      <sheetName val="TKKYII"/>
      <sheetName val="Tổng hợp theo học sinh"/>
      <sheetName val="XL4Test5 (2)"/>
      <sheetName val="Dbþgia"/>
      <sheetName val="Khu xu ly nuoc THiep-XD"/>
      <sheetName val="Box-Girder"/>
      <sheetName val="dt-kphi-ÿÿo-ctiet"/>
      <sheetName val="NHAP"/>
      <sheetName val="10mduongsa{ío"/>
      <sheetName val="???????_x0001_?????_x0001_?????_x0001_?????_x0001_H-???"/>
      <sheetName val="She?t9"/>
      <sheetName val="dv-kphi-cviet"/>
      <sheetName val="bvh-kphi"/>
      <sheetName val="PCCPCHUNG CHO CAC DTUONG"/>
      <sheetName val="Piers of Main Flyower (1)"/>
      <sheetName val="Thuc thanh"/>
      <sheetName val="Don gia"/>
      <sheetName val="IBASE"/>
      <sheetName val="dtct cong"/>
      <sheetName val="Pier"/>
      <sheetName val="Pile"/>
      <sheetName val="vua_x0000__x0000__x0000__x0000__x0000__x0000__x0000__x0000__x0000__x0000__x0000_韘࿊_x0000__x0004__x0000__x0000__x0000__x0000__x0000__x0000_酐࿊_x0000__x0000__x0000__x0000__x0000_"/>
      <sheetName val="She"/>
      <sheetName val="PBCPCHUNG CHO CAC _x0007_{WÑNG"/>
      <sheetName val="NVBH(HOAN"/>
      <sheetName val="dt-cphi-ctieT"/>
      <sheetName val="Piers of Main Flylyer (1)"/>
      <sheetName val="KLDGTT&lt;1ü_x000c__x0000__x0000_(2)"/>
      <sheetName val="TinhToan"/>
      <sheetName val="coctuatrenda"/>
      <sheetName val="md5!-52"/>
      <sheetName val="DEF"/>
      <sheetName val="???_x0001_??_x0001_?????_x0001_??_x0001_H-???"/>
      <sheetName val="0000000!"/>
      <sheetName val="Sheet1 (3)"/>
      <sheetName val="Sheet1 (2)"/>
      <sheetName val="CDPS"/>
      <sheetName val="0_x0000__x0000_ﱸ͕_x0000__x0004__x0000__x0000__x0000__x0000__x0000__x0000_͕_x0000__x0000__x0000__x0000__x0000__x0000__x0000__x0000_列͕_x0000__x0000__x0013__x0000__x0000__x0000_"/>
      <sheetName val="Giai trinh"/>
      <sheetName val="GTGT"/>
      <sheetName val="Mua vao TT"/>
      <sheetName val="Mua vao GTGT"/>
      <sheetName val="Bra"/>
      <sheetName val="BC HDon"/>
      <sheetName val="BC HDon Qui"/>
      <sheetName val="KE KHAI HDONG"/>
      <sheetName val="Recovered_Sheet1"/>
      <sheetName val="Recovered_Sheet2"/>
      <sheetName val="NKC"/>
      <sheetName val="SoCaiT"/>
      <sheetName val="THDU"/>
      <sheetName val="MTO REV.2(ARMOR)"/>
      <sheetName val="Nhatkychung"/>
      <sheetName val="0"/>
      <sheetName val="Du toan chi tiet"/>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T_x0004_ 3DIEM"/>
      <sheetName val="Rheet10"/>
      <sheetName val="KLD_x0007_TT&lt;120%"/>
      <sheetName val="dtoan_-ctiet"/>
      <sheetName val="dt-kphi_(2)"/>
      <sheetName val="B_cao"/>
      <sheetName val="T_tiet"/>
      <sheetName val="T_N"/>
      <sheetName val="TSCD_DUNG_CHUNG_"/>
      <sheetName val="TSCDTOAN_NHA_MAY"/>
      <sheetName val="CPSXTOAN_BO_SP"/>
      <sheetName val="PBCPCHUNG_CHO_CAC_DTUONG"/>
      <sheetName val="Piers_of_Main_Flyover_(1)"/>
      <sheetName val="Cot_Tru1"/>
      <sheetName val="COC_KHOAN_M1"/>
      <sheetName val="COC_KHOAN_M2"/>
      <sheetName val="COC_KHOAN_T1"/>
      <sheetName val="COC_KHOAN_T5"/>
      <sheetName val="COC_KHOAN_T4"/>
      <sheetName val="COC_DONG"/>
      <sheetName val="DTCT_02__2595"/>
      <sheetName val="THKL_nghiemthu"/>
      <sheetName val="DTCTtaluy_(2)"/>
      <sheetName val="KLDGTT&lt;120%_(2)"/>
      <sheetName val="TH_(2)"/>
      <sheetName val="YEU_TO_CONG"/>
      <sheetName val="TD_3DIEM"/>
      <sheetName val="TD_2DIEM"/>
      <sheetName val="DU_TOAN"/>
      <sheetName val="PHAN_TICH"/>
      <sheetName val="Vatlieu_cau"/>
      <sheetName val="cau_DS11"/>
      <sheetName val="cau_DS12"/>
      <sheetName val="TO_HUNG"/>
      <sheetName val="CONGNHAN_NE"/>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Sheet3_(2)"/>
      <sheetName val="rph_(2)"/>
      <sheetName val="NVBH_KHAC"/>
      <sheetName val="NVBH_HOAN"/>
      <sheetName val="sut_duong"/>
      <sheetName val="sut_am"/>
      <sheetName val="bu_lun"/>
      <sheetName val="xoi_lo_chan_ke"/>
      <sheetName val="nhan_cong"/>
      <sheetName val="dtoan_(4)"/>
      <sheetName val="t1_3"/>
      <sheetName val="Don_gia_chi_tiet"/>
      <sheetName val="Du_thau"/>
      <sheetName val="Tro_giup"/>
      <sheetName val="PL_tham_dinh"/>
      <sheetName val="Bu_VC"/>
      <sheetName val="`u_lun"/>
      <sheetName val="sut&lt;1_0"/>
      <sheetName val="Khu_xu_ly_nuoc_THiep-XD"/>
      <sheetName val="Giathanh1m3BT"/>
      <sheetName val="NHTN"/>
      <sheetName val="QLDD"/>
      <sheetName val="Moi truong"/>
      <sheetName val="KHĐ"/>
      <sheetName val="dt-kphi_x0010_øÿet"/>
      <sheetName val="Sheet3ٺ_x0001_2)"/>
      <sheetName val="fej"/>
      <sheetName val="DT1__x0010_3"/>
      <sheetName val="DGKE_00"/>
      <sheetName val="P4-T`nAn-Factored"/>
      <sheetName val="[dtTKKT-98-106.xlsၝTHCDS11"/>
      <sheetName val="[dtTKKT-98-106.xls?THCDS11"/>
      <sheetName val="ptvì0-1"/>
      <sheetName val="________x0001_______x0001_______x0001_______x0001_H-___"/>
      <sheetName val="She_t9"/>
      <sheetName val="DG೼�_02"/>
      <sheetName val="____x0001____x0001_______x0001____x0001_H-___"/>
      <sheetName val="Luong_mot_ngay_cong_k`ao_sat"/>
      <sheetName val="TH_11"/>
      <sheetName val="CUAHANG"/>
      <sheetName val="MAKHACH"/>
      <sheetName val="XXXXXXX3"/>
      <sheetName val="XXXXXXX2"/>
      <sheetName val="COC KHOAN0T5"/>
      <sheetName val="TD &quot;DIEM"/>
      <sheetName val="_x0000__x0000__x0000__x0000__x0000__x0000_??_x0000__x0000__x0013__x0000__x0000__x0000__x0000__x0000__x0000__x0000__x0000__x0000__x0000__x0000__x0000__x0000__x0000__x0000__x001f_[dtT"/>
      <sheetName val="CHI TI_x0000__x0000_"/>
      <sheetName val="Tuong-ٺ_x0001_an"/>
      <sheetName val="CPVUE_03"/>
      <sheetName val="vua_x0000_韘࿊_x0000__x0004__x0000_酐࿊_x0000_須࿊_x0000__x0004__x0000__x0016_[dtTKKT-98-10"/>
      <sheetName val="$ap"/>
      <sheetName val="DGAT_02"/>
      <sheetName val="_dtTKKT-98-106.xlsၝTHCDS11"/>
      <sheetName val="_dtTKKT-98-106.xls_THCDS11"/>
      <sheetName val="S²_x0000__x0000_2"/>
      <sheetName val="INV"/>
      <sheetName val="XXXXXXX4"/>
      <sheetName val="sat"/>
      <sheetName val="Du toan chi tiet coc juoc"/>
      <sheetName val="Du toan_x0000_chi tiet coc"/>
      <sheetName val="She%t11"/>
      <sheetName val="T²_x0000__x0000_8-49"/>
      <sheetName val="YE2_x0000__x0000_ CONG"/>
      <sheetName val="ma_pt"/>
      <sheetName val="bth-ëphi"/>
      <sheetName val="KLDGTT&lt;1ü_x000c_"/>
      <sheetName val="KLDGTT&lt;1ü_x000c_??(2)"/>
      <sheetName val="Piers of Mai. Flyover (1)"/>
      <sheetName val="KL thanh toan-Xuan Dao"/>
      <sheetName val="Ctinh 10kV"/>
      <sheetName val="khluong"/>
      <sheetName val="S? li?u"/>
      <sheetName val="T?ng h?p theo h?c sinh"/>
      <sheetName val="DothiP1"/>
      <sheetName val="Gca may Buu dien"/>
      <sheetName val="882"/>
      <sheetName val="Giamay"/>
      <sheetName val="DM_GVT"/>
      <sheetName val="May chuyen nganh"/>
      <sheetName val="TT06"/>
      <sheetName val="tra_x0000__x0000__x0000__x0000__x0000_±@Z"/>
      <sheetName val="Quantity"/>
      <sheetName val="dt-kphi-isoiendo"/>
      <sheetName val="vua???????????韘࿊?_x0004_??????酐࿊?????"/>
      <sheetName val="PC-summary"/>
      <sheetName val="dtmkphi-iso-tong"/>
      <sheetName val="0??ﱸ͕?_x0004_??????͕????????列͕??_x0013_???"/>
      <sheetName val="DG??_02"/>
      <sheetName val="?_x0000_???_x0010_??_x0000__x0004__x0000__x0000__x0000__x0000__x0000__x0000_??_x0000__x0000__x0000__x0000__x0000__x0000__x0000__x0000_??_x0000__x0000__x0006_"/>
      <sheetName val="CtVKdam_x0000_Ʀ_x0000__x0000__x0000__x0000__x0000_"/>
      <sheetName val="tra?????±@Z"/>
      <sheetName val="T2_x0000__x0000_)"/>
      <sheetName val="YE2"/>
      <sheetName val="TT"/>
      <sheetName val="PL t"/>
      <sheetName val="Bu VC_x0000__x0000__x0000__x0000__x0000__x0000__x0000_4_x0000__x0001__x0000_龴΅_x0000__x0004__x0000_"/>
      <sheetName val="40000000_x0000_Ή_x0000__x0000__x0000__x0000__x0000__x0000__x0000__x0000__x0000__x0000_ꃬ΅_x0000__x0004__x0000__x0000__x0000__x0000__x0000__x0000_"/>
      <sheetName val="Luong mot ngay cofg xay lap"/>
      <sheetName val="DGKE]02"/>
      <sheetName val="tra"/>
      <sheetName val="S_ li_u"/>
      <sheetName val="hinhhoc"/>
      <sheetName val="T_ng h_p theo h_c sinh"/>
      <sheetName val="Du toan chi tiet?coc nuoc"/>
      <sheetName val="Nhap don gia VL dia áhuong"/>
      <sheetName val="uong mot ngay cong xay lap"/>
      <sheetName val="dt-k0hi (2)"/>
      <sheetName val="DT_x0003_T_02"/>
      <sheetName val="S²"/>
      <sheetName val="Eodule1"/>
      <sheetName val="Klu_x0016_4_x0000_DÀÀFN"/>
      <sheetName val="Tuong-?_x0001_an"/>
      <sheetName val="Phan_tich_don_gia_chi_Uet"/>
      <sheetName val="dmvt "/>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M_JCTC"/>
      <sheetName val="ptvt"/>
    </sheetNames>
    <sheetDataSet>
      <sheetData sheetId="0" refreshError="1">
        <row r="10">
          <cell r="Q10">
            <v>58000</v>
          </cell>
        </row>
        <row r="12">
          <cell r="Q12">
            <v>54000</v>
          </cell>
        </row>
        <row r="15">
          <cell r="Q15">
            <v>164</v>
          </cell>
        </row>
        <row r="20">
          <cell r="Q20">
            <v>18000</v>
          </cell>
        </row>
        <row r="21">
          <cell r="Q21">
            <v>50000</v>
          </cell>
        </row>
        <row r="23">
          <cell r="Q23">
            <v>4340</v>
          </cell>
        </row>
        <row r="28">
          <cell r="Q28">
            <v>1364000</v>
          </cell>
        </row>
        <row r="30">
          <cell r="Q30">
            <v>3500</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1"/>
      <sheetData sheetId="2"/>
      <sheetData sheetId="3"/>
      <sheetData sheetId="4"/>
      <sheetData sheetId="5"/>
      <sheetData sheetId="6"/>
      <sheetData sheetId="7"/>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refreshError="1"/>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refreshError="1"/>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 sheetId="349"/>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sheetData sheetId="381" refreshError="1"/>
      <sheetData sheetId="382"/>
      <sheetData sheetId="383"/>
      <sheetData sheetId="384"/>
      <sheetData sheetId="385" refreshError="1"/>
      <sheetData sheetId="386" refreshError="1"/>
      <sheetData sheetId="387"/>
      <sheetData sheetId="388" refreshError="1"/>
      <sheetData sheetId="389"/>
      <sheetData sheetId="390" refreshError="1"/>
      <sheetData sheetId="391"/>
      <sheetData sheetId="392"/>
      <sheetData sheetId="393"/>
      <sheetData sheetId="394"/>
      <sheetData sheetId="395"/>
      <sheetData sheetId="396"/>
      <sheetData sheetId="397" refreshError="1"/>
      <sheetData sheetId="398"/>
      <sheetData sheetId="399"/>
      <sheetData sheetId="400" refreshError="1"/>
      <sheetData sheetId="401"/>
      <sheetData sheetId="402"/>
      <sheetData sheetId="403"/>
      <sheetData sheetId="404"/>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sheetData sheetId="420"/>
      <sheetData sheetId="421"/>
      <sheetData sheetId="422" refreshError="1"/>
      <sheetData sheetId="423" refreshError="1"/>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refreshError="1"/>
      <sheetData sheetId="437" refreshError="1"/>
      <sheetData sheetId="438"/>
      <sheetData sheetId="439" refreshError="1"/>
      <sheetData sheetId="440" refreshError="1"/>
      <sheetData sheetId="441"/>
      <sheetData sheetId="442" refreshError="1"/>
      <sheetData sheetId="443" refreshError="1"/>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refreshError="1"/>
      <sheetData sheetId="546" refreshError="1"/>
      <sheetData sheetId="547" refreshError="1"/>
      <sheetData sheetId="548"/>
      <sheetData sheetId="549"/>
      <sheetData sheetId="550"/>
      <sheetData sheetId="551" refreshError="1"/>
      <sheetData sheetId="552" refreshError="1"/>
      <sheetData sheetId="553"/>
      <sheetData sheetId="554" refreshError="1"/>
      <sheetData sheetId="555" refreshError="1"/>
      <sheetData sheetId="556"/>
      <sheetData sheetId="557" refreshError="1"/>
      <sheetData sheetId="558" refreshError="1"/>
      <sheetData sheetId="559"/>
      <sheetData sheetId="560"/>
      <sheetData sheetId="561"/>
      <sheetData sheetId="562"/>
      <sheetData sheetId="563"/>
      <sheetData sheetId="564"/>
      <sheetData sheetId="565" refreshError="1"/>
      <sheetData sheetId="566" refreshError="1"/>
      <sheetData sheetId="567"/>
      <sheetData sheetId="568"/>
      <sheetData sheetId="569"/>
      <sheetData sheetId="570"/>
      <sheetData sheetId="571" refreshError="1"/>
      <sheetData sheetId="572"/>
      <sheetData sheetId="573" refreshError="1"/>
      <sheetData sheetId="574" refreshError="1"/>
      <sheetData sheetId="575"/>
      <sheetData sheetId="576"/>
      <sheetData sheetId="577"/>
      <sheetData sheetId="578" refreshError="1"/>
      <sheetData sheetId="579"/>
      <sheetData sheetId="580"/>
      <sheetData sheetId="581" refreshError="1"/>
      <sheetData sheetId="582"/>
      <sheetData sheetId="583" refreshError="1"/>
      <sheetData sheetId="584" refreshError="1"/>
      <sheetData sheetId="585"/>
      <sheetData sheetId="586" refreshError="1"/>
      <sheetData sheetId="587"/>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sheetData sheetId="598"/>
      <sheetData sheetId="599"/>
      <sheetData sheetId="600"/>
      <sheetData sheetId="601" refreshError="1"/>
      <sheetData sheetId="602" refreshError="1"/>
      <sheetData sheetId="603" refreshError="1"/>
      <sheetData sheetId="604"/>
      <sheetData sheetId="605" refreshError="1"/>
      <sheetData sheetId="606"/>
      <sheetData sheetId="607" refreshError="1"/>
      <sheetData sheetId="608" refreshError="1"/>
      <sheetData sheetId="609" refreshError="1"/>
      <sheetData sheetId="610"/>
      <sheetData sheetId="611" refreshError="1"/>
      <sheetData sheetId="612"/>
      <sheetData sheetId="613" refreshError="1"/>
      <sheetData sheetId="614" refreshError="1"/>
      <sheetData sheetId="615"/>
      <sheetData sheetId="616" refreshError="1"/>
      <sheetData sheetId="617" refreshError="1"/>
      <sheetData sheetId="618"/>
      <sheetData sheetId="619"/>
      <sheetData sheetId="620"/>
      <sheetData sheetId="621"/>
      <sheetData sheetId="622" refreshError="1"/>
      <sheetData sheetId="623"/>
      <sheetData sheetId="624" refreshError="1"/>
      <sheetData sheetId="625"/>
      <sheetData sheetId="626"/>
      <sheetData sheetId="627" refreshError="1"/>
      <sheetData sheetId="628"/>
      <sheetData sheetId="629" refreshError="1"/>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35"/>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rap"/>
      <sheetName val="Sheet1"/>
      <sheetName val="harsat"/>
      <sheetName val="AN BONGKARAN"/>
      <sheetName val="ANALISA"/>
      <sheetName val="AN kusen"/>
      <sheetName val="AN beton"/>
      <sheetName val="REKAP"/>
      <sheetName val="upah bahan"/>
      <sheetName val="RAB BONGKARAN"/>
      <sheetName val="bq tam-penghub"/>
      <sheetName val="RAB AR&amp;STR"/>
      <sheetName val="RAB M&amp;E"/>
      <sheetName val="Lat gach san nha"/>
      <sheetName val="rekap_rap"/>
      <sheetName val="AN_BONGKARAN"/>
      <sheetName val="AN_kusen"/>
      <sheetName val="AN_beton"/>
      <sheetName val="upah_bahan"/>
      <sheetName val="RAB_BONGKARAN"/>
      <sheetName val="bq_tam-penghub"/>
      <sheetName val="RAB_AR&amp;STR"/>
      <sheetName val="RAB_M&amp;E"/>
      <sheetName val="Lat_gach_san_nha"/>
      <sheetName val="RAB AR_STR"/>
      <sheetName val="01.THGTTT"/>
      <sheetName val="HD 15122"/>
      <sheetName val="Earthwork"/>
      <sheetName val="GT Bieu hanh lang"/>
      <sheetName val="BAG-2"/>
      <sheetName val="CV CHAO GIA 2"/>
      <sheetName val="rekap_rap1"/>
      <sheetName val="AN_BONGKARAN1"/>
      <sheetName val="AN_kusen1"/>
      <sheetName val="AN_beton1"/>
      <sheetName val="upah_bahan1"/>
      <sheetName val="RAB_BONGKARAN1"/>
      <sheetName val="bq_tam-penghub1"/>
      <sheetName val="RAB_AR&amp;STR1"/>
      <sheetName val="RAB_M&amp;E1"/>
      <sheetName val="Lat_gach_san_nha1"/>
      <sheetName val="RAB_AR_STR"/>
      <sheetName val="Sheet2"/>
      <sheetName val="Sheet3"/>
      <sheetName val="COMMON AREA"/>
      <sheetName val="Goc CC"/>
      <sheetName val="BQ_TIMAHR1"/>
      <sheetName val="???????-BLDG"/>
      <sheetName val="rekap_rap2"/>
      <sheetName val="AN_BONGKARAN2"/>
      <sheetName val="AN_kusen2"/>
      <sheetName val="AN_beton2"/>
      <sheetName val="upah_bahan2"/>
      <sheetName val="RAB_BONGKARAN2"/>
      <sheetName val="bq_tam-penghub2"/>
      <sheetName val="RAB_AR&amp;STR2"/>
      <sheetName val="RAB_M&amp;E2"/>
      <sheetName val="Lat_gach_san_nha2"/>
      <sheetName val="RAB_AR_STR1"/>
      <sheetName val="01_THGTTT"/>
      <sheetName val="HD_15122"/>
      <sheetName val="GT_Bieu_hanh_lang"/>
      <sheetName val="CV_CHAO_GIA_2"/>
      <sheetName val="COMMON_AREA"/>
      <sheetName val="Goc_CC"/>
      <sheetName val="Data"/>
      <sheetName val="_______-BLDG"/>
      <sheetName val="MA NS"/>
      <sheetName val="Quantity"/>
      <sheetName val="FitOutConfCentre"/>
      <sheetName val="Thep"/>
      <sheetName val="노임단가"/>
      <sheetName val="Listrik"/>
      <sheetName val="Bill No 6 Koord &amp; Attendance"/>
      <sheetName val="Pag_hal"/>
      <sheetName val="BQ Kantor&amp;Pabrik(beton)"/>
      <sheetName val="AnalisaSIPIL RIIL"/>
      <sheetName val="Isolasi Luar Dalam"/>
      <sheetName val="Isolasi Luar"/>
      <sheetName val="Upah"/>
      <sheetName val="analis azaa"/>
      <sheetName val="AC"/>
      <sheetName val="SAP"/>
      <sheetName val="SEX"/>
      <sheetName val="tifico"/>
      <sheetName val="Analisa ARS"/>
      <sheetName val="I-KAMAR"/>
      <sheetName val="I_KAMAR"/>
      <sheetName val="01A- RAB"/>
      <sheetName val="DAF-1"/>
      <sheetName val="RAP"/>
      <sheetName val="ESCON"/>
      <sheetName val="rekap.c"/>
      <sheetName val="BQ"/>
      <sheetName val="HRG BHN"/>
      <sheetName val="A"/>
      <sheetName val="Urai _Resap pengikat"/>
      <sheetName val="STAF"/>
      <sheetName val="COVERUSRP"/>
      <sheetName val="SITE"/>
      <sheetName val="ESCOND"/>
      <sheetName val="BQUSRP"/>
      <sheetName val="H.Satuan"/>
      <sheetName val="STR"/>
      <sheetName val="Volume"/>
      <sheetName val="jadwal"/>
      <sheetName val="??-BLDG"/>
      <sheetName val="Chi tiet"/>
      <sheetName val="PNT-QUOT-#3"/>
      <sheetName val="COAT&amp;WRAP-QIOT-#3"/>
      <sheetName val="KSG03"/>
      <sheetName val="List"/>
      <sheetName val="__-BLDG"/>
      <sheetName val="Danh mục"/>
      <sheetName val="THVT"/>
      <sheetName val="Bia"/>
      <sheetName val="B1.1Giatri theo HD"/>
      <sheetName val="XL4Poppy"/>
      <sheetName val="Chiet tinh dz35"/>
      <sheetName val="Sàn T1"/>
      <sheetName val="Lỗ thông gió"/>
      <sheetName val="Data1"/>
      <sheetName val="Data2"/>
      <sheetName val="INPUT"/>
      <sheetName val="rekap_rap3"/>
      <sheetName val="AN_BONGKARAN3"/>
      <sheetName val="AN_kusen3"/>
      <sheetName val="AN_beton3"/>
      <sheetName val="upah_bahan3"/>
      <sheetName val="RAB_BONGKARAN3"/>
      <sheetName val="bq_tam-penghub3"/>
      <sheetName val="RAB_AR&amp;STR3"/>
      <sheetName val="RAB_M&amp;E3"/>
      <sheetName val="Lat_gach_san_nha3"/>
      <sheetName val="RAB_AR_STR2"/>
      <sheetName val="01_THGTTT1"/>
      <sheetName val="HD_151221"/>
      <sheetName val="GT_Bieu_hanh_lang1"/>
      <sheetName val="CV_CHAO_GIA_21"/>
      <sheetName val="COMMON_AREA1"/>
      <sheetName val="Goc_CC1"/>
      <sheetName val="MA_NS"/>
      <sheetName val="THQT"/>
      <sheetName val="TONG HOP STK NHA CUNG CAP"/>
      <sheetName val="Bill_No_6_Koord_&amp;_Attendance"/>
      <sheetName val="BQ_Kantor&amp;Pabrik(beton)"/>
      <sheetName val="AnalisaSIPIL_RIIL"/>
      <sheetName val="Isolasi_Luar_Dalam"/>
      <sheetName val="Isolasi_Luar"/>
      <sheetName val="analis_azaa"/>
      <sheetName val="Analisa_ARS"/>
      <sheetName val="01A-_RAB"/>
      <sheetName val="rekap_c"/>
      <sheetName val="HRG_BHN"/>
      <sheetName val="Urai__Resap_pengikat"/>
      <sheetName val="H_Satuan"/>
      <sheetName val="Chi_tiet"/>
      <sheetName val="Tổng Hợp giá trị theo tháng"/>
      <sheetName val="INFOR-ST"/>
      <sheetName val="質疑回答書"/>
      <sheetName val="SS Coc Khoan Nhoi"/>
      <sheetName val="Chiet_tinh_dz35"/>
      <sheetName val="Danh_mục"/>
      <sheetName val="B1_1Giatri_theo_HD"/>
      <sheetName val="Sàn_T1"/>
      <sheetName val="Lỗ_thông_gió"/>
      <sheetName val="rekap_rap4"/>
      <sheetName val="AN_BONGKARAN4"/>
      <sheetName val="AN_kusen4"/>
      <sheetName val="AN_beton4"/>
      <sheetName val="upah_bahan4"/>
      <sheetName val="RAB_BONGKARAN4"/>
      <sheetName val="bq_tam-penghub4"/>
      <sheetName val="RAB_AR&amp;STR4"/>
      <sheetName val="RAB_M&amp;E4"/>
      <sheetName val="Lat_gach_san_nha4"/>
      <sheetName val="RAB_AR_STR3"/>
      <sheetName val="01_THGTTT2"/>
      <sheetName val="HD_151222"/>
      <sheetName val="CV_CHAO_GIA_22"/>
      <sheetName val="GT_Bieu_hanh_lang2"/>
      <sheetName val="COMMON_AREA2"/>
      <sheetName val="Goc_CC2"/>
      <sheetName val="MA_NS1"/>
      <sheetName val="TONG_HOP_STK_NHA_CUNG_CAP"/>
      <sheetName val="04 - XUONG DET B"/>
      <sheetName val="CTGX"/>
      <sheetName val="CTG-1"/>
      <sheetName val="Data (2)"/>
      <sheetName val="BXLDL"/>
      <sheetName val="264"/>
      <sheetName val="Kingpost"/>
      <sheetName val="SPS"/>
      <sheetName val="집계표"/>
      <sheetName val="6MONTHS"/>
      <sheetName val="KTXD-TQT, PS"/>
      <sheetName val="TH SKL"/>
      <sheetName val="NOTE"/>
      <sheetName val="DIEN GIAI KLCV NHA LAP RAP"/>
      <sheetName val="KL THEP NHA LAP RAP"/>
      <sheetName val="TB-07-A标前成本测算分析表（直接费）"/>
      <sheetName val="침하계"/>
      <sheetName val="Du tru CP-Bieu 01"/>
      <sheetName val="FCLV"/>
      <sheetName val="FELV"/>
      <sheetName val="FKLV"/>
      <sheetName val="FNLV"/>
      <sheetName val="FBLV"/>
      <sheetName val="Luong khoan BĐH"/>
      <sheetName val="NHAP SL"/>
      <sheetName val="gia cong tac"/>
      <sheetName val="토공"/>
      <sheetName val="VCV-BE-TONG"/>
      <sheetName val="GIÁ VẬT TƯ"/>
      <sheetName val="RATE"/>
      <sheetName val="Data 01"/>
      <sheetName val="入力作成表"/>
      <sheetName val="General Schedule"/>
      <sheetName val="Data Phat"/>
      <sheetName val="갑지"/>
      <sheetName val="Div26 - Elect"/>
      <sheetName val="Eq. Mobilization"/>
      <sheetName val="Bill_No_6_Koord_&amp;_Attendance1"/>
      <sheetName val="BQ_Kantor&amp;Pabrik(beton)1"/>
      <sheetName val="AnalisaSIPIL_RIIL1"/>
      <sheetName val="Isolasi_Luar_Dalam1"/>
      <sheetName val="Isolasi_Luar1"/>
      <sheetName val="analis_azaa1"/>
      <sheetName val="Analisa_ARS1"/>
      <sheetName val="01A-_RAB1"/>
      <sheetName val="rekap_c1"/>
      <sheetName val="HRG_BHN1"/>
      <sheetName val="Urai__Resap_pengikat1"/>
      <sheetName val="H_Satuan1"/>
      <sheetName val="Chi_tiet1"/>
      <sheetName val="Tổng_Hợp_giá_trị_theo_tháng"/>
      <sheetName val="rekap_rap5"/>
      <sheetName val="AN_BONGKARAN5"/>
      <sheetName val="AN_kusen5"/>
      <sheetName val="AN_beton5"/>
      <sheetName val="upah_bahan5"/>
      <sheetName val="RAB_BONGKARAN5"/>
      <sheetName val="bq_tam-penghub5"/>
      <sheetName val="RAB_AR&amp;STR5"/>
      <sheetName val="RAB_M&amp;E5"/>
      <sheetName val="RAB_AR_STR4"/>
      <sheetName val="Lat_gach_san_nha5"/>
      <sheetName val="01_THGTTT3"/>
      <sheetName val="HD_151223"/>
      <sheetName val="GT_Bieu_hanh_lang3"/>
      <sheetName val="COMMON_AREA3"/>
      <sheetName val="CV_CHAO_GIA_23"/>
      <sheetName val="Goc_CC3"/>
      <sheetName val="MA_NS2"/>
      <sheetName val="Sàn_T11"/>
      <sheetName val="Lỗ_thông_gió1"/>
      <sheetName val="Danh_mục1"/>
      <sheetName val="Chiet_tinh_dz351"/>
      <sheetName val="B1_1Giatri_theo_HD1"/>
      <sheetName val="TONG_HOP_STK_NHA_CUNG_CAP1"/>
      <sheetName val="SS_Coc_Khoan_Nhoi"/>
      <sheetName val="04_-_XUONG_DET_B"/>
      <sheetName val="Data_(2)"/>
      <sheetName val="KTXD-TQT,_PS"/>
      <sheetName val="TH_SKL"/>
      <sheetName val="MTO REV.2(ARMOR)"/>
      <sheetName val="Đơn Giá "/>
      <sheetName val="LEGEND"/>
      <sheetName val="GIAVLIEU"/>
      <sheetName val="2.HĐ MÁY + NHÂN LỰC"/>
      <sheetName val="CAP NHAT GIA VL"/>
      <sheetName val="HẠNG MỤC"/>
      <sheetName val="GIÁM SÁT"/>
      <sheetName val="Key"/>
      <sheetName val="MTL(AG)"/>
      <sheetName val="Du_tru_CP-Bieu_01"/>
      <sheetName val="Luong_khoan_BĐH"/>
      <sheetName val="NHAP_SL"/>
      <sheetName val="DIEN_GIAI_KLCV_NHA_LAP_RAP"/>
      <sheetName val="KL_THEP_NHA_LAP_RAP"/>
      <sheetName val="gia_cong_tac"/>
      <sheetName val="GIÁ_VẬT_TƯ"/>
      <sheetName val="General_Schedule"/>
      <sheetName val="Eq__Mobilization"/>
      <sheetName val="Data_01"/>
      <sheetName val="Dinh muc CP KTCB khac"/>
      <sheetName val="負荷集計（断熱不燃）"/>
      <sheetName val="chitimc"/>
      <sheetName val="dongia (2)"/>
      <sheetName val="giathanh1"/>
      <sheetName val="THPDMoi  (2)"/>
      <sheetName val="gtrinh"/>
      <sheetName val="phuluc1"/>
      <sheetName val="lam-moi"/>
      <sheetName val="DONGIA"/>
      <sheetName val="thao-go"/>
      <sheetName val="DON GIA"/>
      <sheetName val="TONGKE-HT"/>
      <sheetName val="DG"/>
      <sheetName val="#REF"/>
      <sheetName val="dtxl"/>
      <sheetName val="t-h HA THE"/>
      <sheetName val="CHITIET VL-NC-TT -1p"/>
      <sheetName val="TONG HOP VL-NC TT"/>
      <sheetName val="TH XL"/>
      <sheetName val="VC"/>
      <sheetName val="chitiet"/>
      <sheetName val="Tiepdia"/>
      <sheetName val="CHITIET VL-NC-TT-3p"/>
      <sheetName val="TDTKP"/>
      <sheetName val="TDTKP1"/>
      <sheetName val="KPVC-BD "/>
      <sheetName val="CHITIET VL-NC"/>
      <sheetName val="TPNC"/>
      <sheetName val="Tongke"/>
      <sheetName val="TinhGiaNC"/>
      <sheetName val="Thiet Bi"/>
      <sheetName val="VCBo"/>
      <sheetName val="DMCP"/>
      <sheetName val="Phan tich"/>
      <sheetName val="TH Vat tu"/>
      <sheetName val="TH Kinh phi"/>
      <sheetName val="BocXep"/>
      <sheetName val="TinhGiaMTC"/>
      <sheetName val="TH MTC"/>
      <sheetName val="TH N.Cong"/>
      <sheetName val="VCThuy"/>
      <sheetName val="KL chi tiet"/>
      <sheetName val="KL tong hop"/>
      <sheetName val="F4-F7"/>
      <sheetName val="NhapSL"/>
      <sheetName val="Thep-MatCat"/>
      <sheetName val="Kiem-Toan"/>
      <sheetName val="tifico[NO]"/>
      <sheetName val="tifico[Ext]"/>
      <sheetName val="H-BHN"/>
      <sheetName val="A-BANTU"/>
      <sheetName val="Tifico-newoffice,R1"/>
      <sheetName val="ME-PLUMBING"/>
      <sheetName val="Material"/>
      <sheetName val="D &amp; W sizes"/>
      <sheetName val="tifico_NO_"/>
      <sheetName val="tifico_Ext_"/>
      <sheetName val="Cover Daf-2"/>
      <sheetName val="Analisa HS"/>
      <sheetName val="Elektrikal"/>
      <sheetName val="mat-me pipa"/>
      <sheetName val="DAF_1"/>
      <sheetName val="PEF29_CD(IDR)"/>
      <sheetName val="Currency Rate"/>
      <sheetName val="atap"/>
      <sheetName val="TOWN"/>
      <sheetName val="B _ Norelec"/>
      <sheetName val="villa"/>
      <sheetName val="Group"/>
      <sheetName val="Pile"/>
      <sheetName val="Piping"/>
      <sheetName val="Elec-ins"/>
      <sheetName val="Daf 1"/>
      <sheetName val="Temporary"/>
      <sheetName val="Notes"/>
      <sheetName val="Rekap Direct Cost"/>
      <sheetName val="Bill No 6 Koord _ Attendance"/>
      <sheetName val="SPM062"/>
      <sheetName val="WH-Rev"/>
      <sheetName val="WMS-INT"/>
      <sheetName val="Slab"/>
      <sheetName val="Master"/>
      <sheetName val="covere"/>
      <sheetName val="Mob"/>
      <sheetName val="D7"/>
      <sheetName val="D_&amp;_W_sizes"/>
      <sheetName val="B___Norelec"/>
      <sheetName val="Cover_Daf-2"/>
      <sheetName val="Analisa_HS"/>
      <sheetName val="Currency_Rate"/>
      <sheetName val="mat-me_pipa"/>
      <sheetName val="Rekap_Direct_Cost"/>
      <sheetName val="Bill_No_6_Koord___Attendance"/>
      <sheetName val="125x125"/>
      <sheetName val="Cac HS hieu chinh"/>
      <sheetName val="2-Genset print"/>
      <sheetName val="MOW 45%"/>
      <sheetName val="MOS 55%"/>
      <sheetName val="BAG_2"/>
      <sheetName val=" UPAH"/>
      <sheetName val="B - Norelec"/>
      <sheetName val="DAFT_ALAT,UPAH &amp; MAT"/>
      <sheetName val="Harga ME "/>
      <sheetName val="SITE-E"/>
      <sheetName val="H_BHN"/>
      <sheetName val="SALING"/>
      <sheetName val="UNIT_P"/>
      <sheetName val="F&amp;S"/>
      <sheetName val="TOSHIBA-Structure"/>
      <sheetName val="Pipe"/>
      <sheetName val="CONS."/>
      <sheetName val="Duc-3"/>
      <sheetName val="January 2015"/>
      <sheetName val="SAT-BHN"/>
      <sheetName val="Basic Price"/>
      <sheetName val="plumbing"/>
      <sheetName val="Cover"/>
      <sheetName val="HARGA MATERIAL"/>
      <sheetName val="BQ ARS"/>
      <sheetName val="Steel-Twr"/>
      <sheetName val="DETAIL RAP"/>
      <sheetName val="BQ PENGURANGAN SALURAN"/>
      <sheetName val="Week9-Feb    "/>
      <sheetName val="I-ME"/>
      <sheetName val="D HARGA"/>
      <sheetName val="Panel,feeder,elek"/>
      <sheetName val="INDEKS"/>
      <sheetName val="JABATAN"/>
      <sheetName val="Analisa Harga"/>
      <sheetName val="Bahan"/>
      <sheetName val="#REF!"/>
      <sheetName val="Analisa Gabungan"/>
      <sheetName val="Sub"/>
      <sheetName val="304-06"/>
      <sheetName val="BOQ"/>
      <sheetName val="CH"/>
      <sheetName val="Duc_3"/>
      <sheetName val="bahan "/>
      <sheetName val="PKK"/>
      <sheetName val=""/>
      <sheetName val="L_TIGA"/>
      <sheetName val="L-TIGA"/>
      <sheetName val="PERSIAPAN"/>
      <sheetName val="Pln Pdt"/>
      <sheetName val="Estimate"/>
      <sheetName val="Steel Pipe"/>
      <sheetName val="External PVC, PPR, HDPE"/>
      <sheetName val="Internal PVC, PPR, HDPE"/>
      <sheetName val="GI Sheet"/>
      <sheetName val="外気負荷"/>
      <sheetName val="indirect"/>
      <sheetName val="BQ (by owner)"/>
      <sheetName val="rab me (fisik)"/>
      <sheetName val="rab me (by owner) "/>
      <sheetName val="Form I"/>
      <sheetName val="Cover Daf_2"/>
      <sheetName val="AC_C"/>
      <sheetName val="FAB별"/>
      <sheetName val="D_&amp;_W_sizes1"/>
      <sheetName val="Cover_Daf-21"/>
      <sheetName val="Analisa_HS1"/>
      <sheetName val="mat-me_pipa1"/>
      <sheetName val="Currency_Rate1"/>
      <sheetName val="B___Norelec1"/>
      <sheetName val="Rekap_Direct_Cost1"/>
      <sheetName val="Bill_No_6_Koord___Attendance1"/>
      <sheetName val="2-Genset_print"/>
      <sheetName val="MOW_45%"/>
      <sheetName val="MOS_55%"/>
      <sheetName val="_UPAH"/>
      <sheetName val="B_-_Norelec"/>
      <sheetName val="DAFT_ALAT,UPAH_&amp;_MAT"/>
      <sheetName val="Harga_ME_"/>
      <sheetName val="CONS_"/>
      <sheetName val="January_2015"/>
      <sheetName val="Basic_Price"/>
      <sheetName val="HARGA_MATERIAL"/>
      <sheetName val="BQ_ARS"/>
      <sheetName val="DETAIL_RAP"/>
      <sheetName val="BQ_PENGURANGAN_SALURAN"/>
      <sheetName val="Week9-Feb____"/>
      <sheetName val="Cac_HS_hieu_chinh"/>
      <sheetName val="D_HARGA"/>
      <sheetName val="Analisa_Harga"/>
      <sheetName val="Analisa_Gabungan"/>
      <sheetName val="Markup"/>
      <sheetName val="Summary"/>
      <sheetName val="B1form (2)"/>
      <sheetName val="FR"/>
      <sheetName val="BG"/>
      <sheetName val="QMCT"/>
      <sheetName val="Koefisien"/>
      <sheetName val="D4"/>
      <sheetName val="D6"/>
      <sheetName val="D8"/>
      <sheetName val="REK"/>
      <sheetName val="Sum"/>
      <sheetName val="2.2"/>
      <sheetName val="Analisa Upah &amp; Bahan Plum"/>
      <sheetName val="kWINTANSI"/>
      <sheetName val="SPK"/>
      <sheetName val="CIVIL-1"/>
      <sheetName val="Analisa &amp; Upah"/>
      <sheetName val="PO-2"/>
      <sheetName val="AT 2"/>
      <sheetName val="HB "/>
      <sheetName val="ANAL.BOW"/>
      <sheetName val="Project Data"/>
      <sheetName val="실행철강하도"/>
      <sheetName val="Code"/>
      <sheetName val="DCost"/>
      <sheetName val="Rates"/>
      <sheetName val="MEP SUM"/>
      <sheetName val="SGC-Rate"/>
      <sheetName val="TINH GIA - SAN XUAT Vertico"/>
      <sheetName val="Main"/>
      <sheetName val="Gia"/>
      <sheetName val="차액보증"/>
      <sheetName val="概総括1"/>
      <sheetName val="____"/>
      <sheetName val=""/>
      <sheetName val="Cash2"/>
      <sheetName val="Z"/>
      <sheetName val="05. Data_Cash Flow"/>
      <sheetName val="입찰안"/>
      <sheetName val="工艺分类库"/>
      <sheetName val="MTO REV_2_ARMOR_"/>
      <sheetName val="D_&amp;_W_sizes2"/>
      <sheetName val="Cover_Daf-22"/>
      <sheetName val="Analisa_HS2"/>
      <sheetName val="Urai__Resap_pengikat2"/>
      <sheetName val="mat-me_pipa2"/>
      <sheetName val="Isolasi_Luar_Dalam2"/>
      <sheetName val="Isolasi_Luar2"/>
      <sheetName val="Currency_Rate2"/>
      <sheetName val="B___Norelec2"/>
      <sheetName val="Rekap_Direct_Cost2"/>
      <sheetName val="Bill_No_6_Koord___Attendance2"/>
      <sheetName val="HRG_BHN2"/>
      <sheetName val="2-Genset_print1"/>
      <sheetName val="MOW_45%1"/>
      <sheetName val="MOS_55%1"/>
      <sheetName val="_UPAH1"/>
      <sheetName val="B_-_Norelec1"/>
      <sheetName val="DAFT_ALAT,UPAH_&amp;_MAT1"/>
      <sheetName val="Harga_ME_1"/>
      <sheetName val="CONS_1"/>
      <sheetName val="January_20151"/>
      <sheetName val="Basic_Price1"/>
      <sheetName val="HARGA_MATERIAL1"/>
      <sheetName val="BQ_ARS1"/>
      <sheetName val="DETAIL_RAP1"/>
      <sheetName val="BQ_PENGURANGAN_SALURAN1"/>
      <sheetName val="Week9-Feb____1"/>
      <sheetName val="D_HARGA1"/>
      <sheetName val="Analisa_Harga1"/>
      <sheetName val="Analisa_Gabungan1"/>
      <sheetName val="bahan_"/>
      <sheetName val="Cac_HS_hieu_chinh1"/>
      <sheetName val="Pln_Pdt"/>
      <sheetName val="Steel_Pipe"/>
      <sheetName val="External_PVC,_PPR,_HDPE"/>
      <sheetName val="Internal_PVC,_PPR,_HDPE"/>
      <sheetName val="GI_Sheet"/>
      <sheetName val="BQ_(by_owner)"/>
      <sheetName val="rab_me_(fisik)"/>
      <sheetName val="rab_me_(by_owner)_"/>
      <sheetName val="Form_I"/>
      <sheetName val="Cover_Daf_2"/>
      <sheetName val="B1form_(2)"/>
      <sheetName val="2_2"/>
      <sheetName val="Analisa_Upah_&amp;_Bahan_Plum"/>
      <sheetName val="Analisa_&amp;_Upah"/>
      <sheetName val="AT_2"/>
      <sheetName val="HB_"/>
      <sheetName val="ANAL_BOW"/>
      <sheetName val="Div26_-_Elect"/>
      <sheetName val="Project_Data"/>
      <sheetName val="eq_data"/>
      <sheetName val="Item-DATA"/>
      <sheetName val="NSA fr Revit"/>
      <sheetName val="Thông tin ban đầu"/>
      <sheetName val="rekap_rap6"/>
      <sheetName val="AN_BONGKARAN6"/>
      <sheetName val="AN_kusen6"/>
      <sheetName val="AN_beton6"/>
      <sheetName val="upah_bahan6"/>
      <sheetName val="RAB_BONGKARAN6"/>
      <sheetName val="bq_tam-penghub6"/>
      <sheetName val="RAB_AR&amp;STR6"/>
      <sheetName val="RAB_M&amp;E6"/>
      <sheetName val="RAB_AR_STR5"/>
      <sheetName val="Lat_gach_san_nha6"/>
      <sheetName val="01_THGTTT4"/>
      <sheetName val="HD_151224"/>
      <sheetName val="GT_Bieu_hanh_lang4"/>
      <sheetName val="CV_CHAO_GIA_24"/>
      <sheetName val="COMMON_AREA4"/>
      <sheetName val="Goc_CC4"/>
      <sheetName val="MA_NS3"/>
      <sheetName val="Bill_No_6_Koord_&amp;_Attendance2"/>
      <sheetName val="BQ_Kantor&amp;Pabrik(beton)2"/>
      <sheetName val="AnalisaSIPIL_RIIL2"/>
      <sheetName val="analis_azaa2"/>
      <sheetName val="Analisa_ARS2"/>
      <sheetName val="01A-_RAB2"/>
      <sheetName val="rekap_c2"/>
      <sheetName val="H_Satuan2"/>
      <sheetName val="Chi_tiet2"/>
      <sheetName val="Sàn_T12"/>
      <sheetName val="Lỗ_thông_gió2"/>
      <sheetName val="Danh_mục2"/>
      <sheetName val="Chiet_tinh_dz352"/>
      <sheetName val="B1_1Giatri_theo_HD2"/>
      <sheetName val="TONG_HOP_STK_NHA_CUNG_CAP2"/>
      <sheetName val="Tổng_Hợp_giá_trị_theo_tháng1"/>
      <sheetName val="SS_Coc_Khoan_Nhoi1"/>
      <sheetName val="04_-_XUONG_DET_B1"/>
      <sheetName val="Data_(2)1"/>
      <sheetName val="KTXD-TQT,_PS1"/>
      <sheetName val="TH_SKL1"/>
      <sheetName val="Data_Phat"/>
      <sheetName val="MTO_REV_2(ARMOR)"/>
      <sheetName val="mw"/>
      <sheetName val="LKVL-CK-HT-GD1"/>
      <sheetName val="uniBase"/>
      <sheetName val="vniBase"/>
      <sheetName val="abcBase"/>
      <sheetName val="Chiet tinh dz22"/>
      <sheetName val="CHÀO GIÁ KL CÁC TUYẾN CÒN LẠI"/>
      <sheetName val=" TNT K.Lượng các tuyến còn lại"/>
      <sheetName val="KL TNT Khu thấp tầng"/>
      <sheetName val="KL. HG ĐIỆN còn lại"/>
      <sheetName val="KHỐI LƯỢNG HỐ VAN"/>
      <sheetName val="Config"/>
      <sheetName val="CPC"/>
      <sheetName val="4-Collection"/>
      <sheetName val="rekap_rap7"/>
      <sheetName val="AN_BONGKARAN7"/>
      <sheetName val="AN_kusen7"/>
      <sheetName val="AN_beton7"/>
      <sheetName val="upah_bahan7"/>
      <sheetName val="RAB_BONGKARAN7"/>
      <sheetName val="bq_tam-penghub7"/>
      <sheetName val="RAB_AR&amp;STR7"/>
      <sheetName val="RAB_M&amp;E7"/>
      <sheetName val="Lat_gach_san_nha7"/>
      <sheetName val="RAB_AR_STR6"/>
      <sheetName val="01_THGTTT5"/>
      <sheetName val="HD_151225"/>
      <sheetName val="CV_CHAO_GIA_25"/>
      <sheetName val="GT_Bieu_hanh_lang5"/>
      <sheetName val="Goc_CC5"/>
      <sheetName val="COMMON_AREA5"/>
      <sheetName val="MA_NS4"/>
      <sheetName val="Bill_No_6_Koord_&amp;_Attendance3"/>
      <sheetName val="BQ_Kantor&amp;Pabrik(beton)3"/>
      <sheetName val="AnalisaSIPIL_RIIL3"/>
      <sheetName val="Isolasi_Luar_Dalam3"/>
      <sheetName val="Isolasi_Luar3"/>
      <sheetName val="analis_azaa3"/>
      <sheetName val="Analisa_ARS3"/>
      <sheetName val="01A-_RAB3"/>
      <sheetName val="rekap_c3"/>
      <sheetName val="HRG_BHN3"/>
      <sheetName val="Urai__Resap_pengikat3"/>
      <sheetName val="H_Satuan3"/>
      <sheetName val="Chi_tiet3"/>
      <sheetName val="Danh_mục3"/>
      <sheetName val="Chiet_tinh_dz353"/>
      <sheetName val="TONG_HOP_STK_NHA_CUNG_CAP3"/>
      <sheetName val="B1_1Giatri_theo_HD3"/>
      <sheetName val="Sàn_T13"/>
      <sheetName val="Lỗ_thông_gió3"/>
      <sheetName val="Tổng_Hợp_giá_trị_theo_tháng2"/>
      <sheetName val="SS_Coc_Khoan_Nhoi2"/>
      <sheetName val="04_-_XUONG_DET_B2"/>
      <sheetName val="Data_(2)2"/>
      <sheetName val="KTXD-TQT,_PS2"/>
      <sheetName val="TH_SKL2"/>
      <sheetName val="DIEN_GIAI_KLCV_NHA_LAP_RAP1"/>
      <sheetName val="KL_THEP_NHA_LAP_RAP1"/>
      <sheetName val="Du_tru_CP-Bieu_011"/>
      <sheetName val="Luong_khoan_BĐH1"/>
      <sheetName val="NHAP_SL1"/>
      <sheetName val="gia_cong_tac1"/>
      <sheetName val="GIÁ_VẬT_TƯ1"/>
      <sheetName val="Data_011"/>
      <sheetName val="General_Schedule1"/>
      <sheetName val="Data_Phat1"/>
      <sheetName val="Div26_-_Elect1"/>
      <sheetName val="MTO_REV_2(ARMOR)1"/>
      <sheetName val="Eq__Mobilization1"/>
      <sheetName val="Đơn_Giá_"/>
      <sheetName val="2_HĐ_MÁY_+_NHÂN_LỰC"/>
      <sheetName val="CAP_NHAT_GIA_VL"/>
      <sheetName val="HẠNG_MỤC"/>
      <sheetName val="GIÁM_SÁT"/>
      <sheetName val="Dinh_muc_CP_KTCB_khac"/>
      <sheetName val="dongia_(2)"/>
      <sheetName val="THPDMoi__(2)"/>
      <sheetName val="DON_GIA"/>
      <sheetName val="t-h_HA_THE"/>
      <sheetName val="CHITIET_VL-NC-TT_-1p"/>
      <sheetName val="TONG_HOP_VL-NC_TT"/>
      <sheetName val="TH_XL"/>
      <sheetName val="CHITIET_VL-NC-TT-3p"/>
      <sheetName val="KPVC-BD_"/>
      <sheetName val="CHITIET_VL-NC"/>
      <sheetName val="Thiet_Bi"/>
      <sheetName val="Phan_tich"/>
      <sheetName val="TH_Vat_tu"/>
      <sheetName val="TH_Kinh_phi"/>
      <sheetName val="TH_MTC"/>
      <sheetName val="TH_N_Cong"/>
      <sheetName val="KL_chi_tiet"/>
      <sheetName val="KL_tong_hop"/>
      <sheetName val="D_&amp;_W_sizes3"/>
      <sheetName val="Cover_Daf-23"/>
      <sheetName val="Analisa_HS3"/>
      <sheetName val="mat-me_pipa3"/>
      <sheetName val="Currency_Rate3"/>
      <sheetName val="B___Norelec3"/>
      <sheetName val="Rekap_Direct_Cost3"/>
      <sheetName val="Bill_No_6_Koord___Attendance3"/>
      <sheetName val="Cac_HS_hieu_chinh2"/>
      <sheetName val="2-Genset_print2"/>
      <sheetName val="MOW_45%2"/>
      <sheetName val="MOS_55%2"/>
      <sheetName val="_UPAH2"/>
      <sheetName val="B_-_Norelec2"/>
      <sheetName val="DAFT_ALAT,UPAH_&amp;_MAT2"/>
      <sheetName val="Harga_ME_2"/>
      <sheetName val="CONS_2"/>
      <sheetName val="January_20152"/>
      <sheetName val="Basic_Price2"/>
      <sheetName val="HARGA_MATERIAL2"/>
      <sheetName val="BQ_ARS2"/>
      <sheetName val="DETAIL_RAP2"/>
      <sheetName val="BQ_PENGURANGAN_SALURAN2"/>
      <sheetName val="Week9-Feb____2"/>
      <sheetName val="D_HARGA2"/>
      <sheetName val="Analisa_Harga2"/>
      <sheetName val="Analisa_Gabungan2"/>
      <sheetName val="bahan_1"/>
      <sheetName val="Pln_Pdt1"/>
      <sheetName val="Steel_Pipe1"/>
      <sheetName val="External_PVC,_PPR,_HDPE1"/>
      <sheetName val="Internal_PVC,_PPR,_HDPE1"/>
      <sheetName val="GI_Sheet1"/>
      <sheetName val="BQ_(by_owner)1"/>
      <sheetName val="rab_me_(fisik)1"/>
      <sheetName val="rab_me_(by_owner)_1"/>
      <sheetName val="Form_I1"/>
      <sheetName val="Cover_Daf_21"/>
      <sheetName val="B1form_(2)1"/>
      <sheetName val="2_21"/>
      <sheetName val="Analisa_Upah_&amp;_Bahan_Plum1"/>
      <sheetName val="Analisa_&amp;_Upah1"/>
      <sheetName val="AT_21"/>
      <sheetName val="HB_1"/>
      <sheetName val="ANAL_BOW1"/>
      <sheetName val="Project_Data1"/>
      <sheetName val="MEP_SUM"/>
      <sheetName val="TINH_GIA_-_SAN_XUAT_Vertico"/>
      <sheetName val="05__Data_Cash_Flow"/>
      <sheetName val="MTO_REV_2_ARMOR_"/>
      <sheetName val="NSA_fr_Revit"/>
      <sheetName val="Thông_tin_ban_đầu"/>
      <sheetName val="3.1.1"/>
      <sheetName val="3.1.4"/>
      <sheetName val="2.5.1"/>
      <sheetName val="4.1.1"/>
      <sheetName val="4.3.2"/>
      <sheetName val="2.3.3"/>
      <sheetName val="5.3.1"/>
      <sheetName val="2.4.3"/>
      <sheetName val="Sàn tầng 01 ( old )"/>
      <sheetName val="CU Bơm Van"/>
      <sheetName val="NHAT KY HO SO THANH TOAN"/>
      <sheetName val="1.GTTT VAT TU"/>
      <sheetName val="2.GTKL_vattu"/>
      <sheetName val="3.THKL vat tu"/>
      <sheetName val="4.KLVT"/>
      <sheetName val="Tinh tole ngay "/>
      <sheetName val="6.TUHĐ"/>
      <sheetName val="TONG HOP VL-NC"/>
      <sheetName val="TONGKE3p "/>
      <sheetName val="TH VL, NC, DDHT Thanhphuoc"/>
      <sheetName val="TNHCHINH"/>
      <sheetName val="GOC-KO IN"/>
      <sheetName val="조명시설"/>
      <sheetName val="rekap_rap8"/>
      <sheetName val="AN_BONGKARAN8"/>
      <sheetName val="AN_kusen8"/>
      <sheetName val="AN_beton8"/>
      <sheetName val="upah_bahan8"/>
      <sheetName val="RAB_BONGKARAN8"/>
      <sheetName val="bq_tam-penghub8"/>
      <sheetName val="RAB_AR&amp;STR8"/>
      <sheetName val="RAB_M&amp;E8"/>
      <sheetName val="RAB_AR_STR7"/>
      <sheetName val="Lat_gach_san_nha8"/>
      <sheetName val="01_THGTTT6"/>
      <sheetName val="HD_151226"/>
      <sheetName val="COMMON_AREA6"/>
      <sheetName val="GT_Bieu_hanh_lang6"/>
      <sheetName val="CV_CHAO_GIA_26"/>
      <sheetName val="Goc_CC6"/>
      <sheetName val="MA_NS5"/>
      <sheetName val="Bill_No_6_Koord_&amp;_Attendance4"/>
      <sheetName val="BQ_Kantor&amp;Pabrik(beton)4"/>
      <sheetName val="AnalisaSIPIL_RIIL4"/>
      <sheetName val="Isolasi_Luar_Dalam4"/>
      <sheetName val="Isolasi_Luar4"/>
      <sheetName val="analis_azaa4"/>
      <sheetName val="Analisa_ARS4"/>
      <sheetName val="01A-_RAB4"/>
      <sheetName val="rekap_c4"/>
      <sheetName val="HRG_BHN4"/>
      <sheetName val="Urai__Resap_pengikat4"/>
      <sheetName val="H_Satuan4"/>
      <sheetName val="Chi_tiet4"/>
      <sheetName val="Sàn_T14"/>
      <sheetName val="Lỗ_thông_gió4"/>
      <sheetName val="Danh_mục4"/>
      <sheetName val="Chiet_tinh_dz354"/>
      <sheetName val="B1_1Giatri_theo_HD4"/>
      <sheetName val="TONG_HOP_STK_NHA_CUNG_CAP4"/>
      <sheetName val="Tổng_Hợp_giá_trị_theo_tháng3"/>
      <sheetName val="SS_Coc_Khoan_Nhoi3"/>
      <sheetName val="04_-_XUONG_DET_B3"/>
      <sheetName val="gia_cong_tac2"/>
      <sheetName val="Data_(2)3"/>
      <sheetName val="KTXD-TQT,_PS3"/>
      <sheetName val="TH_SKL3"/>
      <sheetName val="DIEN_GIAI_KLCV_NHA_LAP_RAP2"/>
      <sheetName val="KL_THEP_NHA_LAP_RAP2"/>
      <sheetName val="Du_tru_CP-Bieu_012"/>
      <sheetName val="Luong_khoan_BĐH2"/>
      <sheetName val="NHAP_SL2"/>
      <sheetName val="GIÁ_VẬT_TƯ2"/>
      <sheetName val="General_Schedule2"/>
      <sheetName val="Div26_-_Elect2"/>
      <sheetName val="Data_012"/>
      <sheetName val="Data_Phat2"/>
      <sheetName val="MTO_REV_2(ARMOR)2"/>
      <sheetName val="Eq__Mobilization2"/>
      <sheetName val="Đơn_Giá_1"/>
      <sheetName val="2_HĐ_MÁY_+_NHÂN_LỰC1"/>
      <sheetName val="HẠNG_MỤC1"/>
      <sheetName val="GIÁM_SÁT1"/>
      <sheetName val="CAP_NHAT_GIA_VL1"/>
      <sheetName val="Thiet_Bi1"/>
      <sheetName val="Phan_tich1"/>
      <sheetName val="TH_Vat_tu1"/>
      <sheetName val="TH_Kinh_phi1"/>
      <sheetName val="TH_MTC1"/>
      <sheetName val="TH_N_Cong1"/>
      <sheetName val="KL_chi_tiet1"/>
      <sheetName val="KL_tong_hop1"/>
      <sheetName val="dongia_(2)1"/>
      <sheetName val="THPDMoi__(2)1"/>
      <sheetName val="DON_GIA1"/>
      <sheetName val="t-h_HA_THE1"/>
      <sheetName val="CHITIET_VL-NC-TT_-1p1"/>
      <sheetName val="TONG_HOP_VL-NC_TT1"/>
      <sheetName val="TH_XL1"/>
      <sheetName val="CHITIET_VL-NC-TT-3p1"/>
      <sheetName val="KPVC-BD_1"/>
      <sheetName val="CHITIET_VL-NC1"/>
      <sheetName val="Dinh_muc_CP_KTCB_khac1"/>
      <sheetName val="D_&amp;_W_sizes4"/>
      <sheetName val="Cover_Daf-24"/>
      <sheetName val="Analisa_HS4"/>
      <sheetName val="mat-me_pipa4"/>
      <sheetName val="Currency_Rate4"/>
      <sheetName val="B___Norelec4"/>
      <sheetName val="Rekap_Direct_Cost4"/>
      <sheetName val="Bill_No_6_Koord___Attendance4"/>
      <sheetName val="Cac_HS_hieu_chinh3"/>
      <sheetName val="2-Genset_print3"/>
      <sheetName val="MOW_45%3"/>
      <sheetName val="MOS_55%3"/>
      <sheetName val="_UPAH3"/>
      <sheetName val="B_-_Norelec3"/>
      <sheetName val="DAFT_ALAT,UPAH_&amp;_MAT3"/>
      <sheetName val="Harga_ME_3"/>
      <sheetName val="CONS_3"/>
      <sheetName val="January_20153"/>
      <sheetName val="Basic_Price3"/>
      <sheetName val="HARGA_MATERIAL3"/>
      <sheetName val="BQ_ARS3"/>
      <sheetName val="DETAIL_RAP3"/>
      <sheetName val="BQ_PENGURANGAN_SALURAN3"/>
      <sheetName val="Week9-Feb____3"/>
      <sheetName val="D_HARGA3"/>
      <sheetName val="Analisa_Harga3"/>
      <sheetName val="Analisa_Gabungan3"/>
      <sheetName val="bahan_2"/>
      <sheetName val="Pln_Pdt2"/>
      <sheetName val="Steel_Pipe2"/>
      <sheetName val="External_PVC,_PPR,_HDPE2"/>
      <sheetName val="Internal_PVC,_PPR,_HDPE2"/>
      <sheetName val="GI_Sheet2"/>
      <sheetName val="BQ_(by_owner)2"/>
      <sheetName val="rab_me_(fisik)2"/>
      <sheetName val="rab_me_(by_owner)_2"/>
      <sheetName val="Form_I2"/>
      <sheetName val="Cover_Daf_22"/>
      <sheetName val="B1form_(2)2"/>
      <sheetName val="2_22"/>
      <sheetName val="Analisa_Upah_&amp;_Bahan_Plum2"/>
      <sheetName val="Analisa_&amp;_Upah2"/>
      <sheetName val="AT_22"/>
      <sheetName val="HB_2"/>
      <sheetName val="ANAL_BOW2"/>
      <sheetName val="Project_Data2"/>
      <sheetName val="MEP_SUM1"/>
      <sheetName val="TINH_GIA_-_SAN_XUAT_Vertico1"/>
      <sheetName val="05__Data_Cash_Flow1"/>
      <sheetName val="MTO_REV_2_ARMOR_1"/>
      <sheetName val="NSA_fr_Revit1"/>
      <sheetName val="Thông_tin_ban_đầu1"/>
      <sheetName val="Sub-Sum"/>
      <sheetName val="Preamble"/>
      <sheetName val="B1-Prelim"/>
      <sheetName val="B2-A,A1"/>
      <sheetName val="B3-B,B1,B2,B3,B4"/>
      <sheetName val="B4-C.A,C.B,C1, C1-A"/>
      <sheetName val="B5-D1,D1-A,D1-B"/>
      <sheetName val="B6-D2 to D2C "/>
      <sheetName val="B7-SP"/>
      <sheetName val="B8-MP"/>
      <sheetName val="B9-MR"/>
      <sheetName val="B10-GH"/>
      <sheetName val="B11-KA"/>
      <sheetName val="B12-SC"/>
      <sheetName val="B13-GB"/>
      <sheetName val="B14-HK"/>
      <sheetName val="B15-SH"/>
      <sheetName val="B16-ST"/>
      <sheetName val="B17-TP"/>
      <sheetName val="B18-STP"/>
      <sheetName val="B19-Beach Club"/>
      <sheetName val="B20-Others"/>
      <sheetName val="Database"/>
      <sheetName val="Leadtime"/>
      <sheetName val="General"/>
      <sheetName val="1. HT Điện - R1"/>
      <sheetName val="2. HT Máy Phát Điện - R1"/>
      <sheetName val="3.HT ĐHKK - R2"/>
      <sheetName val="4.HT Cấp Thoát Nước"/>
      <sheetName val="5.HT PCCC"/>
      <sheetName val="6. Thiết bị chính"/>
      <sheetName val="Các Hạng mục Thay đổi"/>
      <sheetName val="MAIN GATE HOUSE"/>
      <sheetName val="PL Dieu chinh"/>
      <sheetName val="KLHT-01"/>
      <sheetName val="KLHT-02"/>
      <sheetName val="KLHT-02.1"/>
      <sheetName val="KLHT-04a"/>
      <sheetName val="KLHT-03"/>
      <sheetName val="KLHT-04d"/>
      <sheetName val="KLT MONG,CỔ CỘT"/>
      <sheetName val="KLT SAN ZONE2,3"/>
      <sheetName val="KLT NEN"/>
      <sheetName val="KLT COT"/>
      <sheetName val="KLT DAM"/>
      <sheetName val="T LANH TO"/>
      <sheetName val="THANG +LANH TO"/>
      <sheetName val="BE NƯƠC"/>
      <sheetName val="DCVT-01"/>
      <sheetName val="DCVT-02"/>
      <sheetName val="DCVT-03"/>
      <sheetName val="DCVT-04"/>
      <sheetName val="Doi so"/>
      <sheetName val="CT ĐẤT"/>
      <sheetName val="CT BE TONG"/>
      <sheetName val="CT VAN KHUON"/>
      <sheetName val="CT KHAC"/>
      <sheetName val="2019-06-07"/>
      <sheetName val="CV PHAT"/>
      <sheetName val="TH-VT CĐT cấp"/>
      <sheetName val="DG-VT nhập CT"/>
      <sheetName val="Nhat ky TT"/>
      <sheetName val="D.muc KL"/>
      <sheetName val="D.muc checklist"/>
      <sheetName val="THKL B3"/>
      <sheetName val="Báo cháy B4"/>
      <sheetName val="D.muc checklist (2)"/>
      <sheetName val="btkt"/>
      <sheetName val="NKHSTT TVQL"/>
      <sheetName val="2.TH-GTrị"/>
      <sheetName val="5.TH-ĐHTG"/>
      <sheetName val="1. Bìa "/>
      <sheetName val="2.Mucluc "/>
      <sheetName val="3.NTGD"/>
      <sheetName val="DS (2)"/>
      <sheetName val="02A.ĐNTT HĐ"/>
      <sheetName val="03A.DGKL HĐ"/>
      <sheetName val="ĐỀ NGHỊ TT TIẾN DUNG"/>
      <sheetName val="TT TIẾN DUNG"/>
      <sheetName val="ĐỀ NGHỊ TT ANH DU"/>
      <sheetName val="TT ANH DU"/>
      <sheetName val="XE VẬN CHUYỂN TIẾN DUNG + A DU"/>
      <sheetName val="Máy đào Tiến Dung"/>
      <sheetName val="ĐỀ NGHỊ TT ANH DU (Lần 2)"/>
      <sheetName val="TT ANH DU (Lần 2)"/>
      <sheetName val="Xe vận chuyển anh Du tiếp"/>
      <sheetName val="NTVL"/>
      <sheetName val="PLHĐ 01"/>
      <sheetName val="DS"/>
      <sheetName val="NTCV"/>
      <sheetName val="BBNTKL"/>
      <sheetName val="TÍNH TOÁN KHỐI LƯỢNG P6"/>
      <sheetName val="Bill 1- Prelim"/>
      <sheetName val="DT TH"/>
      <sheetName val="Bill 01-Prelims(ham)"/>
      <sheetName val="Bill 05 - Prelims (than)"/>
      <sheetName val=" Bill 02 - BPTC"/>
      <sheetName val="Bill 03-Basement"/>
      <sheetName val="Bill 04 - MEP"/>
      <sheetName val="Bill 06 - ketcauthan"/>
      <sheetName val="Bill 07 - chong tham"/>
      <sheetName val="Bill 08 - Xay tho"/>
      <sheetName val="Bill 09 - HT tho"/>
      <sheetName val="Bill 10-Ngoai troi"/>
      <sheetName val="Bill 11 - Other"/>
      <sheetName val="DT rút gọn"/>
      <sheetName val="Danh sach VT"/>
      <sheetName val="Định mức"/>
      <sheetName val="TH"/>
      <sheetName val="TH NC"/>
      <sheetName val="1. VT chính"/>
      <sheetName val="2. VT phụ"/>
      <sheetName val="3. Thầu phụ"/>
      <sheetName val="4. Nhân công"/>
      <sheetName val="4a.NS NC"/>
      <sheetName val="5.Thiết bị thi công"/>
      <sheetName val="6.Chi phí khác"/>
      <sheetName val="Dàn giáo bao che"/>
      <sheetName val="Cofa dầm, sàn, cột, vách"/>
      <sheetName val="TBVL"/>
      <sheetName val="실행"/>
      <sheetName val="Dien thong tin"/>
      <sheetName val="Danhmuc"/>
      <sheetName val="Trinhky"/>
      <sheetName val="NKHSTT"/>
      <sheetName val="CVTT"/>
      <sheetName val="BB Tham dinh"/>
      <sheetName val="VT-01"/>
      <sheetName val="VT-02"/>
      <sheetName val="VT-03"/>
      <sheetName val="VT-04a"/>
      <sheetName val="VT-04b"/>
      <sheetName val="QTGD-01"/>
      <sheetName val="KLHT-04b"/>
      <sheetName val="KLHT-04c"/>
      <sheetName val="Khau tru-01"/>
      <sheetName val="Khau tru-02"/>
      <sheetName val="Khau tru-03"/>
      <sheetName val="TT,KT"/>
      <sheetName val="QTHD"/>
      <sheetName val="M2-ĐCGTVT"/>
      <sheetName val="BCQT"/>
      <sheetName val="Ps"/>
      <sheetName val="tính tole"/>
      <sheetName val="Công thức ống gió"/>
      <sheetName val="Sheet"/>
      <sheetName val="Tai trong"/>
      <sheetName val="KT(G-G-2)DAT"/>
      <sheetName val="KT(E-E)"/>
      <sheetName val="KT(C-C) DAT"/>
      <sheetName val="KT(B-B)DAT"/>
      <sheetName val="TCKCL(L=8M)"/>
      <sheetName val="C-C"/>
      <sheetName val="Bang tt mot so chi tiet"/>
      <sheetName val="B19-Others"/>
      <sheetName val="MTO REV.0"/>
      <sheetName val="2.TH Giá Trị"/>
      <sheetName val="Nền"/>
      <sheetName val="Xây"/>
      <sheetName val="Lập là"/>
      <sheetName val="Xây thang bộ, tam cấp"/>
      <sheetName val="DATA CUA A3"/>
      <sheetName val="DATA LANH TO A3"/>
      <sheetName val="Trat trong"/>
      <sheetName val="Trat ngoài"/>
      <sheetName val="Cán nền"/>
      <sheetName val="Sơn trong"/>
      <sheetName val="Sơn ngoài"/>
      <sheetName val="Chống thấm A357"/>
      <sheetName val="Bê Tông bù mái"/>
      <sheetName val="Trần thạch cao A3"/>
      <sheetName val="CỦA NHOM KINH A3"/>
      <sheetName val="ĐCKL THÉP"/>
      <sheetName val="THVL CĐT CẤP"/>
      <sheetName val="M1-VT-2"/>
      <sheetName val="M1-VT-2a"/>
      <sheetName val="4.TK CẨU THÙNG"/>
      <sheetName val="1.R18 BF"/>
      <sheetName val="G"/>
      <sheetName val="F-B"/>
      <sheetName val="H-J"/>
      <sheetName val="Varible"/>
      <sheetName val="LCR.BOQ.TENDER"/>
      <sheetName val="THM"/>
      <sheetName val="foxz"/>
      <sheetName val="hỢP ĐỒNG"/>
      <sheetName val="NK HSTT"/>
      <sheetName val="CV"/>
      <sheetName val="BBTLHD"/>
      <sheetName val="BB thẩm định"/>
      <sheetName val="DNTT"/>
      <sheetName val="đọc số"/>
      <sheetName val="Khấu trừ-03"/>
      <sheetName val="Phat"/>
      <sheetName val="Dự trù thanh toán"/>
      <sheetName val="Chi tiết dự trù"/>
      <sheetName val="THKL"/>
      <sheetName val="Tổng hợp kl dự kiến tháng 10 "/>
      <sheetName val="Bảng thống kê (2)"/>
      <sheetName val="DGKL TT4-10(1-7)"/>
      <sheetName val="DGKL TT4-10(8-13)"/>
      <sheetName val="DGKL TT4-11(1-6)"/>
      <sheetName val="DGKL TT4-11(7-12)"/>
      <sheetName val="thep TT4-10(1-7)"/>
      <sheetName val="thep TT4-11(1-6)"/>
      <sheetName val="thep TT4-10(8-13)"/>
      <sheetName val="TGTT"/>
      <sheetName val="thep TT4-11(7-12) "/>
      <sheetName val="ĐƠN TRỌNG"/>
      <sheetName val="gọi thép"/>
      <sheetName val="THEP MONG +VACH HO PIT"/>
      <sheetName val="THEP SAN"/>
      <sheetName val="THEP MONG CAU THAP"/>
      <sheetName val="2001"/>
      <sheetName val="156nhap01"/>
      <sheetName val="CT00"/>
      <sheetName val="CT99"/>
      <sheetName val="MTP"/>
      <sheetName val="Piling"/>
      <sheetName val="Piling work"/>
      <sheetName val="Structure"/>
      <sheetName val="Steel work"/>
      <sheetName val="Finishing work"/>
      <sheetName val="External work"/>
      <sheetName val="Demolition"/>
      <sheetName val="Budget control Rev6"/>
      <sheetName val="TT"/>
      <sheetName val="Lis"/>
      <sheetName val="YC"/>
      <sheetName val="NT(ĐÂT-CÁT)"/>
      <sheetName val="NT(VAI DIA)"/>
      <sheetName val="NT(CPDD)"/>
      <sheetName val="NT(TUOI NHUA) "/>
      <sheetName val="NT(THAM BTN)"/>
      <sheetName val="CT PhatQuang (N76-ĐG)TT"/>
      <sheetName val="CĐ hiện trạng (N76-ĐG PT)"/>
      <sheetName val="CT đào khuôn (N76-ĐG)PT"/>
      <sheetName val="CĐ ĐÀO (N76-ĐG PT)"/>
      <sheetName val="Đắp cát K95-L2  (ĐNP)"/>
      <sheetName val="c.độ đỉnh k95)  (ĐNP)"/>
      <sheetName val="CT Đắp cát K98 L2 (ĐNP)"/>
      <sheetName val="c.độ đỉnh k98 L1 (ĐNP)"/>
      <sheetName val="Vải địa  (ĐNP)"/>
      <sheetName val="cpdd II  (ĐNP) (L2)"/>
      <sheetName val="c.độ cpdd II (ĐNP)"/>
      <sheetName val="cpdd I (L1) (ĐNP)"/>
      <sheetName val="c.độ cpdd I (1-14) (ĐNP)"/>
      <sheetName val="tưới nhựa (ĐNP)"/>
      <sheetName val="BTN h.trung (ĐNP)"/>
      <sheetName val="Data-Tender"/>
      <sheetName val="Chiet_tinh_dz22"/>
      <sheetName val="CHÀO_GIÁ_KL_CÁC_TUYẾN_CÒN_LẠI"/>
      <sheetName val="_TNT_K_Lượng_các_tuyến_còn_lại"/>
      <sheetName val="KL_TNT_Khu_thấp_tầng"/>
      <sheetName val="KL__HG_ĐIỆN_còn_lại"/>
      <sheetName val="KHỐI_LƯỢNG_HỐ_VAN"/>
      <sheetName val="3_1_1"/>
      <sheetName val="3_1_4"/>
      <sheetName val="2_5_1"/>
      <sheetName val="4_1_1"/>
      <sheetName val="4_3_2"/>
      <sheetName val="2_3_3"/>
      <sheetName val="5_3_1"/>
      <sheetName val="2_4_3"/>
      <sheetName val="Sàn_tầng_01_(_old_)"/>
      <sheetName val="CU_Bơm_Van"/>
      <sheetName val="NHAT_KY_HO_SO_THANH_TOAN"/>
      <sheetName val="1_GTTT_VAT_TU"/>
      <sheetName val="2_GTKL_vattu"/>
      <sheetName val="3_THKL_vat_tu"/>
      <sheetName val="4_KLVT"/>
      <sheetName val="Tinh_tole_ngay_"/>
      <sheetName val="6_TUHĐ"/>
      <sheetName val="TONG_HOP_VL-NC"/>
      <sheetName val="TONGKE3p_"/>
      <sheetName val="TH_VL,_NC,_DDHT_Thanhphuoc"/>
      <sheetName val="GOC-KO_IN"/>
      <sheetName val="6.External works-R18"/>
      <sheetName val="Detail RAM DỐC B1-L1"/>
      <sheetName val="KL THÉP MÓNG,DẦM, SÀN, CỘT B2"/>
      <sheetName val="THKLTT THÉP B2"/>
      <sheetName val="Tổng hợp"/>
      <sheetName val="Tòa R1"/>
      <sheetName val="Tòa R2"/>
      <sheetName val="Tòa R3"/>
      <sheetName val="Tòa R4"/>
      <sheetName val="Tòa R5"/>
      <sheetName val="Tòa R6"/>
      <sheetName val="제출계산서"/>
      <sheetName val="Btra"/>
      <sheetName val="Blk-Mnl"/>
      <sheetName val="Klm-Mnl"/>
      <sheetName val="PC"/>
      <sheetName val="FINISHING"/>
      <sheetName val="Daftar Upah"/>
      <sheetName val="Pt"/>
      <sheetName val="Rekap Prelim"/>
      <sheetName val="DAF-2"/>
      <sheetName val="L-Mechanical"/>
      <sheetName val="EE-PROP"/>
      <sheetName val="BL"/>
      <sheetName val="perkerasan rigid"/>
      <sheetName val="10"/>
      <sheetName val="5"/>
      <sheetName val="UPH,BHN,ALT"/>
      <sheetName val="Analis harga"/>
      <sheetName val="Unit Rate"/>
      <sheetName val="Electrikal"/>
      <sheetName val="Elektronik"/>
      <sheetName val="Fire Fighting"/>
      <sheetName val="Item Kompensasi"/>
      <sheetName val="LOADDAT"/>
      <sheetName val="W"/>
      <sheetName val="NP (4)"/>
      <sheetName val="REKAP_PROGRES"/>
      <sheetName val="Bore Pile"/>
      <sheetName val="D-Wall"/>
      <sheetName val="taking of"/>
      <sheetName val="100%_PROGRES"/>
      <sheetName val="SUM PROG ACT"/>
      <sheetName val="KURVA S PLAN"/>
      <sheetName val="KURVA S ACT"/>
      <sheetName val="M1_PROGRES "/>
      <sheetName val="M1_KURVA S"/>
      <sheetName val="M2_PROGRES"/>
      <sheetName val="M2_KURVA S"/>
      <sheetName val="M3_PROGRES"/>
      <sheetName val="M3_KURVA S"/>
      <sheetName val="M4_PROGRES"/>
      <sheetName val="M4_KURVA S"/>
      <sheetName val="M5_PROGRES"/>
      <sheetName val="M5_KURVA S"/>
      <sheetName val="M6_PROGRES"/>
      <sheetName val="M6_KURVA S"/>
      <sheetName val="M7_PROGRES"/>
      <sheetName val="M7_KURVA S"/>
      <sheetName val="M8_PROGRES"/>
      <sheetName val="M8_KURVA S"/>
      <sheetName val="M9_PROGRES"/>
      <sheetName val="M9_KURVA S"/>
      <sheetName val="Alat"/>
      <sheetName val="RAP1"/>
      <sheetName val="DLdauvao"/>
      <sheetName val="Sheet8"/>
      <sheetName val="worker camp"/>
      <sheetName val="Staff"/>
      <sheetName val="Bond"/>
      <sheetName val="OT"/>
      <sheetName val="1- Prelim"/>
      <sheetName val="2-Doors &amp; Windows"/>
      <sheetName val="3-Finishing works, CM1"/>
      <sheetName val="4-Finishing works, CM2"/>
      <sheetName val="5- Miscellaneous works"/>
      <sheetName val="Div.C"/>
      <sheetName val="Contractor letter"/>
      <sheetName val="Final Summary"/>
      <sheetName val="Main Summary"/>
      <sheetName val="Deductions"/>
      <sheetName val="Bill 1 Preliminaries"/>
      <sheetName val="Bill 2 PS&amp;PC Sums"/>
      <sheetName val="Bill 3 Summary"/>
      <sheetName val="Div.E"/>
      <sheetName val="Div. 1"/>
      <sheetName val="Div.2"/>
      <sheetName val="Div.3"/>
      <sheetName val="Div.H"/>
      <sheetName val="Div.J"/>
      <sheetName val="Div.4"/>
      <sheetName val="Div.5"/>
      <sheetName val="Div.6"/>
      <sheetName val="Div.7"/>
      <sheetName val="Div.8"/>
      <sheetName val="VO Summary"/>
      <sheetName val="VO01"/>
      <sheetName val="VO02"/>
      <sheetName val="VO03"/>
      <sheetName val="VO04"/>
      <sheetName val="VO05"/>
      <sheetName val="VO06"/>
      <sheetName val="VO07"/>
      <sheetName val="VO08"/>
      <sheetName val="VO09"/>
      <sheetName val="VO010"/>
      <sheetName val="VO011"/>
      <sheetName val="VO012"/>
      <sheetName val="VO013"/>
      <sheetName val="VO014"/>
      <sheetName val="VO015"/>
      <sheetName val="VO016"/>
      <sheetName val="VO017"/>
      <sheetName val="VO018"/>
      <sheetName val="VO019"/>
      <sheetName val="VO020"/>
      <sheetName val="VO021"/>
      <sheetName val="VO023"/>
      <sheetName val="VO024"/>
      <sheetName val="VO025"/>
      <sheetName val="VO026"/>
      <sheetName val="VO027"/>
      <sheetName val="VO028"/>
      <sheetName val="VO029"/>
      <sheetName val="Div.R"/>
      <sheetName val="DIV.W( Not Print)"/>
      <sheetName val="KLHT"/>
      <sheetName val="TX"/>
      <sheetName val="BB lay mau"/>
      <sheetName val="ABB"/>
      <sheetName val="1.DATE"/>
      <sheetName val="내역"/>
      <sheetName val="Panel"/>
      <sheetName val="Du toan"/>
      <sheetName val="Keothep"/>
      <sheetName val="Re-bar"/>
      <sheetName val="Items"/>
      <sheetName val="Nuoc kho lanh"/>
      <sheetName val="BQ-E20-02(Rp)"/>
      <sheetName val="Phan tho"/>
      <sheetName val="rekap_rap9"/>
      <sheetName val="AN_BONGKARAN9"/>
      <sheetName val="AN_kusen9"/>
      <sheetName val="AN_beton9"/>
      <sheetName val="upah_bahan9"/>
      <sheetName val="RAB_BONGKARAN9"/>
      <sheetName val="bq_tam-penghub9"/>
      <sheetName val="RAB_AR&amp;STR9"/>
      <sheetName val="RAB_M&amp;E9"/>
      <sheetName val="Lat_gach_san_nha9"/>
      <sheetName val="RAB_AR_STR8"/>
      <sheetName val="01_THGTTT7"/>
      <sheetName val="HD_151227"/>
      <sheetName val="CV_CHAO_GIA_27"/>
      <sheetName val="GT_Bieu_hanh_lang7"/>
      <sheetName val="Goc_CC7"/>
      <sheetName val="COMMON_AREA7"/>
      <sheetName val="MA_NS6"/>
      <sheetName val="Bill_No_6_Koord_&amp;_Attendance5"/>
      <sheetName val="BQ_Kantor&amp;Pabrik(beton)5"/>
      <sheetName val="AnalisaSIPIL_RIIL5"/>
      <sheetName val="Isolasi_Luar_Dalam5"/>
      <sheetName val="Isolasi_Luar5"/>
      <sheetName val="analis_azaa5"/>
      <sheetName val="Analisa_ARS5"/>
      <sheetName val="01A-_RAB5"/>
      <sheetName val="rekap_c5"/>
      <sheetName val="HRG_BHN5"/>
      <sheetName val="Urai__Resap_pengikat5"/>
      <sheetName val="H_Satuan5"/>
      <sheetName val="Chi_tiet5"/>
      <sheetName val="Sàn_T15"/>
      <sheetName val="Lỗ_thông_gió5"/>
      <sheetName val="Danh_mục5"/>
      <sheetName val="B1_1Giatri_theo_HD5"/>
      <sheetName val="Chiet_tinh_dz355"/>
      <sheetName val="TONG_HOP_STK_NHA_CUNG_CAP5"/>
      <sheetName val="Tổng_Hợp_giá_trị_theo_tháng4"/>
      <sheetName val="SS_Coc_Khoan_Nhoi4"/>
      <sheetName val="04_-_XUONG_DET_B4"/>
      <sheetName val="Data_(2)4"/>
      <sheetName val="KTXD-TQT,_PS4"/>
      <sheetName val="TH_SKL4"/>
      <sheetName val="DIEN_GIAI_KLCV_NHA_LAP_RAP3"/>
      <sheetName val="KL_THEP_NHA_LAP_RAP3"/>
      <sheetName val="Du_tru_CP-Bieu_013"/>
      <sheetName val="Luong_khoan_BĐH3"/>
      <sheetName val="NHAP_SL3"/>
      <sheetName val="gia_cong_tac3"/>
      <sheetName val="GIÁ_VẬT_TƯ3"/>
      <sheetName val="Data_013"/>
      <sheetName val="General_Schedule3"/>
      <sheetName val="Data_Phat3"/>
      <sheetName val="Div26_-_Elect3"/>
      <sheetName val="MTO_REV_2(ARMOR)3"/>
      <sheetName val="Eq__Mobilization3"/>
      <sheetName val="Đơn_Giá_2"/>
      <sheetName val="2_HĐ_MÁY_+_NHÂN_LỰC2"/>
      <sheetName val="CAP_NHAT_GIA_VL2"/>
      <sheetName val="HẠNG_MỤC2"/>
      <sheetName val="GIÁM_SÁT2"/>
      <sheetName val="Dinh_muc_CP_KTCB_khac2"/>
      <sheetName val="dongia_(2)2"/>
      <sheetName val="THPDMoi__(2)2"/>
      <sheetName val="DON_GIA2"/>
      <sheetName val="t-h_HA_THE2"/>
      <sheetName val="CHITIET_VL-NC-TT_-1p2"/>
      <sheetName val="TONG_HOP_VL-NC_TT2"/>
      <sheetName val="TH_XL2"/>
      <sheetName val="CHITIET_VL-NC-TT-3p2"/>
      <sheetName val="KPVC-BD_2"/>
      <sheetName val="CHITIET_VL-NC2"/>
      <sheetName val="Thiet_Bi2"/>
      <sheetName val="Phan_tich2"/>
      <sheetName val="TH_Vat_tu2"/>
      <sheetName val="TH_Kinh_phi2"/>
      <sheetName val="TH_MTC2"/>
      <sheetName val="TH_N_Cong2"/>
      <sheetName val="KL_chi_tiet2"/>
      <sheetName val="KL_tong_hop2"/>
      <sheetName val="D_&amp;_W_sizes5"/>
      <sheetName val="Cover_Daf-25"/>
      <sheetName val="Analisa_HS5"/>
      <sheetName val="mat-me_pipa5"/>
      <sheetName val="Currency_Rate5"/>
      <sheetName val="B___Norelec5"/>
      <sheetName val="Rekap_Direct_Cost5"/>
      <sheetName val="Bill_No_6_Koord___Attendance5"/>
      <sheetName val="Cac_HS_hieu_chinh4"/>
      <sheetName val="2-Genset_print4"/>
      <sheetName val="MOW_45%4"/>
      <sheetName val="MOS_55%4"/>
      <sheetName val="_UPAH4"/>
      <sheetName val="B_-_Norelec4"/>
      <sheetName val="DAFT_ALAT,UPAH_&amp;_MAT4"/>
      <sheetName val="Harga_ME_4"/>
      <sheetName val="CONS_4"/>
      <sheetName val="January_20154"/>
      <sheetName val="Basic_Price4"/>
      <sheetName val="HARGA_MATERIAL4"/>
      <sheetName val="BQ_ARS4"/>
      <sheetName val="DETAIL_RAP4"/>
      <sheetName val="BQ_PENGURANGAN_SALURAN4"/>
      <sheetName val="Week9-Feb____4"/>
      <sheetName val="D_HARGA4"/>
      <sheetName val="Analisa_Harga4"/>
      <sheetName val="Analisa_Gabungan4"/>
      <sheetName val="bahan_3"/>
      <sheetName val="Pln_Pdt3"/>
      <sheetName val="Steel_Pipe3"/>
      <sheetName val="External_PVC,_PPR,_HDPE3"/>
      <sheetName val="Internal_PVC,_PPR,_HDPE3"/>
      <sheetName val="GI_Sheet3"/>
      <sheetName val="BQ_(by_owner)3"/>
      <sheetName val="rab_me_(fisik)3"/>
      <sheetName val="rab_me_(by_owner)_3"/>
      <sheetName val="Form_I3"/>
      <sheetName val="Cover_Daf_23"/>
      <sheetName val="B1form_(2)3"/>
      <sheetName val="2_23"/>
      <sheetName val="Analisa_Upah_&amp;_Bahan_Plum3"/>
      <sheetName val="Analisa_&amp;_Upah3"/>
      <sheetName val="AT_23"/>
      <sheetName val="HB_3"/>
      <sheetName val="ANAL_BOW3"/>
      <sheetName val="Project_Data3"/>
      <sheetName val="MEP_SUM2"/>
      <sheetName val="TINH_GIA_-_SAN_XUAT_Vertico2"/>
      <sheetName val="05__Data_Cash_Flow2"/>
      <sheetName val="MTO_REV_2_ARMOR_2"/>
      <sheetName val="NSA_fr_Revit2"/>
      <sheetName val="Thông_tin_ban_đầu2"/>
      <sheetName val="Chiet_tinh_dz221"/>
      <sheetName val="CHÀO_GIÁ_KL_CÁC_TUYẾN_CÒN_LẠI1"/>
      <sheetName val="_TNT_K_Lượng_các_tuyến_còn_lại1"/>
      <sheetName val="KL_TNT_Khu_thấp_tầng1"/>
      <sheetName val="KL__HG_ĐIỆN_còn_lại1"/>
      <sheetName val="KHỐI_LƯỢNG_HỐ_VAN1"/>
      <sheetName val="3_1_11"/>
      <sheetName val="3_1_41"/>
      <sheetName val="2_5_11"/>
      <sheetName val="4_1_11"/>
      <sheetName val="4_3_21"/>
      <sheetName val="2_3_31"/>
      <sheetName val="5_3_11"/>
      <sheetName val="2_4_31"/>
      <sheetName val="Sàn_tầng_01_(_old_)1"/>
      <sheetName val="CU_Bơm_Van1"/>
      <sheetName val="NHAT_KY_HO_SO_THANH_TOAN1"/>
      <sheetName val="1_GTTT_VAT_TU1"/>
      <sheetName val="2_GTKL_vattu1"/>
      <sheetName val="3_THKL_vat_tu1"/>
      <sheetName val="4_KLVT1"/>
      <sheetName val="Tinh_tole_ngay_1"/>
      <sheetName val="6_TUHĐ1"/>
      <sheetName val="TONG_HOP_VL-NC1"/>
      <sheetName val="TONGKE3p_1"/>
      <sheetName val="TH_VL,_NC,_DDHT_Thanhphuoc1"/>
      <sheetName val="GOC-KO_IN1"/>
      <sheetName val="1__HT_Điện_-_R1"/>
      <sheetName val="2__HT_Máy_Phát_Điện_-_R1"/>
      <sheetName val="3_HT_ĐHKK_-_R2"/>
      <sheetName val="4_HT_Cấp_Thoát_Nước"/>
      <sheetName val="5_HT_PCCC"/>
      <sheetName val="6__Thiết_bị_chính"/>
      <sheetName val="Các_Hạng_mục_Thay_đổi"/>
      <sheetName val="PL_Dieu_chinh"/>
      <sheetName val="KLHT-02_1"/>
      <sheetName val="KLT_MONG,CỔ_CỘT"/>
      <sheetName val="KLT_SAN_ZONE2,3"/>
      <sheetName val="KLT_NEN"/>
      <sheetName val="KLT_COT"/>
      <sheetName val="KLT_DAM"/>
      <sheetName val="T_LANH_TO"/>
      <sheetName val="THANG_+LANH_TO"/>
      <sheetName val="BE_NƯƠC"/>
      <sheetName val="Doi_so"/>
      <sheetName val="CT_ĐẤT"/>
      <sheetName val="CT_BE_TONG"/>
      <sheetName val="CT_VAN_KHUON"/>
      <sheetName val="CT_KHAC"/>
      <sheetName val="B4-C_A,C_B,C1,_C1-A"/>
      <sheetName val="B6-D2_to_D2C_"/>
      <sheetName val="B19-Beach_Club"/>
      <sheetName val="MAIN_GATE_HOUSE"/>
      <sheetName val="CV_PHAT"/>
      <sheetName val="TH-VT_CĐT_cấp"/>
      <sheetName val="DG-VT_nhập_CT"/>
      <sheetName val="Nhat_ky_TT"/>
      <sheetName val="D_muc_KL"/>
      <sheetName val="D_muc_checklist"/>
      <sheetName val="THKL_B3"/>
      <sheetName val="Báo_cháy_B4"/>
      <sheetName val="D_muc_checklist_(2)"/>
      <sheetName val="Dien_thong_tin"/>
      <sheetName val="BB_Tham_dinh"/>
      <sheetName val="Khau_tru-01"/>
      <sheetName val="Khau_tru-02"/>
      <sheetName val="Khau_tru-03"/>
      <sheetName val="tính_tole"/>
      <sheetName val="Công_thức_ống_gió"/>
      <sheetName val="Tai_trong"/>
      <sheetName val="KT(C-C)_DAT"/>
      <sheetName val="Bang_tt_mot_so_chi_tiet"/>
      <sheetName val="NKHSTT_TVQL"/>
      <sheetName val="2_TH-GTrị"/>
      <sheetName val="5_TH-ĐHTG"/>
      <sheetName val="MTO_REV_0"/>
      <sheetName val="2_TH_Giá_Trị"/>
      <sheetName val="Lập_là"/>
      <sheetName val="Xây_thang_bộ,_tam_cấp"/>
      <sheetName val="DATA_CUA_A3"/>
      <sheetName val="DATA_LANH_TO_A3"/>
      <sheetName val="Trat_trong"/>
      <sheetName val="Trat_ngoài"/>
      <sheetName val="Cán_nền"/>
      <sheetName val="Sơn_trong"/>
      <sheetName val="Sơn_ngoài"/>
      <sheetName val="Chống_thấm_A357"/>
      <sheetName val="Bê_Tông_bù_mái"/>
      <sheetName val="Trần_thạch_cao_A3"/>
      <sheetName val="CỦA_NHOM_KINH_A3"/>
      <sheetName val="ĐCKL_THÉP"/>
      <sheetName val="THVL_CĐT_CẤP"/>
      <sheetName val="4_TK_CẨU_THÙNG"/>
      <sheetName val="1_R18_BF"/>
      <sheetName val="LCR_BOQ_TENDER"/>
      <sheetName val="1__Bìa_"/>
      <sheetName val="2_Mucluc_"/>
      <sheetName val="3_NTGD"/>
      <sheetName val="DS_(2)"/>
      <sheetName val="02A_ĐNTT_HĐ"/>
      <sheetName val="03A_DGKL_HĐ"/>
      <sheetName val="ĐỀ_NGHỊ_TT_TIẾN_DUNG"/>
      <sheetName val="TT_TIẾN_DUNG"/>
      <sheetName val="ĐỀ_NGHỊ_TT_ANH_DU"/>
      <sheetName val="TT_ANH_DU"/>
      <sheetName val="XE_VẬN_CHUYỂN_TIẾN_DUNG_+_A_DU"/>
      <sheetName val="Máy_đào_Tiến_Dung"/>
      <sheetName val="ĐỀ_NGHỊ_TT_ANH_DU_(Lần_2)"/>
      <sheetName val="TT_ANH_DU_(Lần_2)"/>
      <sheetName val="Xe_vận_chuyển_anh_Du_tiếp"/>
      <sheetName val="PLHĐ_01"/>
      <sheetName val="TÍNH_TOÁN_KHỐI_LƯỢNG_P6"/>
      <sheetName val="hỢP_ĐỒNG"/>
      <sheetName val="NK_HSTT"/>
      <sheetName val="BB_thẩm_định"/>
      <sheetName val="đọc_số"/>
      <sheetName val="Khấu_trừ-03"/>
      <sheetName val="Dự_trù_thanh_toán"/>
      <sheetName val="Chi_tiết_dự_trù"/>
      <sheetName val="Tổng_hợp_kl_dự_kiến_tháng_10_"/>
      <sheetName val="Bảng_thống_kê_(2)"/>
      <sheetName val="DGKL_TT4-10(1-7)"/>
      <sheetName val="DGKL_TT4-10(8-13)"/>
      <sheetName val="DGKL_TT4-11(1-6)"/>
      <sheetName val="DGKL_TT4-11(7-12)"/>
      <sheetName val="thep_TT4-10(1-7)"/>
      <sheetName val="thep_TT4-11(1-6)"/>
      <sheetName val="thep_TT4-10(8-13)"/>
      <sheetName val="thep_TT4-11(7-12)_"/>
      <sheetName val="ĐƠN_TRỌNG"/>
      <sheetName val="gọi_thép"/>
      <sheetName val="Piling_work"/>
      <sheetName val="Steel_work"/>
      <sheetName val="Finishing_work"/>
      <sheetName val="External_work"/>
      <sheetName val="Budget_control_Rev6"/>
      <sheetName val="NT(VAI_DIA)"/>
      <sheetName val="NT(TUOI_NHUA)_"/>
      <sheetName val="NT(THAM_BTN)"/>
      <sheetName val="CT_PhatQuang_(N76-ĐG)TT"/>
      <sheetName val="CĐ_hiện_trạng_(N76-ĐG_PT)"/>
      <sheetName val="CT_đào_khuôn_(N76-ĐG)PT"/>
      <sheetName val="CĐ_ĐÀO_(N76-ĐG_PT)"/>
      <sheetName val="Đắp_cát_K95-L2__(ĐNP)"/>
      <sheetName val="c_độ_đỉnh_k95)__(ĐNP)"/>
      <sheetName val="CT_Đắp_cát_K98_L2_(ĐNP)"/>
      <sheetName val="c_độ_đỉnh_k98_L1_(ĐNP)"/>
      <sheetName val="Vải_địa__(ĐNP)"/>
      <sheetName val="cpdd_II__(ĐNP)_(L2)"/>
      <sheetName val="c_độ_cpdd_II_(ĐNP)"/>
      <sheetName val="cpdd_I_(L1)_(ĐNP)"/>
      <sheetName val="c_độ_cpdd_I_(1-14)_(ĐNP)"/>
      <sheetName val="tưới_nhựa_(ĐNP)"/>
      <sheetName val="BTN_h_trung_(ĐNP)"/>
      <sheetName val="THEP_MONG_+VACH_HO_PIT"/>
      <sheetName val="THEP_SAN"/>
      <sheetName val="THEP_MONG_CAU_THAP"/>
      <sheetName val="Bill_1-_Prelim"/>
      <sheetName val="DT_TH"/>
      <sheetName val="Bill_01-Prelims(ham)"/>
      <sheetName val="Bill_05_-_Prelims_(than)"/>
      <sheetName val="_Bill_02_-_BPTC"/>
      <sheetName val="Bill_03-Basement"/>
      <sheetName val="Bill_04_-_MEP"/>
      <sheetName val="Bill_06_-_ketcauthan"/>
      <sheetName val="Bill_07_-_chong_tham"/>
      <sheetName val="Bill_08_-_Xay_tho"/>
      <sheetName val="Bill_09_-_HT_tho"/>
      <sheetName val="Bill_10-Ngoai_troi"/>
      <sheetName val="Bill_11_-_Other"/>
      <sheetName val="DT_rút_gọn"/>
      <sheetName val="Danh_sach_VT"/>
      <sheetName val="Định_mức"/>
      <sheetName val="TH_NC"/>
      <sheetName val="1__VT_chính"/>
      <sheetName val="2__VT_phụ"/>
      <sheetName val="3__Thầu_phụ"/>
      <sheetName val="4__Nhân_công"/>
      <sheetName val="4a_NS_NC"/>
      <sheetName val="5_Thiết_bị_thi_công"/>
      <sheetName val="6_Chi_phí_khác"/>
      <sheetName val="Dàn_giáo_bao_che"/>
      <sheetName val="Cofa_dầm,_sàn,_cột,_vách"/>
      <sheetName val="6_External_works-R18"/>
      <sheetName val="Detail_RAM_DỐC_B1-L1"/>
      <sheetName val="KL_THÉP_MÓNG,DẦM,_SÀN,_CỘT_B2"/>
      <sheetName val="THKLTT_THÉP_B2"/>
      <sheetName val="Tổng_hợp"/>
      <sheetName val="Tòa_R1"/>
      <sheetName val="Tòa_R2"/>
      <sheetName val="Tòa_R3"/>
      <sheetName val="Tòa_R4"/>
      <sheetName val="Tòa_R5"/>
      <sheetName val="Tòa_R6"/>
      <sheetName val="Daftar_Upah"/>
      <sheetName val="Rekap_Prelim"/>
      <sheetName val="perkerasan_rigid"/>
      <sheetName val="Analis_harga"/>
      <sheetName val="Unit_Rate"/>
      <sheetName val="Fire_Fighting"/>
      <sheetName val="Item_Kompensasi"/>
      <sheetName val="NP_(4)"/>
      <sheetName val="Bore_Pile"/>
      <sheetName val="taking_of"/>
      <sheetName val="SUM_PROG_ACT"/>
      <sheetName val="KURVA_S_PLAN"/>
      <sheetName val="KURVA_S_ACT"/>
      <sheetName val="M1_PROGRES_"/>
      <sheetName val="M1_KURVA_S"/>
      <sheetName val="M2_KURVA_S"/>
      <sheetName val="M3_KURVA_S"/>
      <sheetName val="M4_KURVA_S"/>
      <sheetName val="M5_KURVA_S"/>
      <sheetName val="M6_KURVA_S"/>
      <sheetName val="M7_KURVA_S"/>
      <sheetName val="M8_KURVA_S"/>
      <sheetName val="M9_KURVA_S"/>
      <sheetName val="worker_camp"/>
      <sheetName val="1-_Prelim"/>
      <sheetName val="2-Doors_&amp;_Windows"/>
      <sheetName val="3-Finishing_works,_CM1"/>
      <sheetName val="4-Finishing_works,_CM2"/>
      <sheetName val="5-_Miscellaneous_works"/>
      <sheetName val="Div_C"/>
      <sheetName val="Contractor_letter"/>
      <sheetName val="Final_Summary"/>
      <sheetName val="Main_Summary"/>
      <sheetName val="Bill_1_Preliminaries"/>
      <sheetName val="Bill_2_PS&amp;PC_Sums"/>
      <sheetName val="Bill_3_Summary"/>
      <sheetName val="Div_E"/>
      <sheetName val="Div__1"/>
      <sheetName val="Div_2"/>
      <sheetName val="Div_3"/>
      <sheetName val="Div_H"/>
      <sheetName val="Div_J"/>
      <sheetName val="Div_4"/>
      <sheetName val="Div_5"/>
      <sheetName val="Div_6"/>
      <sheetName val="Div_7"/>
      <sheetName val="Div_8"/>
      <sheetName val="VO_Summary"/>
      <sheetName val="Div_R"/>
      <sheetName val="DIV_W(_Not_Print)"/>
      <sheetName val="諸経費"/>
      <sheetName val="清水計算営業税率関連"/>
      <sheetName val="単価表"/>
      <sheetName val="IBASE"/>
      <sheetName val="GAEYO"/>
      <sheetName val="対応項目"/>
      <sheetName val="Thuc thanh"/>
      <sheetName val="DTCT"/>
      <sheetName val="Tra_bang"/>
      <sheetName val="KL Chi tiết"/>
      <sheetName val="gVL"/>
      <sheetName val="INPUT DATA HERE"/>
      <sheetName val="MTL$-INTER"/>
      <sheetName val="COST SUM"/>
      <sheetName val="Bill 1.CPC"/>
      <sheetName val="Bill 2.BoQ"/>
      <sheetName val="Bill 3.PL"/>
      <sheetName val="Bill 4.Do boc KL"/>
      <sheetName val="Bill5. VT CDT cap"/>
      <sheetName val="II.6.11"/>
      <sheetName val="BẢNG TH CỬA CC"/>
      <sheetName val="BẢNG TH PHU KIEN"/>
      <sheetName val="Bc"/>
      <sheetName val="Goi thau"/>
      <sheetName val="Bill 2.BoQ  (2)"/>
      <sheetName val="Bảng TH PK"/>
      <sheetName val="Chi tiết"/>
      <sheetName val="I.1"/>
      <sheetName val="I.2"/>
      <sheetName val="I.3"/>
      <sheetName val="I.4"/>
      <sheetName val="I.5"/>
      <sheetName val="items left"/>
      <sheetName val="Const"/>
      <sheetName val="THVL"/>
      <sheetName val="May TC"/>
      <sheetName val="Nhan cong"/>
      <sheetName val="Vat tu"/>
      <sheetName val="Bang KL"/>
      <sheetName val="DM.ChiPhi"/>
      <sheetName val="HARGA ALAT"/>
      <sheetName val="UMUM"/>
      <sheetName val="BASIC"/>
      <sheetName val="anal"/>
      <sheetName val="Eng_Hrs"/>
      <sheetName val="SORT"/>
      <sheetName val="KL san lap"/>
      <sheetName val="Ts"/>
      <sheetName val="Gld"/>
      <sheetName val="Gxd"/>
      <sheetName val="QD957"/>
      <sheetName val="6PILE  (돌출)"/>
      <sheetName val="Annex B"/>
      <sheetName val="ฝ่ายบัญชี"/>
      <sheetName val="Danh mục VT"/>
      <sheetName val="INPUT_DATA_HERE"/>
      <sheetName val="Data Validation"/>
      <sheetName val="PTDG"/>
      <sheetName val="Annual_CFs_Asset"/>
      <sheetName val="BANRA"/>
      <sheetName val="MUAVAO"/>
      <sheetName val="XNT"/>
      <sheetName val="MA K HANG"/>
      <sheetName val="Phan tich DG"/>
      <sheetName val="TTTram"/>
      <sheetName val="electrical"/>
      <sheetName val="harmony_done"/>
      <sheetName val="TT04"/>
      <sheetName val="rekap_rap10"/>
      <sheetName val="AN_BONGKARAN10"/>
      <sheetName val="AN_kusen10"/>
      <sheetName val="AN_beton10"/>
      <sheetName val="upah_bahan10"/>
      <sheetName val="RAB_BONGKARAN10"/>
      <sheetName val="bq_tam-penghub10"/>
      <sheetName val="RAB_AR&amp;STR10"/>
      <sheetName val="RAB_M&amp;E10"/>
      <sheetName val="RAB_AR_STR9"/>
      <sheetName val="Lat_gach_san_nha10"/>
      <sheetName val="01_THGTTT8"/>
      <sheetName val="HD_151228"/>
      <sheetName val="COMMON_AREA8"/>
      <sheetName val="GT_Bieu_hanh_lang8"/>
      <sheetName val="CV_CHAO_GIA_28"/>
      <sheetName val="Goc_CC8"/>
      <sheetName val="MA_NS7"/>
      <sheetName val="Bill_No_6_Koord_&amp;_Attendance6"/>
      <sheetName val="BQ_Kantor&amp;Pabrik(beton)6"/>
      <sheetName val="AnalisaSIPIL_RIIL6"/>
      <sheetName val="Isolasi_Luar_Dalam6"/>
      <sheetName val="Isolasi_Luar6"/>
      <sheetName val="analis_azaa6"/>
      <sheetName val="Analisa_ARS6"/>
      <sheetName val="01A-_RAB6"/>
      <sheetName val="rekap_c6"/>
      <sheetName val="HRG_BHN6"/>
      <sheetName val="Urai__Resap_pengikat6"/>
      <sheetName val="H_Satuan6"/>
      <sheetName val="Chi_tiet6"/>
      <sheetName val="Sàn_T16"/>
      <sheetName val="Lỗ_thông_gió6"/>
      <sheetName val="Danh_mục6"/>
      <sheetName val="Chiet_tinh_dz356"/>
      <sheetName val="B1_1Giatri_theo_HD6"/>
      <sheetName val="TONG_HOP_STK_NHA_CUNG_CAP6"/>
      <sheetName val="Tổng_Hợp_giá_trị_theo_tháng5"/>
      <sheetName val="SS_Coc_Khoan_Nhoi5"/>
      <sheetName val="gia_cong_tac4"/>
      <sheetName val="General_Schedule4"/>
      <sheetName val="04_-_XUONG_DET_B5"/>
      <sheetName val="Data_(2)5"/>
      <sheetName val="KTXD-TQT,_PS5"/>
      <sheetName val="TH_SKL5"/>
      <sheetName val="Div26_-_Elect4"/>
      <sheetName val="DIEN_GIAI_KLCV_NHA_LAP_RAP4"/>
      <sheetName val="KL_THEP_NHA_LAP_RAP4"/>
      <sheetName val="Du_tru_CP-Bieu_014"/>
      <sheetName val="Luong_khoan_BĐH4"/>
      <sheetName val="NHAP_SL4"/>
      <sheetName val="GIÁ_VẬT_TƯ4"/>
      <sheetName val="Data_014"/>
      <sheetName val="Data_Phat4"/>
      <sheetName val="Eq__Mobilization4"/>
      <sheetName val="MTO_REV_2(ARMOR)4"/>
      <sheetName val="HẠNG_MỤC3"/>
      <sheetName val="GIÁM_SÁT3"/>
      <sheetName val="Đơn_Giá_3"/>
      <sheetName val="2_HĐ_MÁY_+_NHÂN_LỰC3"/>
      <sheetName val="CAP_NHAT_GIA_VL3"/>
      <sheetName val="dongia_(2)3"/>
      <sheetName val="THPDMoi__(2)3"/>
      <sheetName val="DON_GIA3"/>
      <sheetName val="t-h_HA_THE3"/>
      <sheetName val="CHITIET_VL-NC-TT_-1p3"/>
      <sheetName val="TONG_HOP_VL-NC_TT3"/>
      <sheetName val="TH_XL3"/>
      <sheetName val="CHITIET_VL-NC-TT-3p3"/>
      <sheetName val="KPVC-BD_3"/>
      <sheetName val="CHITIET_VL-NC3"/>
      <sheetName val="Dinh_muc_CP_KTCB_khac3"/>
      <sheetName val="KL_chi_tiet3"/>
      <sheetName val="KL_tong_hop3"/>
      <sheetName val="Thiet_Bi3"/>
      <sheetName val="Phan_tich3"/>
      <sheetName val="TH_Vat_tu3"/>
      <sheetName val="TH_Kinh_phi3"/>
      <sheetName val="TH_MTC3"/>
      <sheetName val="TH_N_Cong3"/>
      <sheetName val="D_&amp;_W_sizes6"/>
      <sheetName val="Cover_Daf-26"/>
      <sheetName val="Analisa_HS6"/>
      <sheetName val="mat-me_pipa6"/>
      <sheetName val="Currency_Rate6"/>
      <sheetName val="B___Norelec6"/>
      <sheetName val="Rekap_Direct_Cost6"/>
      <sheetName val="Bill_No_6_Koord___Attendance6"/>
      <sheetName val="Cac_HS_hieu_chinh5"/>
      <sheetName val="2-Genset_print5"/>
      <sheetName val="MOW_45%5"/>
      <sheetName val="MOS_55%5"/>
      <sheetName val="_UPAH5"/>
      <sheetName val="B_-_Norelec5"/>
      <sheetName val="DAFT_ALAT,UPAH_&amp;_MAT5"/>
      <sheetName val="Harga_ME_5"/>
      <sheetName val="CONS_5"/>
      <sheetName val="January_20155"/>
      <sheetName val="Basic_Price5"/>
      <sheetName val="HARGA_MATERIAL5"/>
      <sheetName val="BQ_ARS5"/>
      <sheetName val="DETAIL_RAP5"/>
      <sheetName val="BQ_PENGURANGAN_SALURAN5"/>
      <sheetName val="Week9-Feb____5"/>
      <sheetName val="D_HARGA5"/>
      <sheetName val="Analisa_Harga5"/>
      <sheetName val="Analisa_Gabungan5"/>
      <sheetName val="bahan_4"/>
      <sheetName val="Pln_Pdt4"/>
      <sheetName val="Steel_Pipe4"/>
      <sheetName val="External_PVC,_PPR,_HDPE4"/>
      <sheetName val="Internal_PVC,_PPR,_HDPE4"/>
      <sheetName val="GI_Sheet4"/>
      <sheetName val="BQ_(by_owner)4"/>
      <sheetName val="rab_me_(fisik)4"/>
      <sheetName val="rab_me_(by_owner)_4"/>
      <sheetName val="Form_I4"/>
      <sheetName val="Cover_Daf_24"/>
      <sheetName val="B1form_(2)4"/>
      <sheetName val="2_24"/>
      <sheetName val="Analisa_Upah_&amp;_Bahan_Plum4"/>
      <sheetName val="Analisa_&amp;_Upah4"/>
      <sheetName val="AT_24"/>
      <sheetName val="HB_4"/>
      <sheetName val="ANAL_BOW4"/>
      <sheetName val="Project_Data4"/>
      <sheetName val="MEP_SUM3"/>
      <sheetName val="TINH_GIA_-_SAN_XUAT_Vertico3"/>
      <sheetName val="05__Data_Cash_Flow3"/>
      <sheetName val="MTO_REV_2_ARMOR_3"/>
      <sheetName val="NSA_fr_Revit3"/>
      <sheetName val="Thông_tin_ban_đầu3"/>
      <sheetName val="Sàn_tầng_01_(_old_)2"/>
      <sheetName val="Chiet_tinh_dz222"/>
      <sheetName val="CHÀO_GIÁ_KL_CÁC_TUYẾN_CÒN_LẠI2"/>
      <sheetName val="_TNT_K_Lượng_các_tuyến_còn_lại2"/>
      <sheetName val="KL_TNT_Khu_thấp_tầng2"/>
      <sheetName val="KL__HG_ĐIỆN_còn_lại2"/>
      <sheetName val="KHỐI_LƯỢNG_HỐ_VAN2"/>
      <sheetName val="B4-C_A,C_B,C1,_C1-A1"/>
      <sheetName val="B6-D2_to_D2C_1"/>
      <sheetName val="B19-Beach_Club1"/>
      <sheetName val="MAIN_GATE_HOUSE1"/>
      <sheetName val="3_1_12"/>
      <sheetName val="3_1_42"/>
      <sheetName val="2_5_12"/>
      <sheetName val="4_1_12"/>
      <sheetName val="4_3_22"/>
      <sheetName val="2_3_32"/>
      <sheetName val="5_3_12"/>
      <sheetName val="2_4_32"/>
      <sheetName val="TONG_HOP_VL-NC2"/>
      <sheetName val="TONGKE3p_2"/>
      <sheetName val="TH_VL,_NC,_DDHT_Thanhphuoc2"/>
      <sheetName val="GOC-KO_IN2"/>
      <sheetName val="CU_Bơm_Van2"/>
      <sheetName val="NHAT_KY_HO_SO_THANH_TOAN2"/>
      <sheetName val="1_GTTT_VAT_TU2"/>
      <sheetName val="2_GTKL_vattu2"/>
      <sheetName val="3_THKL_vat_tu2"/>
      <sheetName val="4_KLVT2"/>
      <sheetName val="Tinh_tole_ngay_2"/>
      <sheetName val="6_TUHĐ2"/>
      <sheetName val="MTO_REV_01"/>
      <sheetName val="1__HT_Điện_-_R11"/>
      <sheetName val="2__HT_Máy_Phát_Điện_-_R11"/>
      <sheetName val="3_HT_ĐHKK_-_R21"/>
      <sheetName val="4_HT_Cấp_Thoát_Nước1"/>
      <sheetName val="5_HT_PCCC1"/>
      <sheetName val="6__Thiết_bị_chính1"/>
      <sheetName val="Các_Hạng_mục_Thay_đổi1"/>
      <sheetName val="PL_Dieu_chinh1"/>
      <sheetName val="KLHT-02_11"/>
      <sheetName val="KLT_MONG,CỔ_CỘT1"/>
      <sheetName val="KLT_SAN_ZONE2,31"/>
      <sheetName val="KLT_NEN1"/>
      <sheetName val="KLT_COT1"/>
      <sheetName val="KLT_DAM1"/>
      <sheetName val="T_LANH_TO1"/>
      <sheetName val="THANG_+LANH_TO1"/>
      <sheetName val="BE_NƯƠC1"/>
      <sheetName val="Doi_so1"/>
      <sheetName val="CT_ĐẤT1"/>
      <sheetName val="CT_BE_TONG1"/>
      <sheetName val="CT_VAN_KHUON1"/>
      <sheetName val="CT_KHAC1"/>
      <sheetName val="2_TH_Giá_Trị1"/>
      <sheetName val="Lập_là1"/>
      <sheetName val="Xây_thang_bộ,_tam_cấp1"/>
      <sheetName val="DATA_CUA_A31"/>
      <sheetName val="DATA_LANH_TO_A31"/>
      <sheetName val="Trat_trong1"/>
      <sheetName val="Trat_ngoài1"/>
      <sheetName val="Cán_nền1"/>
      <sheetName val="Sơn_trong1"/>
      <sheetName val="Sơn_ngoài1"/>
      <sheetName val="Chống_thấm_A3571"/>
      <sheetName val="Bê_Tông_bù_mái1"/>
      <sheetName val="Trần_thạch_cao_A31"/>
      <sheetName val="CỦA_NHOM_KINH_A31"/>
      <sheetName val="ĐCKL_THÉP1"/>
      <sheetName val="THVL_CĐT_CẤP1"/>
      <sheetName val="4_TK_CẨU_THÙNG1"/>
      <sheetName val="Piling_work1"/>
      <sheetName val="Steel_work1"/>
      <sheetName val="Finishing_work1"/>
      <sheetName val="External_work1"/>
      <sheetName val="Budget_control_Rev61"/>
      <sheetName val="Tai_trong1"/>
      <sheetName val="KT(C-C)_DAT1"/>
      <sheetName val="Bang_tt_mot_so_chi_tiet1"/>
      <sheetName val="CV_PHAT1"/>
      <sheetName val="TH-VT_CĐT_cấp1"/>
      <sheetName val="DG-VT_nhập_CT1"/>
      <sheetName val="Nhat_ky_TT1"/>
      <sheetName val="D_muc_KL1"/>
      <sheetName val="D_muc_checklist1"/>
      <sheetName val="THKL_B31"/>
      <sheetName val="Báo_cháy_B41"/>
      <sheetName val="D_muc_checklist_(2)1"/>
      <sheetName val="Dien_thong_tin1"/>
      <sheetName val="BB_Tham_dinh1"/>
      <sheetName val="Khau_tru-011"/>
      <sheetName val="Khau_tru-021"/>
      <sheetName val="Khau_tru-031"/>
      <sheetName val="tính_tole1"/>
      <sheetName val="Công_thức_ống_gió1"/>
      <sheetName val="NKHSTT_TVQL1"/>
      <sheetName val="2_TH-GTrị1"/>
      <sheetName val="5_TH-ĐHTG1"/>
      <sheetName val="1_R18_BF1"/>
      <sheetName val="LCR_BOQ_TENDER1"/>
      <sheetName val="1__Bìa_1"/>
      <sheetName val="2_Mucluc_1"/>
      <sheetName val="3_NTGD1"/>
      <sheetName val="DS_(2)1"/>
      <sheetName val="02A_ĐNTT_HĐ1"/>
      <sheetName val="03A_DGKL_HĐ1"/>
      <sheetName val="ĐỀ_NGHỊ_TT_TIẾN_DUNG1"/>
      <sheetName val="TT_TIẾN_DUNG1"/>
      <sheetName val="ĐỀ_NGHỊ_TT_ANH_DU1"/>
      <sheetName val="TT_ANH_DU1"/>
      <sheetName val="XE_VẬN_CHUYỂN_TIẾN_DUNG_+_A_DU1"/>
      <sheetName val="Máy_đào_Tiến_Dung1"/>
      <sheetName val="ĐỀ_NGHỊ_TT_ANH_DU_(Lần_2)1"/>
      <sheetName val="TT_ANH_DU_(Lần_2)1"/>
      <sheetName val="Xe_vận_chuyển_anh_Du_tiếp1"/>
      <sheetName val="PLHĐ_011"/>
      <sheetName val="TÍNH_TOÁN_KHỐI_LƯỢNG_P61"/>
      <sheetName val="hỢP_ĐỒNG1"/>
      <sheetName val="NK_HSTT1"/>
      <sheetName val="BB_thẩm_định1"/>
      <sheetName val="đọc_số1"/>
      <sheetName val="Khấu_trừ-031"/>
      <sheetName val="Dự_trù_thanh_toán1"/>
      <sheetName val="Chi_tiết_dự_trù1"/>
      <sheetName val="Tổng_hợp_kl_dự_kiến_tháng_10_1"/>
      <sheetName val="Bảng_thống_kê_(2)1"/>
      <sheetName val="DGKL_TT4-10(1-7)1"/>
      <sheetName val="DGKL_TT4-10(8-13)1"/>
      <sheetName val="DGKL_TT4-11(1-6)1"/>
      <sheetName val="DGKL_TT4-11(7-12)1"/>
      <sheetName val="thep_TT4-10(1-7)1"/>
      <sheetName val="thep_TT4-11(1-6)1"/>
      <sheetName val="thep_TT4-10(8-13)1"/>
      <sheetName val="thep_TT4-11(7-12)_1"/>
      <sheetName val="ĐƠN_TRỌNG1"/>
      <sheetName val="gọi_thép1"/>
      <sheetName val="Daftar_Upah1"/>
      <sheetName val="Rekap_Prelim1"/>
      <sheetName val="perkerasan_rigid1"/>
      <sheetName val="Analis_harga1"/>
      <sheetName val="Unit_Rate1"/>
      <sheetName val="Fire_Fighting1"/>
      <sheetName val="Item_Kompensasi1"/>
      <sheetName val="NP_(4)1"/>
      <sheetName val="Bore_Pile1"/>
      <sheetName val="taking_of1"/>
      <sheetName val="SUM_PROG_ACT1"/>
      <sheetName val="KURVA_S_PLAN1"/>
      <sheetName val="KURVA_S_ACT1"/>
      <sheetName val="M1_PROGRES_1"/>
      <sheetName val="M1_KURVA_S1"/>
      <sheetName val="M2_KURVA_S1"/>
      <sheetName val="M3_KURVA_S1"/>
      <sheetName val="M4_KURVA_S1"/>
      <sheetName val="M5_KURVA_S1"/>
      <sheetName val="M6_KURVA_S1"/>
      <sheetName val="M7_KURVA_S1"/>
      <sheetName val="M8_KURVA_S1"/>
      <sheetName val="M9_KURVA_S1"/>
      <sheetName val="KL_THÉP_MÓNG,DẦM,_SÀN,_CỘT_B21"/>
      <sheetName val="THKLTT_THÉP_B21"/>
      <sheetName val="Detail_RAM_DỐC_B1-L11"/>
      <sheetName val="Bill_1-_Prelim1"/>
      <sheetName val="DT_TH1"/>
      <sheetName val="Bill_01-Prelims(ham)1"/>
      <sheetName val="Bill_05_-_Prelims_(than)1"/>
      <sheetName val="_Bill_02_-_BPTC1"/>
      <sheetName val="Bill_03-Basement1"/>
      <sheetName val="Bill_04_-_MEP1"/>
      <sheetName val="Bill_06_-_ketcauthan1"/>
      <sheetName val="Bill_07_-_chong_tham1"/>
      <sheetName val="Bill_08_-_Xay_tho1"/>
      <sheetName val="Bill_09_-_HT_tho1"/>
      <sheetName val="Bill_10-Ngoai_troi1"/>
      <sheetName val="Bill_11_-_Other1"/>
      <sheetName val="DT_rút_gọn1"/>
      <sheetName val="Danh_sach_VT1"/>
      <sheetName val="Định_mức1"/>
      <sheetName val="TH_NC1"/>
      <sheetName val="1__VT_chính1"/>
      <sheetName val="2__VT_phụ1"/>
      <sheetName val="3__Thầu_phụ1"/>
      <sheetName val="4__Nhân_công1"/>
      <sheetName val="4a_NS_NC1"/>
      <sheetName val="5_Thiết_bị_thi_công1"/>
      <sheetName val="6_Chi_phí_khác1"/>
      <sheetName val="Dàn_giáo_bao_che1"/>
      <sheetName val="Cofa_dầm,_sàn,_cột,_vách1"/>
      <sheetName val="THEP_MONG_+VACH_HO_PIT1"/>
      <sheetName val="THEP_SAN1"/>
      <sheetName val="THEP_MONG_CAU_THAP1"/>
      <sheetName val="NT(VAI_DIA)1"/>
      <sheetName val="NT(TUOI_NHUA)_1"/>
      <sheetName val="NT(THAM_BTN)1"/>
      <sheetName val="CT_PhatQuang_(N76-ĐG)TT1"/>
      <sheetName val="CĐ_hiện_trạng_(N76-ĐG_PT)1"/>
      <sheetName val="CT_đào_khuôn_(N76-ĐG)PT1"/>
      <sheetName val="CĐ_ĐÀO_(N76-ĐG_PT)1"/>
      <sheetName val="Đắp_cát_K95-L2__(ĐNP)1"/>
      <sheetName val="c_độ_đỉnh_k95)__(ĐNP)1"/>
      <sheetName val="CT_Đắp_cát_K98_L2_(ĐNP)1"/>
      <sheetName val="c_độ_đỉnh_k98_L1_(ĐNP)1"/>
      <sheetName val="Vải_địa__(ĐNP)1"/>
      <sheetName val="cpdd_II__(ĐNP)_(L2)1"/>
      <sheetName val="c_độ_cpdd_II_(ĐNP)1"/>
      <sheetName val="cpdd_I_(L1)_(ĐNP)1"/>
      <sheetName val="c_độ_cpdd_I_(1-14)_(ĐNP)1"/>
      <sheetName val="tưới_nhựa_(ĐNP)1"/>
      <sheetName val="BTN_h_trung_(ĐNP)1"/>
      <sheetName val="Div_C1"/>
      <sheetName val="Contractor_letter1"/>
      <sheetName val="Final_Summary1"/>
      <sheetName val="Main_Summary1"/>
      <sheetName val="Bill_1_Preliminaries1"/>
      <sheetName val="Bill_2_PS&amp;PC_Sums1"/>
      <sheetName val="Bill_3_Summary1"/>
      <sheetName val="Div_E1"/>
      <sheetName val="Div__11"/>
      <sheetName val="Div_21"/>
      <sheetName val="Div_31"/>
      <sheetName val="Div_H1"/>
      <sheetName val="Div_J1"/>
      <sheetName val="Div_41"/>
      <sheetName val="Div_51"/>
      <sheetName val="Div_61"/>
      <sheetName val="Div_71"/>
      <sheetName val="Div_81"/>
      <sheetName val="VO_Summary1"/>
      <sheetName val="Div_R1"/>
      <sheetName val="DIV_W(_Not_Print)1"/>
      <sheetName val="6_External_works-R181"/>
      <sheetName val="Tổng_hợp1"/>
      <sheetName val="Tòa_R11"/>
      <sheetName val="Tòa_R21"/>
      <sheetName val="Tòa_R31"/>
      <sheetName val="Tòa_R41"/>
      <sheetName val="Tòa_R51"/>
      <sheetName val="Tòa_R61"/>
      <sheetName val="1_DATE"/>
      <sheetName val="Du_toan"/>
      <sheetName val="Nuoc_kho_lanh"/>
      <sheetName val="worker_camp1"/>
      <sheetName val="1-_Prelim1"/>
      <sheetName val="2-Doors_&amp;_Windows1"/>
      <sheetName val="3-Finishing_works,_CM11"/>
      <sheetName val="4-Finishing_works,_CM21"/>
      <sheetName val="5-_Miscellaneous_works1"/>
      <sheetName val="INPUT_DATA_HERE1"/>
      <sheetName val="Phan_tho"/>
      <sheetName val="KL_Chi_tiết"/>
      <sheetName val="items_left"/>
      <sheetName val="May_TC"/>
      <sheetName val="Nhan_cong"/>
      <sheetName val="Vat_tu"/>
      <sheetName val="Bang_KL"/>
      <sheetName val="DM_ChiPhi"/>
      <sheetName val="BB_lay_mau"/>
      <sheetName val="Thuc_thanh"/>
      <sheetName val="COST_SUM"/>
      <sheetName val="HARGA_ALAT"/>
      <sheetName val="Annex_B"/>
      <sheetName val="6.TVBH"/>
      <sheetName val="共機計算"/>
      <sheetName val="共機J"/>
      <sheetName val="Kolom UT"/>
      <sheetName val="ALAT-1"/>
      <sheetName val="Pasir Panjang 100J"/>
      <sheetName val="6PILE__(돌출)"/>
      <sheetName val="KL_san_lap"/>
      <sheetName val="Bill_1_CPC"/>
      <sheetName val="Bill_2_BoQ"/>
      <sheetName val="Bill_3_PL"/>
      <sheetName val="Bill_4_Do_boc_KL"/>
      <sheetName val="Bill5__VT_CDT_cap"/>
      <sheetName val="II_6_11"/>
      <sheetName val="BẢNG_TH_CỬA_CC"/>
      <sheetName val="BẢNG_TH_PHU_KIEN"/>
      <sheetName val="Goi_thau"/>
      <sheetName val="Bill_2_BoQ__(2)"/>
      <sheetName val="Bảng_TH_PK"/>
      <sheetName val="Chi_tiết"/>
      <sheetName val="I_1"/>
      <sheetName val="I_2"/>
      <sheetName val="I_3"/>
      <sheetName val="I_4"/>
      <sheetName val="I_5"/>
      <sheetName val="Data_Validation"/>
      <sheetName val="THKP coc"/>
      <sheetName val="Bang PTVT"/>
      <sheetName val="TH May TC"/>
      <sheetName val="KLDT DIEN"/>
      <sheetName val="PTVT DIEN"/>
      <sheetName val="Thong ke thiet bi"/>
      <sheetName val="Draft"/>
      <sheetName val="Elemental Breakdown+20%"/>
      <sheetName val="04. TheoDoiChiPhiB"/>
      <sheetName val="List tình trạng"/>
      <sheetName val="index"/>
      <sheetName val="Chenh lech vat tu"/>
      <sheetName val="TONG HOP HM"/>
      <sheetName val="NHA XUONG"/>
      <sheetName val="149-2"/>
      <sheetName val="Cash Flow"/>
      <sheetName val="Yield"/>
      <sheetName val="TH_CPTB"/>
      <sheetName val="CP Khac cuoc VC"/>
      <sheetName val="TH thiet bi"/>
      <sheetName val="details"/>
      <sheetName val="KHO"/>
      <sheetName val="물량표(신)"/>
      <sheetName val=" "/>
      <sheetName val="VIN_Index"/>
      <sheetName val="THEP TAM"/>
      <sheetName val="THEP HÌNH"/>
      <sheetName val="THEP HINH"/>
      <sheetName val="XA GO"/>
      <sheetName val="BANG TRA"/>
      <sheetName val="C5-BEAM"/>
      <sheetName val="Vat lieu Canh"/>
      <sheetName val="74"/>
      <sheetName val="Sum(rev)"/>
      <sheetName val="Archi"/>
      <sheetName val="入力"/>
      <sheetName val="Vat Lieu HD"/>
      <sheetName val="설계내역서"/>
      <sheetName val="현장별"/>
      <sheetName val="대비표"/>
      <sheetName val="RAB_AR&amp;STR11"/>
      <sheetName val="04 PLUMBING"/>
      <sheetName val="6_TVBH"/>
      <sheetName val="Danh_mục_VT"/>
      <sheetName val="一発シート"/>
      <sheetName val="CS"/>
      <sheetName val="HD THI CONG 2020"/>
      <sheetName val="rekap_rap11"/>
      <sheetName val="AN_BONGKARAN11"/>
      <sheetName val="AN_kusen11"/>
      <sheetName val="AN_beton11"/>
      <sheetName val="upah_bahan11"/>
      <sheetName val="RAB_BONGKARAN11"/>
      <sheetName val="bq_tam-penghub11"/>
      <sheetName val="RAB_M&amp;E11"/>
      <sheetName val="RAB_AR_STR10"/>
      <sheetName val="Lat_gach_san_nha11"/>
      <sheetName val="01_THGTTT9"/>
      <sheetName val="HD_151229"/>
      <sheetName val="COMMON_AREA9"/>
      <sheetName val="GT_Bieu_hanh_lang9"/>
      <sheetName val="CV_CHAO_GIA_29"/>
      <sheetName val="Goc_CC9"/>
      <sheetName val="MA_NS8"/>
      <sheetName val="Bill_No_6_Koord_&amp;_Attendance7"/>
      <sheetName val="BQ_Kantor&amp;Pabrik(beton)7"/>
      <sheetName val="AnalisaSIPIL_RIIL7"/>
      <sheetName val="Isolasi_Luar_Dalam7"/>
      <sheetName val="Isolasi_Luar7"/>
      <sheetName val="analis_azaa7"/>
      <sheetName val="Analisa_ARS7"/>
      <sheetName val="01A-_RAB7"/>
      <sheetName val="rekap_c7"/>
      <sheetName val="HRG_BHN7"/>
      <sheetName val="Urai__Resap_pengikat7"/>
      <sheetName val="H_Satuan7"/>
      <sheetName val="Chi_tiet7"/>
      <sheetName val="Sàn_T17"/>
      <sheetName val="Lỗ_thông_gió7"/>
      <sheetName val="Danh_mục7"/>
      <sheetName val="B1_1Giatri_theo_HD7"/>
      <sheetName val="Chiet_tinh_dz357"/>
      <sheetName val="TONG_HOP_STK_NHA_CUNG_CAP7"/>
      <sheetName val="SS_Coc_Khoan_Nhoi6"/>
      <sheetName val="Tổng_Hợp_giá_trị_theo_tháng6"/>
      <sheetName val="04_-_XUONG_DET_B6"/>
      <sheetName val="Data_(2)6"/>
      <sheetName val="gia_cong_tac5"/>
      <sheetName val="KTXD-TQT,_PS6"/>
      <sheetName val="TH_SKL6"/>
      <sheetName val="General_Schedule5"/>
      <sheetName val="DIEN_GIAI_KLCV_NHA_LAP_RAP5"/>
      <sheetName val="KL_THEP_NHA_LAP_RAP5"/>
      <sheetName val="Du_tru_CP-Bieu_015"/>
      <sheetName val="Luong_khoan_BĐH5"/>
      <sheetName val="NHAP_SL5"/>
      <sheetName val="Div26_-_Elect5"/>
      <sheetName val="GIÁ_VẬT_TƯ5"/>
      <sheetName val="Data_015"/>
      <sheetName val="Data_Phat5"/>
      <sheetName val="Eq__Mobilization5"/>
      <sheetName val="MTO_REV_2(ARMOR)5"/>
      <sheetName val="Đơn_Giá_4"/>
      <sheetName val="HẠNG_MỤC4"/>
      <sheetName val="GIÁM_SÁT4"/>
      <sheetName val="2_HĐ_MÁY_+_NHÂN_LỰC4"/>
      <sheetName val="dongia_(2)4"/>
      <sheetName val="THPDMoi__(2)4"/>
      <sheetName val="DON_GIA4"/>
      <sheetName val="t-h_HA_THE4"/>
      <sheetName val="CHITIET_VL-NC-TT_-1p4"/>
      <sheetName val="TONG_HOP_VL-NC_TT4"/>
      <sheetName val="TH_XL4"/>
      <sheetName val="CHITIET_VL-NC-TT-3p4"/>
      <sheetName val="KPVC-BD_4"/>
      <sheetName val="CHITIET_VL-NC4"/>
      <sheetName val="Thiet_Bi4"/>
      <sheetName val="Phan_tich4"/>
      <sheetName val="TH_Vat_tu4"/>
      <sheetName val="TH_Kinh_phi4"/>
      <sheetName val="TH_MTC4"/>
      <sheetName val="TH_N_Cong4"/>
      <sheetName val="CAP_NHAT_GIA_VL4"/>
      <sheetName val="Dinh_muc_CP_KTCB_khac4"/>
      <sheetName val="KL_chi_tiet4"/>
      <sheetName val="KL_tong_hop4"/>
      <sheetName val="D_&amp;_W_sizes7"/>
      <sheetName val="Cover_Daf-27"/>
      <sheetName val="Analisa_HS7"/>
      <sheetName val="mat-me_pipa7"/>
      <sheetName val="Currency_Rate7"/>
      <sheetName val="B___Norelec7"/>
      <sheetName val="Rekap_Direct_Cost7"/>
      <sheetName val="Bill_No_6_Koord___Attendance7"/>
      <sheetName val="Cac_HS_hieu_chinh6"/>
      <sheetName val="2-Genset_print6"/>
      <sheetName val="MOW_45%6"/>
      <sheetName val="MOS_55%6"/>
      <sheetName val="_UPAH6"/>
      <sheetName val="B_-_Norelec6"/>
      <sheetName val="DAFT_ALAT,UPAH_&amp;_MAT6"/>
      <sheetName val="Harga_ME_6"/>
      <sheetName val="CONS_6"/>
      <sheetName val="January_20156"/>
      <sheetName val="Basic_Price6"/>
      <sheetName val="HARGA_MATERIAL6"/>
      <sheetName val="BQ_ARS6"/>
      <sheetName val="DETAIL_RAP6"/>
      <sheetName val="BQ_PENGURANGAN_SALURAN6"/>
      <sheetName val="Week9-Feb____6"/>
      <sheetName val="D_HARGA6"/>
      <sheetName val="Analisa_Harga6"/>
      <sheetName val="Analisa_Gabungan6"/>
      <sheetName val="bahan_5"/>
      <sheetName val="Pln_Pdt5"/>
      <sheetName val="Steel_Pipe5"/>
      <sheetName val="External_PVC,_PPR,_HDPE5"/>
      <sheetName val="Internal_PVC,_PPR,_HDPE5"/>
      <sheetName val="GI_Sheet5"/>
      <sheetName val="BQ_(by_owner)5"/>
      <sheetName val="rab_me_(fisik)5"/>
      <sheetName val="rab_me_(by_owner)_5"/>
      <sheetName val="Form_I5"/>
      <sheetName val="Cover_Daf_25"/>
      <sheetName val="B1form_(2)5"/>
      <sheetName val="2_25"/>
      <sheetName val="Analisa_Upah_&amp;_Bahan_Plum5"/>
      <sheetName val="Analisa_&amp;_Upah5"/>
      <sheetName val="AT_25"/>
      <sheetName val="HB_5"/>
      <sheetName val="ANAL_BOW5"/>
      <sheetName val="Project_Data5"/>
      <sheetName val="MEP_SUM4"/>
      <sheetName val="TINH_GIA_-_SAN_XUAT_Vertico4"/>
      <sheetName val="05__Data_Cash_Flow4"/>
      <sheetName val="MTO_REV_2_ARMOR_4"/>
      <sheetName val="NSA_fr_Revit4"/>
      <sheetName val="Thông_tin_ban_đầu4"/>
      <sheetName val="Chiet_tinh_dz223"/>
      <sheetName val="CHÀO_GIÁ_KL_CÁC_TUYẾN_CÒN_LẠI3"/>
      <sheetName val="_TNT_K_Lượng_các_tuyến_còn_lại3"/>
      <sheetName val="KL_TNT_Khu_thấp_tầng3"/>
      <sheetName val="KL__HG_ĐIỆN_còn_lại3"/>
      <sheetName val="KHỐI_LƯỢNG_HỐ_VAN3"/>
      <sheetName val="Sàn_tầng_01_(_old_)3"/>
      <sheetName val="B4-C_A,C_B,C1,_C1-A2"/>
      <sheetName val="B6-D2_to_D2C_2"/>
      <sheetName val="B19-Beach_Club2"/>
      <sheetName val="MAIN_GATE_HOUSE2"/>
      <sheetName val="3_1_13"/>
      <sheetName val="3_1_43"/>
      <sheetName val="2_5_13"/>
      <sheetName val="4_1_13"/>
      <sheetName val="4_3_23"/>
      <sheetName val="2_3_33"/>
      <sheetName val="5_3_13"/>
      <sheetName val="2_4_33"/>
      <sheetName val="TONG_HOP_VL-NC3"/>
      <sheetName val="TONGKE3p_3"/>
      <sheetName val="TH_VL,_NC,_DDHT_Thanhphuoc3"/>
      <sheetName val="GOC-KO_IN3"/>
      <sheetName val="2_TH_Giá_Trị2"/>
      <sheetName val="Lập_là2"/>
      <sheetName val="Xây_thang_bộ,_tam_cấp2"/>
      <sheetName val="DATA_CUA_A32"/>
      <sheetName val="DATA_LANH_TO_A32"/>
      <sheetName val="Trat_trong2"/>
      <sheetName val="Trat_ngoài2"/>
      <sheetName val="Cán_nền2"/>
      <sheetName val="Sơn_trong2"/>
      <sheetName val="Sơn_ngoài2"/>
      <sheetName val="Chống_thấm_A3572"/>
      <sheetName val="Bê_Tông_bù_mái2"/>
      <sheetName val="Trần_thạch_cao_A32"/>
      <sheetName val="CỦA_NHOM_KINH_A32"/>
      <sheetName val="ĐCKL_THÉP2"/>
      <sheetName val="THVL_CĐT_CẤP2"/>
      <sheetName val="4_TK_CẨU_THÙNG2"/>
      <sheetName val="CU_Bơm_Van3"/>
      <sheetName val="NHAT_KY_HO_SO_THANH_TOAN3"/>
      <sheetName val="1_GTTT_VAT_TU3"/>
      <sheetName val="2_GTKL_vattu3"/>
      <sheetName val="3_THKL_vat_tu3"/>
      <sheetName val="4_KLVT3"/>
      <sheetName val="Tinh_tole_ngay_3"/>
      <sheetName val="6_TUHĐ3"/>
      <sheetName val="MTO_REV_02"/>
      <sheetName val="1__HT_Điện_-_R12"/>
      <sheetName val="2__HT_Máy_Phát_Điện_-_R12"/>
      <sheetName val="3_HT_ĐHKK_-_R22"/>
      <sheetName val="4_HT_Cấp_Thoát_Nước2"/>
      <sheetName val="5_HT_PCCC2"/>
      <sheetName val="6__Thiết_bị_chính2"/>
      <sheetName val="Các_Hạng_mục_Thay_đổi2"/>
      <sheetName val="Tai_trong2"/>
      <sheetName val="KT(C-C)_DAT2"/>
      <sheetName val="Bang_tt_mot_so_chi_tiet2"/>
      <sheetName val="CV_PHAT2"/>
      <sheetName val="TH-VT_CĐT_cấp2"/>
      <sheetName val="DG-VT_nhập_CT2"/>
      <sheetName val="Nhat_ky_TT2"/>
      <sheetName val="D_muc_KL2"/>
      <sheetName val="D_muc_checklist2"/>
      <sheetName val="THKL_B32"/>
      <sheetName val="Báo_cháy_B42"/>
      <sheetName val="D_muc_checklist_(2)2"/>
      <sheetName val="PL_Dieu_chinh2"/>
      <sheetName val="KLHT-02_12"/>
      <sheetName val="KLT_MONG,CỔ_CỘT2"/>
      <sheetName val="KLT_SAN_ZONE2,32"/>
      <sheetName val="KLT_NEN2"/>
      <sheetName val="KLT_COT2"/>
      <sheetName val="KLT_DAM2"/>
      <sheetName val="T_LANH_TO2"/>
      <sheetName val="THANG_+LANH_TO2"/>
      <sheetName val="BE_NƯƠC2"/>
      <sheetName val="Doi_so2"/>
      <sheetName val="CT_ĐẤT2"/>
      <sheetName val="CT_BE_TONG2"/>
      <sheetName val="CT_VAN_KHUON2"/>
      <sheetName val="CT_KHAC2"/>
      <sheetName val="TÍNH_TOÁN_KHỐI_LƯỢNG_P62"/>
      <sheetName val="Bill_1-_Prelim2"/>
      <sheetName val="DT_TH2"/>
      <sheetName val="Bill_01-Prelims(ham)2"/>
      <sheetName val="Bill_05_-_Prelims_(than)2"/>
      <sheetName val="_Bill_02_-_BPTC2"/>
      <sheetName val="Bill_03-Basement2"/>
      <sheetName val="Bill_04_-_MEP2"/>
      <sheetName val="Bill_06_-_ketcauthan2"/>
      <sheetName val="Bill_07_-_chong_tham2"/>
      <sheetName val="Bill_08_-_Xay_tho2"/>
      <sheetName val="Bill_09_-_HT_tho2"/>
      <sheetName val="Bill_10-Ngoai_troi2"/>
      <sheetName val="Bill_11_-_Other2"/>
      <sheetName val="DT_rút_gọn2"/>
      <sheetName val="Danh_sach_VT2"/>
      <sheetName val="Định_mức2"/>
      <sheetName val="TH_NC2"/>
      <sheetName val="1__VT_chính2"/>
      <sheetName val="2__VT_phụ2"/>
      <sheetName val="3__Thầu_phụ2"/>
      <sheetName val="4__Nhân_công2"/>
      <sheetName val="4a_NS_NC2"/>
      <sheetName val="5_Thiết_bị_thi_công2"/>
      <sheetName val="6_Chi_phí_khác2"/>
      <sheetName val="Dàn_giáo_bao_che2"/>
      <sheetName val="Cofa_dầm,_sàn,_cột,_vách2"/>
      <sheetName val="NKHSTT_TVQL2"/>
      <sheetName val="2_TH-GTrị2"/>
      <sheetName val="5_TH-ĐHTG2"/>
      <sheetName val="Dien_thong_tin2"/>
      <sheetName val="BB_Tham_dinh2"/>
      <sheetName val="Khau_tru-012"/>
      <sheetName val="Khau_tru-022"/>
      <sheetName val="Khau_tru-032"/>
      <sheetName val="tính_tole2"/>
      <sheetName val="Công_thức_ống_gió2"/>
      <sheetName val="1_R18_BF2"/>
      <sheetName val="1__Bìa_2"/>
      <sheetName val="2_Mucluc_2"/>
      <sheetName val="3_NTGD2"/>
      <sheetName val="DS_(2)2"/>
      <sheetName val="02A_ĐNTT_HĐ2"/>
      <sheetName val="03A_DGKL_HĐ2"/>
      <sheetName val="ĐỀ_NGHỊ_TT_TIẾN_DUNG2"/>
      <sheetName val="TT_TIẾN_DUNG2"/>
      <sheetName val="ĐỀ_NGHỊ_TT_ANH_DU2"/>
      <sheetName val="TT_ANH_DU2"/>
      <sheetName val="XE_VẬN_CHUYỂN_TIẾN_DUNG_+_A_DU2"/>
      <sheetName val="Máy_đào_Tiến_Dung2"/>
      <sheetName val="ĐỀ_NGHỊ_TT_ANH_DU_(Lần_2)2"/>
      <sheetName val="TT_ANH_DU_(Lần_2)2"/>
      <sheetName val="Xe_vận_chuyển_anh_Du_tiếp2"/>
      <sheetName val="PLHĐ_012"/>
      <sheetName val="LCR_BOQ_TENDER2"/>
      <sheetName val="hỢP_ĐỒNG2"/>
      <sheetName val="NK_HSTT2"/>
      <sheetName val="BB_thẩm_định2"/>
      <sheetName val="đọc_số2"/>
      <sheetName val="Khấu_trừ-032"/>
      <sheetName val="Dự_trù_thanh_toán2"/>
      <sheetName val="Chi_tiết_dự_trù2"/>
      <sheetName val="Tổng_hợp_kl_dự_kiến_tháng_10_2"/>
      <sheetName val="Bảng_thống_kê_(2)2"/>
      <sheetName val="DGKL_TT4-10(1-7)2"/>
      <sheetName val="DGKL_TT4-10(8-13)2"/>
      <sheetName val="DGKL_TT4-11(1-6)2"/>
      <sheetName val="DGKL_TT4-11(7-12)2"/>
      <sheetName val="thep_TT4-10(1-7)2"/>
      <sheetName val="thep_TT4-11(1-6)2"/>
      <sheetName val="thep_TT4-10(8-13)2"/>
      <sheetName val="thep_TT4-11(7-12)_2"/>
      <sheetName val="ĐƠN_TRỌNG2"/>
      <sheetName val="gọi_thép2"/>
      <sheetName val="Piling_work2"/>
      <sheetName val="Steel_work2"/>
      <sheetName val="Finishing_work2"/>
      <sheetName val="External_work2"/>
      <sheetName val="Budget_control_Rev62"/>
      <sheetName val="Daftar_Upah2"/>
      <sheetName val="Rekap_Prelim2"/>
      <sheetName val="perkerasan_rigid2"/>
      <sheetName val="Analis_harga2"/>
      <sheetName val="Unit_Rate2"/>
      <sheetName val="Fire_Fighting2"/>
      <sheetName val="Item_Kompensasi2"/>
      <sheetName val="NP_(4)2"/>
      <sheetName val="Bore_Pile2"/>
      <sheetName val="taking_of2"/>
      <sheetName val="SUM_PROG_ACT2"/>
      <sheetName val="KURVA_S_PLAN2"/>
      <sheetName val="KURVA_S_ACT2"/>
      <sheetName val="M1_PROGRES_2"/>
      <sheetName val="M1_KURVA_S2"/>
      <sheetName val="M2_KURVA_S2"/>
      <sheetName val="M3_KURVA_S2"/>
      <sheetName val="M4_KURVA_S2"/>
      <sheetName val="M5_KURVA_S2"/>
      <sheetName val="M6_KURVA_S2"/>
      <sheetName val="M7_KURVA_S2"/>
      <sheetName val="M8_KURVA_S2"/>
      <sheetName val="M9_KURVA_S2"/>
      <sheetName val="KL_THÉP_MÓNG,DẦM,_SÀN,_CỘT_B22"/>
      <sheetName val="THKLTT_THÉP_B22"/>
      <sheetName val="Detail_RAM_DỐC_B1-L12"/>
      <sheetName val="worker_camp2"/>
      <sheetName val="1-_Prelim2"/>
      <sheetName val="2-Doors_&amp;_Windows2"/>
      <sheetName val="3-Finishing_works,_CM12"/>
      <sheetName val="4-Finishing_works,_CM22"/>
      <sheetName val="5-_Miscellaneous_works2"/>
      <sheetName val="NT(VAI_DIA)2"/>
      <sheetName val="NT(TUOI_NHUA)_2"/>
      <sheetName val="NT(THAM_BTN)2"/>
      <sheetName val="CT_PhatQuang_(N76-ĐG)TT2"/>
      <sheetName val="CĐ_hiện_trạng_(N76-ĐG_PT)2"/>
      <sheetName val="CT_đào_khuôn_(N76-ĐG)PT2"/>
      <sheetName val="CĐ_ĐÀO_(N76-ĐG_PT)2"/>
      <sheetName val="Đắp_cát_K95-L2__(ĐNP)2"/>
      <sheetName val="c_độ_đỉnh_k95)__(ĐNP)2"/>
      <sheetName val="CT_Đắp_cát_K98_L2_(ĐNP)2"/>
      <sheetName val="c_độ_đỉnh_k98_L1_(ĐNP)2"/>
      <sheetName val="Vải_địa__(ĐNP)2"/>
      <sheetName val="cpdd_II__(ĐNP)_(L2)2"/>
      <sheetName val="c_độ_cpdd_II_(ĐNP)2"/>
      <sheetName val="cpdd_I_(L1)_(ĐNP)2"/>
      <sheetName val="c_độ_cpdd_I_(1-14)_(ĐNP)2"/>
      <sheetName val="tưới_nhựa_(ĐNP)2"/>
      <sheetName val="BTN_h_trung_(ĐNP)2"/>
      <sheetName val="THEP_MONG_+VACH_HO_PIT2"/>
      <sheetName val="THEP_SAN2"/>
      <sheetName val="THEP_MONG_CAU_THAP2"/>
      <sheetName val="Div_C2"/>
      <sheetName val="Contractor_letter2"/>
      <sheetName val="Final_Summary2"/>
      <sheetName val="Main_Summary2"/>
      <sheetName val="Bill_1_Preliminaries2"/>
      <sheetName val="Bill_2_PS&amp;PC_Sums2"/>
      <sheetName val="Bill_3_Summary2"/>
      <sheetName val="Div_E2"/>
      <sheetName val="Div__12"/>
      <sheetName val="Div_22"/>
      <sheetName val="Div_32"/>
      <sheetName val="Div_H2"/>
      <sheetName val="Div_J2"/>
      <sheetName val="Div_42"/>
      <sheetName val="Div_52"/>
      <sheetName val="Div_62"/>
      <sheetName val="Div_72"/>
      <sheetName val="Div_82"/>
      <sheetName val="VO_Summary2"/>
      <sheetName val="Div_R2"/>
      <sheetName val="DIV_W(_Not_Print)2"/>
      <sheetName val="6_External_works-R182"/>
      <sheetName val="Tổng_hợp2"/>
      <sheetName val="Tòa_R12"/>
      <sheetName val="Tòa_R22"/>
      <sheetName val="Tòa_R32"/>
      <sheetName val="Tòa_R42"/>
      <sheetName val="Tòa_R52"/>
      <sheetName val="Tòa_R62"/>
      <sheetName val="Phan_tho1"/>
      <sheetName val="1_DATE1"/>
      <sheetName val="Du_toan1"/>
      <sheetName val="Nuoc_kho_lanh1"/>
      <sheetName val="INPUT_DATA_HERE2"/>
      <sheetName val="Thuc_thanh1"/>
      <sheetName val="BB_lay_mau1"/>
      <sheetName val="KL_Chi_tiết1"/>
      <sheetName val="COST_SUM1"/>
      <sheetName val="items_left1"/>
      <sheetName val="May_TC1"/>
      <sheetName val="Nhan_cong1"/>
      <sheetName val="Vat_tu1"/>
      <sheetName val="Bang_KL1"/>
      <sheetName val="DM_ChiPhi1"/>
      <sheetName val="HARGA_ALAT1"/>
      <sheetName val="KL_san_lap1"/>
      <sheetName val="Bill_1_CPC1"/>
      <sheetName val="Bill_2_BoQ1"/>
      <sheetName val="Bill_3_PL1"/>
      <sheetName val="Bill_4_Do_boc_KL1"/>
      <sheetName val="Bill5__VT_CDT_cap1"/>
      <sheetName val="II_6_111"/>
      <sheetName val="BẢNG_TH_CỬA_CC1"/>
      <sheetName val="BẢNG_TH_PHU_KIEN1"/>
      <sheetName val="Goi_thau1"/>
      <sheetName val="Bill_2_BoQ__(2)1"/>
      <sheetName val="Bảng_TH_PK1"/>
      <sheetName val="Chi_tiết1"/>
      <sheetName val="I_11"/>
      <sheetName val="I_21"/>
      <sheetName val="I_31"/>
      <sheetName val="I_41"/>
      <sheetName val="I_51"/>
      <sheetName val="6PILE__(돌출)1"/>
      <sheetName val="Annex_B1"/>
      <sheetName val="Data_Validation1"/>
      <sheetName val="MA_K_HANG"/>
      <sheetName val="Phan_tich_DG"/>
      <sheetName val="Pasir_Panjang_100J"/>
      <sheetName val="THKP_coc"/>
      <sheetName val="Bang_PTVT"/>
      <sheetName val="TH_May_TC"/>
      <sheetName val="KLDT_DIEN"/>
      <sheetName val="PTVT_DIEN"/>
      <sheetName val="Thong_ke_thiet_bi"/>
      <sheetName val="04__TheoDoiChiPhiB"/>
      <sheetName val="Chenh_lech_vat_tu"/>
      <sheetName val="Elemental_Breakdown+20%"/>
      <sheetName val="Kolom_UT"/>
      <sheetName val="TONG_HOP_HM"/>
      <sheetName val="NHA_XUONG"/>
      <sheetName val="Cash_Flow"/>
      <sheetName val="CP_Khac_cuoc_VC"/>
      <sheetName val="TH_thiet_bi"/>
      <sheetName val="List_tình_trạng"/>
      <sheetName val="_"/>
      <sheetName val="THEP_TAM"/>
      <sheetName val="THEP_HÌNH"/>
      <sheetName val="THEP_HINH"/>
      <sheetName val="XA_GO"/>
      <sheetName val="BANG_TRA"/>
      <sheetName val="Vat_Lieu_HD"/>
      <sheetName val="1.1.1（土建6#楼）"/>
      <sheetName val="電気設備表"/>
      <sheetName val="UNIT PRICE LIST"/>
      <sheetName val="DLDTLN"/>
      <sheetName val="3-DIV4"/>
      <sheetName val="RAB"/>
      <sheetName val="B-PRICE"/>
      <sheetName val="Div.7.2"/>
      <sheetName val="WT-LIST"/>
      <sheetName val="HRG-DASAR"/>
      <sheetName val="pricing"/>
      <sheetName val="hargaDC"/>
      <sheetName val="Div2"/>
      <sheetName val="bd"/>
      <sheetName val="hardas"/>
      <sheetName val="Manpower"/>
      <sheetName val="Equipt,Tools&amp;Cons"/>
      <sheetName val="ARP-10"/>
      <sheetName val="arp-3a"/>
      <sheetName val="DIV7-BM"/>
      <sheetName val="F ALARM"/>
      <sheetName val="FAK"/>
      <sheetName val="SAT-DAS"/>
      <sheetName val="H.Upah"/>
      <sheetName val="Form A"/>
      <sheetName val="3-DIV5"/>
      <sheetName val="MAPDC"/>
      <sheetName val="dasar"/>
      <sheetName val="Por"/>
      <sheetName val="3-DIV2"/>
      <sheetName val="Perm. Test"/>
      <sheetName val="3-DIV3"/>
      <sheetName val="Fin-Bengkel"/>
      <sheetName val="Fin-Showroom"/>
      <sheetName val="Hal_Pagar"/>
      <sheetName val="Str-Bengkel"/>
      <sheetName val="Str-Showroom"/>
      <sheetName val="HU&amp;B"/>
      <sheetName val="BQ1"/>
      <sheetName val="AHSbj"/>
      <sheetName val="HB"/>
      <sheetName val="Harga"/>
      <sheetName val="Analisa ME"/>
      <sheetName val="PRICE"/>
      <sheetName val="struktur"/>
      <sheetName val="TE TS FA LAN MATV"/>
      <sheetName val="Kuantitas &amp; Harga"/>
      <sheetName val="CAB 2"/>
      <sheetName val="EI (3-)"/>
      <sheetName val="REKAP WIL"/>
      <sheetName val="Hrg.Dasar"/>
      <sheetName val="L-4a,b"/>
      <sheetName val="SchA"/>
      <sheetName val="SchC"/>
      <sheetName val="SewAlat"/>
      <sheetName val="ocean voyage"/>
      <sheetName val="BQawal"/>
      <sheetName val="lap-bulan"/>
      <sheetName val="TYPE-A"/>
      <sheetName val="DAF.ALAT"/>
      <sheetName val="ahs3"/>
      <sheetName val="1호인버트수량"/>
      <sheetName val="Hrg.Sat"/>
      <sheetName val="Testing"/>
      <sheetName val="VV-REV2"/>
      <sheetName val="Penjumlahan"/>
      <sheetName val="2.2 띠장의 설계"/>
      <sheetName val="AN Tdr"/>
      <sheetName val="analis standar(20m)"/>
      <sheetName val="ANAL BETON"/>
      <sheetName val="DAF-4"/>
      <sheetName val="DAF-5"/>
      <sheetName val="iTEM hARSAT"/>
      <sheetName val="Cash Flow bulanan"/>
      <sheetName val="21"/>
      <sheetName val="PL2"/>
      <sheetName val="PL3"/>
      <sheetName val="PL4"/>
      <sheetName val="PL1"/>
      <sheetName val="REQDELTA"/>
      <sheetName val="BAG-III"/>
      <sheetName val="G_SUMMARY"/>
      <sheetName val="DIV 3"/>
      <sheetName val="BOOQ"/>
      <sheetName val="rekap mekanikal"/>
      <sheetName val="ANAL-str2"/>
      <sheetName val="RAB-LANSEKAP"/>
      <sheetName val="daf-3(OK)"/>
      <sheetName val="daf-7(OK)"/>
      <sheetName val="MAT"/>
      <sheetName val="sai"/>
      <sheetName val="Loan Schedules"/>
      <sheetName val="M.Pekerjaan"/>
      <sheetName val="Div3"/>
      <sheetName val="K-2007"/>
      <sheetName val="DataTeknis"/>
      <sheetName val="Rekap "/>
      <sheetName val="Prelim"/>
      <sheetName val="Rekapitulasi"/>
      <sheetName val="Additional"/>
      <sheetName val="NP"/>
      <sheetName val="NP (2)"/>
      <sheetName val="41_9_36_3"/>
      <sheetName val="Progress"/>
      <sheetName val="brd2"/>
      <sheetName val="CORE.DATA"/>
      <sheetName val="Lintel.data"/>
      <sheetName val="DGCT"/>
      <sheetName val="core.wall.data"/>
      <sheetName val="Chung"/>
      <sheetName val="cPanel"/>
      <sheetName val="GC"/>
      <sheetName val="HG_Info"/>
      <sheetName val="Mác"/>
      <sheetName val="QC"/>
      <sheetName val="CO"/>
      <sheetName val="Takeoff"/>
      <sheetName val="SUM-AIR-Submit"/>
      <sheetName val="1_MV"/>
      <sheetName val="BQ_Kantor&amp;Pabrik(beton_x0000__x0000_"/>
      <sheetName val="tra_vat_lieu"/>
      <sheetName val="PT.Vua"/>
      <sheetName val="B03-MEP"/>
      <sheetName val="B02-Main"/>
      <sheetName val="주식"/>
      <sheetName val="Detail"/>
      <sheetName val="¥ "/>
      <sheetName val="Tinh toan"/>
      <sheetName val="GACH,CAT,DA"/>
      <sheetName val="DANH SÁCH"/>
      <sheetName val="Thép ga TNM 0108"/>
      <sheetName val="TTL"/>
      <sheetName val="EQT-ESTN"/>
      <sheetName val="rekap_rap12"/>
      <sheetName val="AN_BONGKARAN12"/>
      <sheetName val="AN_kusen12"/>
      <sheetName val="AN_beton12"/>
      <sheetName val="upah_bahan12"/>
      <sheetName val="RAB_BONGKARAN12"/>
      <sheetName val="bq_tam-penghub12"/>
      <sheetName val="RAB_AR&amp;STR12"/>
      <sheetName val="RAB_M&amp;E12"/>
      <sheetName val="RAB_AR_STR11"/>
      <sheetName val="Lat_gach_san_nha12"/>
      <sheetName val="01_THGTTT10"/>
      <sheetName val="HD_1512210"/>
      <sheetName val="GT_Bieu_hanh_lang10"/>
      <sheetName val="COMMON_AREA10"/>
      <sheetName val="CV_CHAO_GIA_210"/>
      <sheetName val="Goc_CC10"/>
      <sheetName val="Bill_No_6_Koord_&amp;_Attendance8"/>
      <sheetName val="BQ_Kantor&amp;Pabrik(beton)8"/>
      <sheetName val="AnalisaSIPIL_RIIL8"/>
      <sheetName val="Isolasi_Luar_Dalam8"/>
      <sheetName val="Isolasi_Luar8"/>
      <sheetName val="analis_azaa8"/>
      <sheetName val="Analisa_ARS8"/>
      <sheetName val="01A-_RAB8"/>
      <sheetName val="rekap_c8"/>
      <sheetName val="HRG_BHN8"/>
      <sheetName val="Urai__Resap_pengikat8"/>
      <sheetName val="H_Satuan8"/>
      <sheetName val="MA_NS9"/>
      <sheetName val="Chi_tiet8"/>
      <sheetName val="Chiet_tinh_dz358"/>
      <sheetName val="Danh_mục8"/>
      <sheetName val="B1_1Giatri_theo_HD8"/>
      <sheetName val="Sàn_T18"/>
      <sheetName val="Lỗ_thông_gió8"/>
      <sheetName val="TONG_HOP_STK_NHA_CUNG_CAP8"/>
      <sheetName val="SS_Coc_Khoan_Nhoi7"/>
      <sheetName val="Tổng_Hợp_giá_trị_theo_tháng7"/>
      <sheetName val="04_-_XUONG_DET_B7"/>
      <sheetName val="Data_(2)7"/>
      <sheetName val="KTXD-TQT,_PS7"/>
      <sheetName val="TH_SKL7"/>
      <sheetName val="DIEN_GIAI_KLCV_NHA_LAP_RAP6"/>
      <sheetName val="KL_THEP_NHA_LAP_RAP6"/>
      <sheetName val="Du_tru_CP-Bieu_016"/>
      <sheetName val="Luong_khoan_BĐH6"/>
      <sheetName val="NHAP_SL6"/>
      <sheetName val="gia_cong_tac6"/>
      <sheetName val="General_Schedule6"/>
      <sheetName val="GIÁ_VẬT_TƯ6"/>
      <sheetName val="Data_016"/>
      <sheetName val="Data_Phat6"/>
      <sheetName val="Eq__Mobilization6"/>
      <sheetName val="Div26_-_Elect6"/>
      <sheetName val="MTO_REV_2(ARMOR)6"/>
      <sheetName val="Đơn_Giá_5"/>
      <sheetName val="Thiet_Bi5"/>
      <sheetName val="Phan_tich5"/>
      <sheetName val="TH_Vat_tu5"/>
      <sheetName val="TH_Kinh_phi5"/>
      <sheetName val="TH_MTC5"/>
      <sheetName val="TH_N_Cong5"/>
      <sheetName val="HẠNG_MỤC5"/>
      <sheetName val="GIÁM_SÁT5"/>
      <sheetName val="2_HĐ_MÁY_+_NHÂN_LỰC5"/>
      <sheetName val="CAP_NHAT_GIA_VL5"/>
      <sheetName val="dongia_(2)5"/>
      <sheetName val="THPDMoi__(2)5"/>
      <sheetName val="DON_GIA5"/>
      <sheetName val="t-h_HA_THE5"/>
      <sheetName val="CHITIET_VL-NC-TT_-1p5"/>
      <sheetName val="TONG_HOP_VL-NC_TT5"/>
      <sheetName val="TH_XL5"/>
      <sheetName val="CHITIET_VL-NC-TT-3p5"/>
      <sheetName val="KPVC-BD_5"/>
      <sheetName val="CHITIET_VL-NC5"/>
      <sheetName val="KL_chi_tiet5"/>
      <sheetName val="KL_tong_hop5"/>
      <sheetName val="Dinh_muc_CP_KTCB_khac5"/>
      <sheetName val="D_&amp;_W_sizes8"/>
      <sheetName val="Cover_Daf-28"/>
      <sheetName val="Analisa_HS8"/>
      <sheetName val="mat-me_pipa8"/>
      <sheetName val="Currency_Rate8"/>
      <sheetName val="B___Norelec8"/>
      <sheetName val="Rekap_Direct_Cost8"/>
      <sheetName val="Bill_No_6_Koord___Attendance8"/>
      <sheetName val="Cac_HS_hieu_chinh7"/>
      <sheetName val="2-Genset_print7"/>
      <sheetName val="MOW_45%7"/>
      <sheetName val="MOS_55%7"/>
      <sheetName val="_UPAH7"/>
      <sheetName val="B_-_Norelec7"/>
      <sheetName val="DAFT_ALAT,UPAH_&amp;_MAT7"/>
      <sheetName val="Harga_ME_7"/>
      <sheetName val="CONS_7"/>
      <sheetName val="January_20157"/>
      <sheetName val="Basic_Price7"/>
      <sheetName val="HARGA_MATERIAL7"/>
      <sheetName val="BQ_ARS7"/>
      <sheetName val="DETAIL_RAP7"/>
      <sheetName val="BQ_PENGURANGAN_SALURAN7"/>
      <sheetName val="Week9-Feb____7"/>
      <sheetName val="D_HARGA7"/>
      <sheetName val="Analisa_Harga7"/>
      <sheetName val="Analisa_Gabungan7"/>
      <sheetName val="bahan_6"/>
      <sheetName val="Pln_Pdt6"/>
      <sheetName val="Steel_Pipe6"/>
      <sheetName val="External_PVC,_PPR,_HDPE6"/>
      <sheetName val="Internal_PVC,_PPR,_HDPE6"/>
      <sheetName val="GI_Sheet6"/>
      <sheetName val="BQ_(by_owner)6"/>
      <sheetName val="rab_me_(fisik)6"/>
      <sheetName val="rab_me_(by_owner)_6"/>
      <sheetName val="Form_I6"/>
      <sheetName val="Cover_Daf_26"/>
      <sheetName val="B1form_(2)6"/>
      <sheetName val="2_26"/>
      <sheetName val="Analisa_Upah_&amp;_Bahan_Plum6"/>
      <sheetName val="Analisa_&amp;_Upah6"/>
      <sheetName val="AT_26"/>
      <sheetName val="HB_6"/>
      <sheetName val="ANAL_BOW6"/>
      <sheetName val="Project_Data6"/>
      <sheetName val="MEP_SUM5"/>
      <sheetName val="TINH_GIA_-_SAN_XUAT_Vertico5"/>
      <sheetName val="05__Data_Cash_Flow5"/>
      <sheetName val="MTO_REV_2_ARMOR_5"/>
      <sheetName val="NSA_fr_Revit5"/>
      <sheetName val="Thông_tin_ban_đầu5"/>
      <sheetName val="Chiet_tinh_dz224"/>
      <sheetName val="CHÀO_GIÁ_KL_CÁC_TUYẾN_CÒN_LẠI4"/>
      <sheetName val="_TNT_K_Lượng_các_tuyến_còn_lại4"/>
      <sheetName val="KL_TNT_Khu_thấp_tầng4"/>
      <sheetName val="KL__HG_ĐIỆN_còn_lại4"/>
      <sheetName val="KHỐI_LƯỢNG_HỐ_VAN4"/>
      <sheetName val="B4-C_A,C_B,C1,_C1-A3"/>
      <sheetName val="B6-D2_to_D2C_3"/>
      <sheetName val="B19-Beach_Club3"/>
      <sheetName val="Sàn_tầng_01_(_old_)4"/>
      <sheetName val="3_1_14"/>
      <sheetName val="3_1_44"/>
      <sheetName val="2_5_14"/>
      <sheetName val="4_1_14"/>
      <sheetName val="4_3_24"/>
      <sheetName val="2_3_34"/>
      <sheetName val="5_3_14"/>
      <sheetName val="2_4_34"/>
      <sheetName val="CU_Bơm_Van4"/>
      <sheetName val="NHAT_KY_HO_SO_THANH_TOAN4"/>
      <sheetName val="1_GTTT_VAT_TU4"/>
      <sheetName val="2_GTKL_vattu4"/>
      <sheetName val="3_THKL_vat_tu4"/>
      <sheetName val="4_KLVT4"/>
      <sheetName val="Tinh_tole_ngay_4"/>
      <sheetName val="6_TUHĐ4"/>
      <sheetName val="TONG_HOP_VL-NC4"/>
      <sheetName val="TONGKE3p_4"/>
      <sheetName val="TH_VL,_NC,_DDHT_Thanhphuoc4"/>
      <sheetName val="GOC-KO_IN4"/>
      <sheetName val="MTO_REV_03"/>
      <sheetName val="MAIN_GATE_HOUSE3"/>
      <sheetName val="1__HT_Điện_-_R13"/>
      <sheetName val="2__HT_Máy_Phát_Điện_-_R13"/>
      <sheetName val="3_HT_ĐHKK_-_R23"/>
      <sheetName val="4_HT_Cấp_Thoát_Nước3"/>
      <sheetName val="5_HT_PCCC3"/>
      <sheetName val="6__Thiết_bị_chính3"/>
      <sheetName val="Các_Hạng_mục_Thay_đổi3"/>
      <sheetName val="LCR_BOQ_TENDER3"/>
      <sheetName val="Daftar_Upah3"/>
      <sheetName val="Rekap_Prelim3"/>
      <sheetName val="perkerasan_rigid3"/>
      <sheetName val="Analis_harga3"/>
      <sheetName val="Unit_Rate3"/>
      <sheetName val="Fire_Fighting3"/>
      <sheetName val="Item_Kompensasi3"/>
      <sheetName val="NP_(4)3"/>
      <sheetName val="Bore_Pile3"/>
      <sheetName val="taking_of3"/>
      <sheetName val="SUM_PROG_ACT3"/>
      <sheetName val="KURVA_S_PLAN3"/>
      <sheetName val="KURVA_S_ACT3"/>
      <sheetName val="M1_PROGRES_3"/>
      <sheetName val="M1_KURVA_S3"/>
      <sheetName val="M2_KURVA_S3"/>
      <sheetName val="M3_KURVA_S3"/>
      <sheetName val="M4_KURVA_S3"/>
      <sheetName val="M5_KURVA_S3"/>
      <sheetName val="M6_KURVA_S3"/>
      <sheetName val="M7_KURVA_S3"/>
      <sheetName val="M8_KURVA_S3"/>
      <sheetName val="M9_KURVA_S3"/>
      <sheetName val="Tai_trong3"/>
      <sheetName val="KT(C-C)_DAT3"/>
      <sheetName val="Bang_tt_mot_so_chi_tiet3"/>
      <sheetName val="Piling_work3"/>
      <sheetName val="Steel_work3"/>
      <sheetName val="Finishing_work3"/>
      <sheetName val="External_work3"/>
      <sheetName val="Budget_control_Rev63"/>
      <sheetName val="CV_PHAT3"/>
      <sheetName val="TH-VT_CĐT_cấp3"/>
      <sheetName val="DG-VT_nhập_CT3"/>
      <sheetName val="Nhat_ky_TT3"/>
      <sheetName val="D_muc_KL3"/>
      <sheetName val="D_muc_checklist3"/>
      <sheetName val="THKL_B33"/>
      <sheetName val="Báo_cháy_B43"/>
      <sheetName val="D_muc_checklist_(2)3"/>
      <sheetName val="2_TH_Giá_Trị3"/>
      <sheetName val="Lập_là3"/>
      <sheetName val="Xây_thang_bộ,_tam_cấp3"/>
      <sheetName val="DATA_CUA_A33"/>
      <sheetName val="DATA_LANH_TO_A33"/>
      <sheetName val="Trat_trong3"/>
      <sheetName val="Trat_ngoài3"/>
      <sheetName val="Cán_nền3"/>
      <sheetName val="Sơn_trong3"/>
      <sheetName val="Sơn_ngoài3"/>
      <sheetName val="Chống_thấm_A3573"/>
      <sheetName val="Bê_Tông_bù_mái3"/>
      <sheetName val="Trần_thạch_cao_A33"/>
      <sheetName val="CỦA_NHOM_KINH_A33"/>
      <sheetName val="ĐCKL_THÉP3"/>
      <sheetName val="THVL_CĐT_CẤP3"/>
      <sheetName val="4_TK_CẨU_THÙNG3"/>
      <sheetName val="PL_Dieu_chinh3"/>
      <sheetName val="KLHT-02_13"/>
      <sheetName val="KLT_MONG,CỔ_CỘT3"/>
      <sheetName val="KLT_SAN_ZONE2,33"/>
      <sheetName val="KLT_NEN3"/>
      <sheetName val="KLT_COT3"/>
      <sheetName val="KLT_DAM3"/>
      <sheetName val="T_LANH_TO3"/>
      <sheetName val="THANG_+LANH_TO3"/>
      <sheetName val="BE_NƯƠC3"/>
      <sheetName val="Doi_so3"/>
      <sheetName val="CT_ĐẤT3"/>
      <sheetName val="CT_BE_TONG3"/>
      <sheetName val="CT_VAN_KHUON3"/>
      <sheetName val="CT_KHAC3"/>
      <sheetName val="Dien_thong_tin3"/>
      <sheetName val="BB_Tham_dinh3"/>
      <sheetName val="Khau_tru-013"/>
      <sheetName val="Khau_tru-023"/>
      <sheetName val="Khau_tru-033"/>
      <sheetName val="tính_tole3"/>
      <sheetName val="Công_thức_ống_gió3"/>
      <sheetName val="KL_THÉP_MÓNG,DẦM,_SÀN,_CỘT_B23"/>
      <sheetName val="THKLTT_THÉP_B23"/>
      <sheetName val="Detail_RAM_DỐC_B1-L13"/>
      <sheetName val="NKHSTT_TVQL3"/>
      <sheetName val="2_TH-GTrị3"/>
      <sheetName val="5_TH-ĐHTG3"/>
      <sheetName val="1_R18_BF3"/>
      <sheetName val="1__Bìa_3"/>
      <sheetName val="2_Mucluc_3"/>
      <sheetName val="3_NTGD3"/>
      <sheetName val="DS_(2)3"/>
      <sheetName val="02A_ĐNTT_HĐ3"/>
      <sheetName val="03A_DGKL_HĐ3"/>
      <sheetName val="ĐỀ_NGHỊ_TT_TIẾN_DUNG3"/>
      <sheetName val="TT_TIẾN_DUNG3"/>
      <sheetName val="ĐỀ_NGHỊ_TT_ANH_DU3"/>
      <sheetName val="TT_ANH_DU3"/>
      <sheetName val="XE_VẬN_CHUYỂN_TIẾN_DUNG_+_A_DU3"/>
      <sheetName val="Máy_đào_Tiến_Dung3"/>
      <sheetName val="ĐỀ_NGHỊ_TT_ANH_DU_(Lần_2)3"/>
      <sheetName val="TT_ANH_DU_(Lần_2)3"/>
      <sheetName val="Xe_vận_chuyển_anh_Du_tiếp3"/>
      <sheetName val="PLHĐ_013"/>
      <sheetName val="TÍNH_TOÁN_KHỐI_LƯỢNG_P63"/>
      <sheetName val="THEP_MONG_+VACH_HO_PIT3"/>
      <sheetName val="THEP_SAN3"/>
      <sheetName val="THEP_MONG_CAU_THAP3"/>
      <sheetName val="hỢP_ĐỒNG3"/>
      <sheetName val="NK_HSTT3"/>
      <sheetName val="BB_thẩm_định3"/>
      <sheetName val="đọc_số3"/>
      <sheetName val="Khấu_trừ-033"/>
      <sheetName val="Dự_trù_thanh_toán3"/>
      <sheetName val="Chi_tiết_dự_trù3"/>
      <sheetName val="Tổng_hợp_kl_dự_kiến_tháng_10_3"/>
      <sheetName val="Bảng_thống_kê_(2)3"/>
      <sheetName val="DGKL_TT4-10(1-7)3"/>
      <sheetName val="DGKL_TT4-10(8-13)3"/>
      <sheetName val="DGKL_TT4-11(1-6)3"/>
      <sheetName val="DGKL_TT4-11(7-12)3"/>
      <sheetName val="thep_TT4-10(1-7)3"/>
      <sheetName val="thep_TT4-11(1-6)3"/>
      <sheetName val="thep_TT4-10(8-13)3"/>
      <sheetName val="thep_TT4-11(7-12)_3"/>
      <sheetName val="ĐƠN_TRỌNG3"/>
      <sheetName val="gọi_thép3"/>
      <sheetName val="Bill_1-_Prelim3"/>
      <sheetName val="DT_TH3"/>
      <sheetName val="Bill_01-Prelims(ham)3"/>
      <sheetName val="Bill_05_-_Prelims_(than)3"/>
      <sheetName val="_Bill_02_-_BPTC3"/>
      <sheetName val="Bill_03-Basement3"/>
      <sheetName val="Bill_04_-_MEP3"/>
      <sheetName val="Bill_06_-_ketcauthan3"/>
      <sheetName val="Bill_07_-_chong_tham3"/>
      <sheetName val="Bill_08_-_Xay_tho3"/>
      <sheetName val="Bill_09_-_HT_tho3"/>
      <sheetName val="Bill_10-Ngoai_troi3"/>
      <sheetName val="Bill_11_-_Other3"/>
      <sheetName val="DT_rút_gọn3"/>
      <sheetName val="Danh_sach_VT3"/>
      <sheetName val="Định_mức3"/>
      <sheetName val="TH_NC3"/>
      <sheetName val="1__VT_chính3"/>
      <sheetName val="2__VT_phụ3"/>
      <sheetName val="3__Thầu_phụ3"/>
      <sheetName val="4__Nhân_công3"/>
      <sheetName val="4a_NS_NC3"/>
      <sheetName val="5_Thiết_bị_thi_công3"/>
      <sheetName val="6_Chi_phí_khác3"/>
      <sheetName val="Dàn_giáo_bao_che3"/>
      <sheetName val="Cofa_dầm,_sàn,_cột,_vách3"/>
      <sheetName val="NT(VAI_DIA)3"/>
      <sheetName val="NT(TUOI_NHUA)_3"/>
      <sheetName val="NT(THAM_BTN)3"/>
      <sheetName val="CT_PhatQuang_(N76-ĐG)TT3"/>
      <sheetName val="CĐ_hiện_trạng_(N76-ĐG_PT)3"/>
      <sheetName val="CT_đào_khuôn_(N76-ĐG)PT3"/>
      <sheetName val="CĐ_ĐÀO_(N76-ĐG_PT)3"/>
      <sheetName val="Đắp_cát_K95-L2__(ĐNP)3"/>
      <sheetName val="c_độ_đỉnh_k95)__(ĐNP)3"/>
      <sheetName val="CT_Đắp_cát_K98_L2_(ĐNP)3"/>
      <sheetName val="c_độ_đỉnh_k98_L1_(ĐNP)3"/>
      <sheetName val="Vải_địa__(ĐNP)3"/>
      <sheetName val="cpdd_II__(ĐNP)_(L2)3"/>
      <sheetName val="c_độ_cpdd_II_(ĐNP)3"/>
      <sheetName val="cpdd_I_(L1)_(ĐNP)3"/>
      <sheetName val="c_độ_cpdd_I_(1-14)_(ĐNP)3"/>
      <sheetName val="tưới_nhựa_(ĐNP)3"/>
      <sheetName val="BTN_h_trung_(ĐNP)3"/>
      <sheetName val="Div_C3"/>
      <sheetName val="Contractor_letter3"/>
      <sheetName val="Final_Summary3"/>
      <sheetName val="Main_Summary3"/>
      <sheetName val="Bill_1_Preliminaries3"/>
      <sheetName val="Bill_2_PS&amp;PC_Sums3"/>
      <sheetName val="Bill_3_Summary3"/>
      <sheetName val="Div_E3"/>
      <sheetName val="Div__13"/>
      <sheetName val="Div_23"/>
      <sheetName val="Div_33"/>
      <sheetName val="Div_H3"/>
      <sheetName val="Div_J3"/>
      <sheetName val="Div_43"/>
      <sheetName val="Div_53"/>
      <sheetName val="Div_63"/>
      <sheetName val="Div_73"/>
      <sheetName val="Div_83"/>
      <sheetName val="VO_Summary3"/>
      <sheetName val="Div_R3"/>
      <sheetName val="DIV_W(_Not_Print)3"/>
      <sheetName val="6_External_works-R183"/>
      <sheetName val="worker_camp3"/>
      <sheetName val="1-_Prelim3"/>
      <sheetName val="2-Doors_&amp;_Windows3"/>
      <sheetName val="3-Finishing_works,_CM13"/>
      <sheetName val="4-Finishing_works,_CM23"/>
      <sheetName val="5-_Miscellaneous_works3"/>
      <sheetName val="Tổng_hợp3"/>
      <sheetName val="Tòa_R13"/>
      <sheetName val="Tòa_R23"/>
      <sheetName val="Tòa_R33"/>
      <sheetName val="Tòa_R43"/>
      <sheetName val="Tòa_R53"/>
      <sheetName val="Tòa_R63"/>
      <sheetName val="Phan_tho2"/>
      <sheetName val="1_DATE2"/>
      <sheetName val="Du_toan2"/>
      <sheetName val="Nuoc_kho_lanh2"/>
      <sheetName val="KL_Chi_tiết2"/>
      <sheetName val="INPUT_DATA_HERE3"/>
      <sheetName val="items_left2"/>
      <sheetName val="May_TC2"/>
      <sheetName val="Nhan_cong2"/>
      <sheetName val="Vat_tu2"/>
      <sheetName val="Bang_KL2"/>
      <sheetName val="DM_ChiPhi2"/>
      <sheetName val="BB_lay_mau2"/>
      <sheetName val="Thuc_thanh2"/>
      <sheetName val="COST_SUM2"/>
      <sheetName val="6PILE__(돌출)2"/>
      <sheetName val="HARGA_ALAT2"/>
      <sheetName val="KL_san_lap2"/>
      <sheetName val="Bill_1_CPC2"/>
      <sheetName val="Bill_2_BoQ2"/>
      <sheetName val="Bill_3_PL2"/>
      <sheetName val="Bill_4_Do_boc_KL2"/>
      <sheetName val="Bill5__VT_CDT_cap2"/>
      <sheetName val="II_6_112"/>
      <sheetName val="BẢNG_TH_CỬA_CC2"/>
      <sheetName val="BẢNG_TH_PHU_KIEN2"/>
      <sheetName val="Goi_thau2"/>
      <sheetName val="Bill_2_BoQ__(2)2"/>
      <sheetName val="Bảng_TH_PK2"/>
      <sheetName val="Chi_tiết2"/>
      <sheetName val="I_12"/>
      <sheetName val="I_22"/>
      <sheetName val="I_32"/>
      <sheetName val="I_42"/>
      <sheetName val="I_52"/>
      <sheetName val="Annex_B2"/>
      <sheetName val="Data_Validation2"/>
      <sheetName val="Danh_mục_VT1"/>
      <sheetName val="MA_K_HANG1"/>
      <sheetName val="Phan_tich_DG1"/>
      <sheetName val="Pasir_Panjang_100J1"/>
      <sheetName val="THKP_coc1"/>
      <sheetName val="Bang_PTVT1"/>
      <sheetName val="Elemental_Breakdown+20%1"/>
      <sheetName val="TH_May_TC1"/>
      <sheetName val="KLDT_DIEN1"/>
      <sheetName val="PTVT_DIEN1"/>
      <sheetName val="Thong_ke_thiet_bi1"/>
      <sheetName val="Chenh_lech_vat_tu1"/>
      <sheetName val="6_TVBH1"/>
      <sheetName val="04__TheoDoiChiPhiB1"/>
      <sheetName val="Kolom_UT1"/>
      <sheetName val="_1"/>
      <sheetName val="TONG_HOP_HM1"/>
      <sheetName val="NHA_XUONG1"/>
      <sheetName val="THEP_TAM1"/>
      <sheetName val="THEP_HÌNH1"/>
      <sheetName val="THEP_HINH1"/>
      <sheetName val="XA_GO1"/>
      <sheetName val="BANG_TRA1"/>
      <sheetName val="Vat_lieu_Canh"/>
      <sheetName val="Window Door schedule"/>
      <sheetName val="Bang gia cuoc"/>
      <sheetName val="Bu nhien lieu"/>
      <sheetName val="MDCMEN"/>
      <sheetName val="Heso"/>
      <sheetName val="SP10"/>
      <sheetName val="MOS"/>
      <sheetName val="1"/>
      <sheetName val="tong du toan"/>
      <sheetName val="CD2000"/>
      <sheetName val="Toan_DA"/>
      <sheetName val="유림골조"/>
      <sheetName val="Piano Montaggio PO-02 bozza2"/>
      <sheetName val="BQ_Kantor&amp;Pabrik(beton_x0012__x0000_"/>
      <sheetName val="_x0000__x0009__x0000__x0008__x0000__x000f__x0000__x0009__x0000__x0010__x0000__x0013_"/>
      <sheetName val="CF_DT"/>
      <sheetName val="Joinery works"/>
      <sheetName val="Info"/>
      <sheetName val="Utilities"/>
      <sheetName val="Civil_B1"/>
      <sheetName val="Civil_B4"/>
      <sheetName val="Bill rekap"/>
      <sheetName val="Bill of Qty"/>
      <sheetName val="DGKL BTCT TAI CHO"/>
      <sheetName val="Pesanan"/>
      <sheetName val="Penjualan"/>
      <sheetName val="Analisa-Harga"/>
      <sheetName val="schbhn"/>
      <sheetName val="schalt"/>
      <sheetName val="schtng"/>
      <sheetName val="rap rinci"/>
      <sheetName val="AHSAT"/>
      <sheetName val="ERCN"/>
      <sheetName val="FABCOST"/>
      <sheetName val="TYPE D"/>
      <sheetName val="Steel Material List "/>
      <sheetName val="PAINT"/>
      <sheetName val="K"/>
      <sheetName val="Upah&amp;Bahan"/>
      <sheetName val="DAF.HRG"/>
      <sheetName val="REKAP ESKALASI"/>
      <sheetName val="SKEDULmaterial"/>
      <sheetName val="Hsatuan-OK"/>
      <sheetName val="hrg_sat"/>
      <sheetName val="HRG SAT"/>
      <sheetName val="8410(Kerb)"/>
      <sheetName val="5-ALAT(1)"/>
      <sheetName val="plant"/>
      <sheetName val="lamp 9"/>
      <sheetName val="Agregat Halus &amp; Kasar"/>
      <sheetName val="BQMPALOC"/>
      <sheetName val="Indirect Cost"/>
      <sheetName val="4-Basic Price"/>
      <sheetName val="SUM_PROG PLAN"/>
      <sheetName val="SUM_KURVA S ACT"/>
      <sheetName val="REKAP BOBOT"/>
      <sheetName val="Rekap Akhir"/>
      <sheetName val="7.Persiapan"/>
      <sheetName val="8.Struktur"/>
      <sheetName val="9.Arsitektur"/>
      <sheetName val="10.Mekanikal"/>
      <sheetName val="11.Elektrikal"/>
      <sheetName val="12.Area Luar"/>
      <sheetName val="Bongkaran Strut"/>
      <sheetName val="TJ1Q47"/>
      <sheetName val="Harga Satuan"/>
      <sheetName val="BEFORE ALLOCATION"/>
      <sheetName val="property Investasi sd juni 2020"/>
      <sheetName val="HS_TRG"/>
      <sheetName val="PERALATAN "/>
      <sheetName val="NAME"/>
      <sheetName val="Concrete"/>
      <sheetName val="AN. TAMPL"/>
      <sheetName val="ana-alat"/>
      <sheetName val="3_DIV2"/>
      <sheetName val="Master 1.0"/>
      <sheetName val="7.PEK-STRUKTUR"/>
      <sheetName val="AHS Aspal"/>
      <sheetName val="BILL"/>
      <sheetName val="RAB2"/>
      <sheetName val="Analis"/>
      <sheetName val="URAIAN "/>
      <sheetName val="LS-Rutin"/>
      <sheetName val="pivot2"/>
      <sheetName val="pivot1"/>
      <sheetName val="Peralatan"/>
      <sheetName val="Analisa Quarry"/>
      <sheetName val="Div7"/>
      <sheetName val="Informasi"/>
      <sheetName val="Har_mat"/>
      <sheetName val="baja"/>
      <sheetName val="tanah"/>
      <sheetName val="pasangan"/>
      <sheetName val="plesteran"/>
      <sheetName val="pembesian"/>
      <sheetName val="bekesting m2 _2_"/>
      <sheetName val="waterproofing"/>
      <sheetName val="rekap harga satuan pek"/>
      <sheetName val="cat baja_waterproofing"/>
      <sheetName val="listplank"/>
      <sheetName val="plafond"/>
      <sheetName val="HPS PC"/>
      <sheetName val="금융"/>
      <sheetName val="rekap_rap13"/>
      <sheetName val="AN_BONGKARAN13"/>
      <sheetName val="AN_kusen13"/>
      <sheetName val="AN_beton13"/>
      <sheetName val="upah_bahan13"/>
      <sheetName val="RAB_BONGKARAN13"/>
      <sheetName val="bq_tam-penghub13"/>
      <sheetName val="RAB_AR&amp;STR13"/>
      <sheetName val="RAB_M&amp;E13"/>
      <sheetName val="RAB_AR_STR12"/>
      <sheetName val="Lat_gach_san_nha13"/>
      <sheetName val="01_THGTTT11"/>
      <sheetName val="HD_1512211"/>
      <sheetName val="COMMON_AREA11"/>
      <sheetName val="GT_Bieu_hanh_lang11"/>
      <sheetName val="CV_CHAO_GIA_211"/>
      <sheetName val="Goc_CC11"/>
      <sheetName val="MA_NS10"/>
      <sheetName val="Bill_No_6_Koord_&amp;_Attendance9"/>
      <sheetName val="BQ_Kantor&amp;Pabrik(beton)9"/>
      <sheetName val="AnalisaSIPIL_RIIL9"/>
      <sheetName val="Isolasi_Luar_Dalam9"/>
      <sheetName val="Isolasi_Luar9"/>
      <sheetName val="analis_azaa9"/>
      <sheetName val="Analisa_ARS9"/>
      <sheetName val="01A-_RAB9"/>
      <sheetName val="rekap_c9"/>
      <sheetName val="HRG_BHN9"/>
      <sheetName val="Urai__Resap_pengikat9"/>
      <sheetName val="H_Satuan9"/>
      <sheetName val="Chi_tiet9"/>
      <sheetName val="Sàn_T19"/>
      <sheetName val="Lỗ_thông_gió9"/>
      <sheetName val="Danh_mục9"/>
      <sheetName val="Chiet_tinh_dz359"/>
      <sheetName val="B1_1Giatri_theo_HD9"/>
      <sheetName val="TONG_HOP_STK_NHA_CUNG_CAP9"/>
      <sheetName val="SS_Coc_Khoan_Nhoi8"/>
      <sheetName val="Tổng_Hợp_giá_trị_theo_tháng8"/>
      <sheetName val="gia_cong_tac7"/>
      <sheetName val="04_-_XUONG_DET_B8"/>
      <sheetName val="Data_(2)8"/>
      <sheetName val="KTXD-TQT,_PS8"/>
      <sheetName val="TH_SKL8"/>
      <sheetName val="DIEN_GIAI_KLCV_NHA_LAP_RAP7"/>
      <sheetName val="KL_THEP_NHA_LAP_RAP7"/>
      <sheetName val="Du_tru_CP-Bieu_017"/>
      <sheetName val="Luong_khoan_BĐH7"/>
      <sheetName val="NHAP_SL7"/>
      <sheetName val="General_Schedule7"/>
      <sheetName val="Div26_-_Elect7"/>
      <sheetName val="GIÁ_VẬT_TƯ7"/>
      <sheetName val="Data_017"/>
      <sheetName val="Eq__Mobilization7"/>
      <sheetName val="Data_Phat7"/>
      <sheetName val="MTO_REV_2(ARMOR)7"/>
      <sheetName val="dongia_(2)6"/>
      <sheetName val="THPDMoi__(2)6"/>
      <sheetName val="DON_GIA6"/>
      <sheetName val="t-h_HA_THE6"/>
      <sheetName val="CHITIET_VL-NC-TT_-1p6"/>
      <sheetName val="TONG_HOP_VL-NC_TT6"/>
      <sheetName val="TH_XL6"/>
      <sheetName val="CHITIET_VL-NC-TT-3p6"/>
      <sheetName val="KPVC-BD_6"/>
      <sheetName val="CHITIET_VL-NC6"/>
      <sheetName val="Đơn_Giá_6"/>
      <sheetName val="2_HĐ_MÁY_+_NHÂN_LỰC6"/>
      <sheetName val="HẠNG_MỤC6"/>
      <sheetName val="GIÁM_SÁT6"/>
      <sheetName val="CAP_NHAT_GIA_VL6"/>
      <sheetName val="Thiet_Bi6"/>
      <sheetName val="Phan_tich6"/>
      <sheetName val="TH_Vat_tu6"/>
      <sheetName val="TH_Kinh_phi6"/>
      <sheetName val="TH_MTC6"/>
      <sheetName val="TH_N_Cong6"/>
      <sheetName val="Dinh_muc_CP_KTCB_khac6"/>
      <sheetName val="KL_chi_tiet6"/>
      <sheetName val="KL_tong_hop6"/>
      <sheetName val="D_&amp;_W_sizes9"/>
      <sheetName val="Cover_Daf-29"/>
      <sheetName val="Analisa_HS9"/>
      <sheetName val="mat-me_pipa9"/>
      <sheetName val="Currency_Rate9"/>
      <sheetName val="B___Norelec9"/>
      <sheetName val="Rekap_Direct_Cost9"/>
      <sheetName val="Bill_No_6_Koord___Attendance9"/>
      <sheetName val="Cac_HS_hieu_chinh8"/>
      <sheetName val="2-Genset_print8"/>
      <sheetName val="MOW_45%8"/>
      <sheetName val="MOS_55%8"/>
      <sheetName val="_UPAH8"/>
      <sheetName val="B_-_Norelec8"/>
      <sheetName val="DAFT_ALAT,UPAH_&amp;_MAT8"/>
      <sheetName val="Harga_ME_8"/>
      <sheetName val="CONS_8"/>
      <sheetName val="January_20158"/>
      <sheetName val="Basic_Price8"/>
      <sheetName val="HARGA_MATERIAL8"/>
      <sheetName val="BQ_ARS8"/>
      <sheetName val="DETAIL_RAP8"/>
      <sheetName val="BQ_PENGURANGAN_SALURAN8"/>
      <sheetName val="Week9-Feb____8"/>
      <sheetName val="D_HARGA8"/>
      <sheetName val="Analisa_Harga8"/>
      <sheetName val="Analisa_Gabungan8"/>
      <sheetName val="bahan_7"/>
      <sheetName val="Pln_Pdt7"/>
      <sheetName val="Steel_Pipe7"/>
      <sheetName val="External_PVC,_PPR,_HDPE7"/>
      <sheetName val="Internal_PVC,_PPR,_HDPE7"/>
      <sheetName val="GI_Sheet7"/>
      <sheetName val="BQ_(by_owner)7"/>
      <sheetName val="rab_me_(fisik)7"/>
      <sheetName val="rab_me_(by_owner)_7"/>
      <sheetName val="Form_I7"/>
      <sheetName val="Cover_Daf_27"/>
      <sheetName val="B1form_(2)7"/>
      <sheetName val="2_27"/>
      <sheetName val="Analisa_Upah_&amp;_Bahan_Plum7"/>
      <sheetName val="Analisa_&amp;_Upah7"/>
      <sheetName val="AT_27"/>
      <sheetName val="HB_7"/>
      <sheetName val="ANAL_BOW7"/>
      <sheetName val="Project_Data7"/>
      <sheetName val="MEP_SUM6"/>
      <sheetName val="TINH_GIA_-_SAN_XUAT_Vertico6"/>
      <sheetName val="05__Data_Cash_Flow6"/>
      <sheetName val="MTO_REV_2_ARMOR_6"/>
      <sheetName val="NSA_fr_Revit6"/>
      <sheetName val="Thông_tin_ban_đầu6"/>
      <sheetName val="Chiet_tinh_dz225"/>
      <sheetName val="CHÀO_GIÁ_KL_CÁC_TUYẾN_CÒN_LẠI5"/>
      <sheetName val="_TNT_K_Lượng_các_tuyến_còn_lại5"/>
      <sheetName val="KL_TNT_Khu_thấp_tầng5"/>
      <sheetName val="KL__HG_ĐIỆN_còn_lại5"/>
      <sheetName val="KHỐI_LƯỢNG_HỐ_VAN5"/>
      <sheetName val="Sàn_tầng_01_(_old_)5"/>
      <sheetName val="B4-C_A,C_B,C1,_C1-A4"/>
      <sheetName val="B6-D2_to_D2C_4"/>
      <sheetName val="B19-Beach_Club4"/>
      <sheetName val="MAIN_GATE_HOUSE4"/>
      <sheetName val="3_1_15"/>
      <sheetName val="3_1_45"/>
      <sheetName val="2_5_15"/>
      <sheetName val="4_1_15"/>
      <sheetName val="4_3_25"/>
      <sheetName val="2_3_35"/>
      <sheetName val="5_3_15"/>
      <sheetName val="2_4_35"/>
      <sheetName val="TONG_HOP_VL-NC5"/>
      <sheetName val="TONGKE3p_5"/>
      <sheetName val="TH_VL,_NC,_DDHT_Thanhphuoc5"/>
      <sheetName val="GOC-KO_IN5"/>
      <sheetName val="2_TH_Giá_Trị4"/>
      <sheetName val="Lập_là4"/>
      <sheetName val="Xây_thang_bộ,_tam_cấp4"/>
      <sheetName val="DATA_CUA_A34"/>
      <sheetName val="DATA_LANH_TO_A34"/>
      <sheetName val="Trat_trong4"/>
      <sheetName val="Trat_ngoài4"/>
      <sheetName val="Cán_nền4"/>
      <sheetName val="Sơn_trong4"/>
      <sheetName val="Sơn_ngoài4"/>
      <sheetName val="Chống_thấm_A3574"/>
      <sheetName val="Bê_Tông_bù_mái4"/>
      <sheetName val="Trần_thạch_cao_A34"/>
      <sheetName val="CỦA_NHOM_KINH_A34"/>
      <sheetName val="ĐCKL_THÉP4"/>
      <sheetName val="THVL_CĐT_CẤP4"/>
      <sheetName val="4_TK_CẨU_THÙNG4"/>
      <sheetName val="1__HT_Điện_-_R14"/>
      <sheetName val="2__HT_Máy_Phát_Điện_-_R14"/>
      <sheetName val="3_HT_ĐHKK_-_R24"/>
      <sheetName val="4_HT_Cấp_Thoát_Nước4"/>
      <sheetName val="5_HT_PCCC4"/>
      <sheetName val="6__Thiết_bị_chính4"/>
      <sheetName val="Các_Hạng_mục_Thay_đổi4"/>
      <sheetName val="CU_Bơm_Van5"/>
      <sheetName val="NHAT_KY_HO_SO_THANH_TOAN5"/>
      <sheetName val="1_GTTT_VAT_TU5"/>
      <sheetName val="2_GTKL_vattu5"/>
      <sheetName val="3_THKL_vat_tu5"/>
      <sheetName val="4_KLVT5"/>
      <sheetName val="Tinh_tole_ngay_5"/>
      <sheetName val="6_TUHĐ5"/>
      <sheetName val="MTO_REV_04"/>
      <sheetName val="PL_Dieu_chinh4"/>
      <sheetName val="KLHT-02_14"/>
      <sheetName val="KLT_MONG,CỔ_CỘT4"/>
      <sheetName val="KLT_SAN_ZONE2,34"/>
      <sheetName val="KLT_NEN4"/>
      <sheetName val="KLT_COT4"/>
      <sheetName val="KLT_DAM4"/>
      <sheetName val="T_LANH_TO4"/>
      <sheetName val="THANG_+LANH_TO4"/>
      <sheetName val="BE_NƯƠC4"/>
      <sheetName val="Doi_so4"/>
      <sheetName val="CT_ĐẤT4"/>
      <sheetName val="CT_BE_TONG4"/>
      <sheetName val="CT_VAN_KHUON4"/>
      <sheetName val="CT_KHAC4"/>
      <sheetName val="CV_PHAT4"/>
      <sheetName val="TH-VT_CĐT_cấp4"/>
      <sheetName val="DG-VT_nhập_CT4"/>
      <sheetName val="Nhat_ky_TT4"/>
      <sheetName val="D_muc_KL4"/>
      <sheetName val="D_muc_checklist4"/>
      <sheetName val="THKL_B34"/>
      <sheetName val="Báo_cháy_B44"/>
      <sheetName val="D_muc_checklist_(2)4"/>
      <sheetName val="Dien_thong_tin4"/>
      <sheetName val="BB_Tham_dinh4"/>
      <sheetName val="Khau_tru-014"/>
      <sheetName val="Khau_tru-024"/>
      <sheetName val="Khau_tru-034"/>
      <sheetName val="tính_tole4"/>
      <sheetName val="Công_thức_ống_gió4"/>
      <sheetName val="Tai_trong4"/>
      <sheetName val="KT(C-C)_DAT4"/>
      <sheetName val="Bang_tt_mot_so_chi_tiet4"/>
      <sheetName val="NKHSTT_TVQL4"/>
      <sheetName val="2_TH-GTrị4"/>
      <sheetName val="5_TH-ĐHTG4"/>
      <sheetName val="1_R18_BF4"/>
      <sheetName val="LCR_BOQ_TENDER4"/>
      <sheetName val="Piling_work4"/>
      <sheetName val="Steel_work4"/>
      <sheetName val="Finishing_work4"/>
      <sheetName val="External_work4"/>
      <sheetName val="Budget_control_Rev64"/>
      <sheetName val="Daftar_Upah4"/>
      <sheetName val="Rekap_Prelim4"/>
      <sheetName val="perkerasan_rigid4"/>
      <sheetName val="Analis_harga4"/>
      <sheetName val="Unit_Rate4"/>
      <sheetName val="Fire_Fighting4"/>
      <sheetName val="Item_Kompensasi4"/>
      <sheetName val="NP_(4)4"/>
      <sheetName val="Bore_Pile4"/>
      <sheetName val="taking_of4"/>
      <sheetName val="SUM_PROG_ACT4"/>
      <sheetName val="KURVA_S_PLAN4"/>
      <sheetName val="KURVA_S_ACT4"/>
      <sheetName val="M1_PROGRES_4"/>
      <sheetName val="M1_KURVA_S4"/>
      <sheetName val="M2_KURVA_S4"/>
      <sheetName val="M3_KURVA_S4"/>
      <sheetName val="M4_KURVA_S4"/>
      <sheetName val="M5_KURVA_S4"/>
      <sheetName val="M6_KURVA_S4"/>
      <sheetName val="M7_KURVA_S4"/>
      <sheetName val="M8_KURVA_S4"/>
      <sheetName val="M9_KURVA_S4"/>
      <sheetName val="1__Bìa_4"/>
      <sheetName val="2_Mucluc_4"/>
      <sheetName val="3_NTGD4"/>
      <sheetName val="DS_(2)4"/>
      <sheetName val="02A_ĐNTT_HĐ4"/>
      <sheetName val="03A_DGKL_HĐ4"/>
      <sheetName val="ĐỀ_NGHỊ_TT_TIẾN_DUNG4"/>
      <sheetName val="TT_TIẾN_DUNG4"/>
      <sheetName val="ĐỀ_NGHỊ_TT_ANH_DU4"/>
      <sheetName val="TT_ANH_DU4"/>
      <sheetName val="XE_VẬN_CHUYỂN_TIẾN_DUNG_+_A_DU4"/>
      <sheetName val="Máy_đào_Tiến_Dung4"/>
      <sheetName val="ĐỀ_NGHỊ_TT_ANH_DU_(Lần_2)4"/>
      <sheetName val="TT_ANH_DU_(Lần_2)4"/>
      <sheetName val="Xe_vận_chuyển_anh_Du_tiếp4"/>
      <sheetName val="PLHĐ_014"/>
      <sheetName val="TÍNH_TOÁN_KHỐI_LƯỢNG_P64"/>
      <sheetName val="hỢP_ĐỒNG4"/>
      <sheetName val="NK_HSTT4"/>
      <sheetName val="BB_thẩm_định4"/>
      <sheetName val="đọc_số4"/>
      <sheetName val="Khấu_trừ-034"/>
      <sheetName val="Dự_trù_thanh_toán4"/>
      <sheetName val="Chi_tiết_dự_trù4"/>
      <sheetName val="Tổng_hợp_kl_dự_kiến_tháng_10_4"/>
      <sheetName val="Bảng_thống_kê_(2)4"/>
      <sheetName val="DGKL_TT4-10(1-7)4"/>
      <sheetName val="DGKL_TT4-10(8-13)4"/>
      <sheetName val="DGKL_TT4-11(1-6)4"/>
      <sheetName val="DGKL_TT4-11(7-12)4"/>
      <sheetName val="thep_TT4-10(1-7)4"/>
      <sheetName val="thep_TT4-11(1-6)4"/>
      <sheetName val="thep_TT4-10(8-13)4"/>
      <sheetName val="thep_TT4-11(7-12)_4"/>
      <sheetName val="ĐƠN_TRỌNG4"/>
      <sheetName val="gọi_thép4"/>
      <sheetName val="KL_THÉP_MÓNG,DẦM,_SÀN,_CỘT_B24"/>
      <sheetName val="THKLTT_THÉP_B24"/>
      <sheetName val="Detail_RAM_DỐC_B1-L14"/>
      <sheetName val="Bill_1-_Prelim4"/>
      <sheetName val="DT_TH4"/>
      <sheetName val="Bill_01-Prelims(ham)4"/>
      <sheetName val="Bill_05_-_Prelims_(than)4"/>
      <sheetName val="_Bill_02_-_BPTC4"/>
      <sheetName val="Bill_03-Basement4"/>
      <sheetName val="Bill_04_-_MEP4"/>
      <sheetName val="Bill_06_-_ketcauthan4"/>
      <sheetName val="Bill_07_-_chong_tham4"/>
      <sheetName val="Bill_08_-_Xay_tho4"/>
      <sheetName val="Bill_09_-_HT_tho4"/>
      <sheetName val="Bill_10-Ngoai_troi4"/>
      <sheetName val="Bill_11_-_Other4"/>
      <sheetName val="DT_rút_gọn4"/>
      <sheetName val="Danh_sach_VT4"/>
      <sheetName val="Định_mức4"/>
      <sheetName val="TH_NC4"/>
      <sheetName val="1__VT_chính4"/>
      <sheetName val="2__VT_phụ4"/>
      <sheetName val="3__Thầu_phụ4"/>
      <sheetName val="4__Nhân_công4"/>
      <sheetName val="4a_NS_NC4"/>
      <sheetName val="5_Thiết_bị_thi_công4"/>
      <sheetName val="6_Chi_phí_khác4"/>
      <sheetName val="Dàn_giáo_bao_che4"/>
      <sheetName val="Cofa_dầm,_sàn,_cột,_vách4"/>
      <sheetName val="THEP_MONG_+VACH_HO_PIT4"/>
      <sheetName val="THEP_SAN4"/>
      <sheetName val="THEP_MONG_CAU_THAP4"/>
      <sheetName val="NT(VAI_DIA)4"/>
      <sheetName val="NT(TUOI_NHUA)_4"/>
      <sheetName val="NT(THAM_BTN)4"/>
      <sheetName val="CT_PhatQuang_(N76-ĐG)TT4"/>
      <sheetName val="CĐ_hiện_trạng_(N76-ĐG_PT)4"/>
      <sheetName val="CT_đào_khuôn_(N76-ĐG)PT4"/>
      <sheetName val="CĐ_ĐÀO_(N76-ĐG_PT)4"/>
      <sheetName val="Đắp_cát_K95-L2__(ĐNP)4"/>
      <sheetName val="c_độ_đỉnh_k95)__(ĐNP)4"/>
      <sheetName val="CT_Đắp_cát_K98_L2_(ĐNP)4"/>
      <sheetName val="c_độ_đỉnh_k98_L1_(ĐNP)4"/>
      <sheetName val="Vải_địa__(ĐNP)4"/>
      <sheetName val="cpdd_II__(ĐNP)_(L2)4"/>
      <sheetName val="c_độ_cpdd_II_(ĐNP)4"/>
      <sheetName val="cpdd_I_(L1)_(ĐNP)4"/>
      <sheetName val="c_độ_cpdd_I_(1-14)_(ĐNP)4"/>
      <sheetName val="tưới_nhựa_(ĐNP)4"/>
      <sheetName val="BTN_h_trung_(ĐNP)4"/>
      <sheetName val="Div_C4"/>
      <sheetName val="Contractor_letter4"/>
      <sheetName val="Final_Summary4"/>
      <sheetName val="Main_Summary4"/>
      <sheetName val="Bill_1_Preliminaries4"/>
      <sheetName val="Bill_2_PS&amp;PC_Sums4"/>
      <sheetName val="Bill_3_Summary4"/>
      <sheetName val="Div_E4"/>
      <sheetName val="Div__14"/>
      <sheetName val="Div_24"/>
      <sheetName val="Div_34"/>
      <sheetName val="Div_H4"/>
      <sheetName val="Div_J4"/>
      <sheetName val="Div_44"/>
      <sheetName val="Div_54"/>
      <sheetName val="Div_64"/>
      <sheetName val="Div_74"/>
      <sheetName val="Div_84"/>
      <sheetName val="VO_Summary4"/>
      <sheetName val="Div_R4"/>
      <sheetName val="DIV_W(_Not_Print)4"/>
      <sheetName val="6_External_works-R184"/>
      <sheetName val="Tổng_hợp4"/>
      <sheetName val="Tòa_R14"/>
      <sheetName val="Tòa_R24"/>
      <sheetName val="Tòa_R34"/>
      <sheetName val="Tòa_R44"/>
      <sheetName val="Tòa_R54"/>
      <sheetName val="Tòa_R64"/>
      <sheetName val="1_DATE3"/>
      <sheetName val="Du_toan3"/>
      <sheetName val="Nuoc_kho_lanh3"/>
      <sheetName val="worker_camp4"/>
      <sheetName val="1-_Prelim4"/>
      <sheetName val="2-Doors_&amp;_Windows4"/>
      <sheetName val="3-Finishing_works,_CM14"/>
      <sheetName val="4-Finishing_works,_CM24"/>
      <sheetName val="5-_Miscellaneous_works4"/>
      <sheetName val="INPUT_DATA_HERE4"/>
      <sheetName val="Phan_tho3"/>
      <sheetName val="KL_Chi_tiết3"/>
      <sheetName val="items_left3"/>
      <sheetName val="May_TC3"/>
      <sheetName val="Nhan_cong3"/>
      <sheetName val="Vat_tu3"/>
      <sheetName val="Bang_KL3"/>
      <sheetName val="DM_ChiPhi3"/>
      <sheetName val="BB_lay_mau3"/>
      <sheetName val="Thuc_thanh3"/>
      <sheetName val="COST_SUM3"/>
      <sheetName val="HARGA_ALAT3"/>
      <sheetName val="Annex_B3"/>
      <sheetName val="6PILE__(돌출)3"/>
      <sheetName val="KL_san_lap3"/>
      <sheetName val="Bill_1_CPC3"/>
      <sheetName val="Bill_2_BoQ3"/>
      <sheetName val="Bill_3_PL3"/>
      <sheetName val="Bill_4_Do_boc_KL3"/>
      <sheetName val="Bill5__VT_CDT_cap3"/>
      <sheetName val="II_6_113"/>
      <sheetName val="BẢNG_TH_CỬA_CC3"/>
      <sheetName val="BẢNG_TH_PHU_KIEN3"/>
      <sheetName val="Goi_thau3"/>
      <sheetName val="Bill_2_BoQ__(2)3"/>
      <sheetName val="Bảng_TH_PK3"/>
      <sheetName val="Chi_tiết3"/>
      <sheetName val="I_13"/>
      <sheetName val="I_23"/>
      <sheetName val="I_33"/>
      <sheetName val="I_43"/>
      <sheetName val="I_53"/>
      <sheetName val="Data_Validation3"/>
      <sheetName val="MA_K_HANG2"/>
      <sheetName val="Phan_tich_DG2"/>
      <sheetName val="Danh_mục_VT2"/>
      <sheetName val="Pasir_Panjang_100J2"/>
      <sheetName val="THKP_coc2"/>
      <sheetName val="Bang_PTVT2"/>
      <sheetName val="04__TheoDoiChiPhiB2"/>
      <sheetName val="TH_May_TC2"/>
      <sheetName val="KLDT_DIEN2"/>
      <sheetName val="PTVT_DIEN2"/>
      <sheetName val="Thong_ke_thiet_bi2"/>
      <sheetName val="6_TVBH2"/>
      <sheetName val="Kolom_UT2"/>
      <sheetName val="Chenh_lech_vat_tu2"/>
      <sheetName val="Elemental_Breakdown+20%2"/>
      <sheetName val="TONG_HOP_HM2"/>
      <sheetName val="NHA_XUONG2"/>
      <sheetName val="List_tình_trạng1"/>
      <sheetName val="_2"/>
      <sheetName val="Cash_Flow1"/>
      <sheetName val="CP_Khac_cuoc_VC1"/>
      <sheetName val="TH_thiet_bi1"/>
      <sheetName val="THEP_TAM2"/>
      <sheetName val="THEP_HÌNH2"/>
      <sheetName val="THEP_HINH2"/>
      <sheetName val="XA_GO2"/>
      <sheetName val="BANG_TRA2"/>
      <sheetName val="Vat_Lieu_HD1"/>
      <sheetName val="Vat_lieu_Canh1"/>
      <sheetName val="04_PLUMBING"/>
      <sheetName val="UNIT_PRICE_LIST"/>
      <sheetName val="Div_7_2"/>
      <sheetName val="F_ALARM"/>
      <sheetName val="H_Upah"/>
      <sheetName val="Form_A"/>
      <sheetName val="Perm__Test"/>
      <sheetName val="Analisa_ME"/>
      <sheetName val="TE_TS_FA_LAN_MATV"/>
      <sheetName val="Kuantitas_&amp;_Harga"/>
      <sheetName val="CAB_2"/>
      <sheetName val="EI_(3-)"/>
      <sheetName val="REKAP_WIL"/>
      <sheetName val="Hrg_Dasar"/>
      <sheetName val="ocean_voyage"/>
      <sheetName val="DAF_ALAT"/>
      <sheetName val="2_2_띠장의_설계"/>
      <sheetName val="AN_Tdr"/>
      <sheetName val="analis_standar(20m)"/>
      <sheetName val="ANAL_BETON"/>
      <sheetName val="iTEM_hARSAT"/>
      <sheetName val="Cash_Flow_bulanan"/>
      <sheetName val="rekap_mekanikal"/>
      <sheetName val="Loan_Schedules"/>
      <sheetName val="M_Pekerjaan"/>
      <sheetName val="Rekap_"/>
      <sheetName val="NP_(2)"/>
      <sheetName val="HD_THI_CONG_2020"/>
      <sheetName val="CORE_DATA"/>
      <sheetName val="Lintel_data"/>
      <sheetName val="core_wall_data"/>
      <sheetName val="1_1_1（土建6#楼）"/>
      <sheetName val="¥_"/>
      <sheetName val="PT_Vua"/>
      <sheetName val="DANH_SÁCH"/>
      <sheetName val="Tinh_toan"/>
      <sheetName val="Window_Door_schedule"/>
      <sheetName val="Bang_gia_cuoc"/>
      <sheetName val="Bu_nhien_lieu"/>
      <sheetName val="tong_du_toan"/>
      <sheetName val="Thép_ga_TNM_0108"/>
      <sheetName val="Bang khoi luong"/>
      <sheetName val="개산공사비"/>
      <sheetName val="2"/>
    </sheetNames>
    <sheetDataSet>
      <sheetData sheetId="0">
        <row r="2">
          <cell r="E2">
            <v>0</v>
          </cell>
        </row>
      </sheetData>
      <sheetData sheetId="1">
        <row r="2">
          <cell r="E2">
            <v>0</v>
          </cell>
        </row>
      </sheetData>
      <sheetData sheetId="2">
        <row r="2">
          <cell r="E2">
            <v>0</v>
          </cell>
        </row>
      </sheetData>
      <sheetData sheetId="3">
        <row r="2">
          <cell r="E2">
            <v>0</v>
          </cell>
        </row>
      </sheetData>
      <sheetData sheetId="4">
        <row r="2">
          <cell r="E2">
            <v>0</v>
          </cell>
        </row>
      </sheetData>
      <sheetData sheetId="5">
        <row r="2">
          <cell r="E2">
            <v>0</v>
          </cell>
        </row>
      </sheetData>
      <sheetData sheetId="6">
        <row r="2">
          <cell r="E2">
            <v>0</v>
          </cell>
        </row>
      </sheetData>
      <sheetData sheetId="7">
        <row r="2">
          <cell r="E2">
            <v>0</v>
          </cell>
        </row>
      </sheetData>
      <sheetData sheetId="8">
        <row r="2">
          <cell r="E2">
            <v>0</v>
          </cell>
        </row>
      </sheetData>
      <sheetData sheetId="9">
        <row r="2">
          <cell r="E2">
            <v>0</v>
          </cell>
        </row>
      </sheetData>
      <sheetData sheetId="10">
        <row r="2">
          <cell r="E2">
            <v>0</v>
          </cell>
        </row>
      </sheetData>
      <sheetData sheetId="11">
        <row r="2">
          <cell r="E2">
            <v>0</v>
          </cell>
        </row>
      </sheetData>
      <sheetData sheetId="12">
        <row r="2">
          <cell r="E2">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0</v>
          </cell>
        </row>
      </sheetData>
      <sheetData sheetId="24">
        <row r="2">
          <cell r="E2">
            <v>0</v>
          </cell>
        </row>
      </sheetData>
      <sheetData sheetId="25" refreshError="1"/>
      <sheetData sheetId="26" refreshError="1"/>
      <sheetData sheetId="27" refreshError="1"/>
      <sheetData sheetId="28" refreshError="1"/>
      <sheetData sheetId="29" refreshError="1"/>
      <sheetData sheetId="30" refreshError="1"/>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row r="2">
          <cell r="E2">
            <v>0</v>
          </cell>
        </row>
      </sheetData>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2">
          <cell r="E2">
            <v>0</v>
          </cell>
        </row>
      </sheetData>
      <sheetData sheetId="167">
        <row r="2">
          <cell r="E2">
            <v>0</v>
          </cell>
        </row>
      </sheetData>
      <sheetData sheetId="168">
        <row r="2">
          <cell r="E2">
            <v>0</v>
          </cell>
        </row>
      </sheetData>
      <sheetData sheetId="169">
        <row r="2">
          <cell r="E2">
            <v>0</v>
          </cell>
        </row>
      </sheetData>
      <sheetData sheetId="170">
        <row r="2">
          <cell r="E2">
            <v>0</v>
          </cell>
        </row>
      </sheetData>
      <sheetData sheetId="171">
        <row r="2">
          <cell r="E2">
            <v>0</v>
          </cell>
        </row>
      </sheetData>
      <sheetData sheetId="172">
        <row r="2">
          <cell r="E2">
            <v>0</v>
          </cell>
        </row>
      </sheetData>
      <sheetData sheetId="173">
        <row r="2">
          <cell r="E2">
            <v>0</v>
          </cell>
        </row>
      </sheetData>
      <sheetData sheetId="174">
        <row r="2">
          <cell r="E2">
            <v>0</v>
          </cell>
        </row>
      </sheetData>
      <sheetData sheetId="175">
        <row r="2">
          <cell r="E2">
            <v>0</v>
          </cell>
        </row>
      </sheetData>
      <sheetData sheetId="176">
        <row r="2">
          <cell r="E2">
            <v>0</v>
          </cell>
        </row>
      </sheetData>
      <sheetData sheetId="177">
        <row r="2">
          <cell r="E2">
            <v>0</v>
          </cell>
        </row>
      </sheetData>
      <sheetData sheetId="178">
        <row r="2">
          <cell r="E2">
            <v>0</v>
          </cell>
        </row>
      </sheetData>
      <sheetData sheetId="179">
        <row r="2">
          <cell r="E2">
            <v>0</v>
          </cell>
        </row>
      </sheetData>
      <sheetData sheetId="180">
        <row r="2">
          <cell r="E2">
            <v>0</v>
          </cell>
        </row>
      </sheetData>
      <sheetData sheetId="181">
        <row r="2">
          <cell r="E2">
            <v>0</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ow r="2">
          <cell r="E2">
            <v>0</v>
          </cell>
        </row>
      </sheetData>
      <sheetData sheetId="217" refreshError="1"/>
      <sheetData sheetId="218" refreshError="1"/>
      <sheetData sheetId="219" refreshError="1"/>
      <sheetData sheetId="220" refreshError="1"/>
      <sheetData sheetId="221" refreshError="1"/>
      <sheetData sheetId="222">
        <row r="2">
          <cell r="E2">
            <v>0</v>
          </cell>
        </row>
      </sheetData>
      <sheetData sheetId="223">
        <row r="2">
          <cell r="E2">
            <v>0</v>
          </cell>
        </row>
      </sheetData>
      <sheetData sheetId="224">
        <row r="2">
          <cell r="E2">
            <v>0</v>
          </cell>
        </row>
      </sheetData>
      <sheetData sheetId="225">
        <row r="2">
          <cell r="E2">
            <v>0</v>
          </cell>
        </row>
      </sheetData>
      <sheetData sheetId="226">
        <row r="2">
          <cell r="E2">
            <v>0</v>
          </cell>
        </row>
      </sheetData>
      <sheetData sheetId="227">
        <row r="2">
          <cell r="E2">
            <v>0</v>
          </cell>
        </row>
      </sheetData>
      <sheetData sheetId="228">
        <row r="2">
          <cell r="E2">
            <v>0</v>
          </cell>
        </row>
      </sheetData>
      <sheetData sheetId="229">
        <row r="2">
          <cell r="E2">
            <v>0</v>
          </cell>
        </row>
      </sheetData>
      <sheetData sheetId="230">
        <row r="2">
          <cell r="E2">
            <v>0</v>
          </cell>
        </row>
      </sheetData>
      <sheetData sheetId="231">
        <row r="2">
          <cell r="E2">
            <v>0</v>
          </cell>
        </row>
      </sheetData>
      <sheetData sheetId="232">
        <row r="2">
          <cell r="E2">
            <v>0</v>
          </cell>
        </row>
      </sheetData>
      <sheetData sheetId="233">
        <row r="2">
          <cell r="E2">
            <v>0</v>
          </cell>
        </row>
      </sheetData>
      <sheetData sheetId="234">
        <row r="2">
          <cell r="E2">
            <v>0</v>
          </cell>
        </row>
      </sheetData>
      <sheetData sheetId="235">
        <row r="2">
          <cell r="E2">
            <v>0</v>
          </cell>
        </row>
      </sheetData>
      <sheetData sheetId="236" refreshError="1"/>
      <sheetData sheetId="237">
        <row r="2">
          <cell r="E2">
            <v>0</v>
          </cell>
        </row>
      </sheetData>
      <sheetData sheetId="238">
        <row r="2">
          <cell r="E2">
            <v>0</v>
          </cell>
        </row>
      </sheetData>
      <sheetData sheetId="239">
        <row r="2">
          <cell r="E2">
            <v>0</v>
          </cell>
        </row>
      </sheetData>
      <sheetData sheetId="240">
        <row r="2">
          <cell r="E2">
            <v>0</v>
          </cell>
        </row>
      </sheetData>
      <sheetData sheetId="241">
        <row r="2">
          <cell r="E2">
            <v>0</v>
          </cell>
        </row>
      </sheetData>
      <sheetData sheetId="242">
        <row r="2">
          <cell r="E2">
            <v>0</v>
          </cell>
        </row>
      </sheetData>
      <sheetData sheetId="243">
        <row r="2">
          <cell r="E2">
            <v>0</v>
          </cell>
        </row>
      </sheetData>
      <sheetData sheetId="244">
        <row r="2">
          <cell r="E2">
            <v>0</v>
          </cell>
        </row>
      </sheetData>
      <sheetData sheetId="245">
        <row r="2">
          <cell r="E2">
            <v>0</v>
          </cell>
        </row>
      </sheetData>
      <sheetData sheetId="246">
        <row r="2">
          <cell r="E2">
            <v>0</v>
          </cell>
        </row>
      </sheetData>
      <sheetData sheetId="247">
        <row r="2">
          <cell r="E2">
            <v>0</v>
          </cell>
        </row>
      </sheetData>
      <sheetData sheetId="248">
        <row r="2">
          <cell r="E2">
            <v>0</v>
          </cell>
        </row>
      </sheetData>
      <sheetData sheetId="249">
        <row r="2">
          <cell r="E2">
            <v>0</v>
          </cell>
        </row>
      </sheetData>
      <sheetData sheetId="250">
        <row r="2">
          <cell r="E2">
            <v>0</v>
          </cell>
        </row>
      </sheetData>
      <sheetData sheetId="251">
        <row r="2">
          <cell r="E2">
            <v>0</v>
          </cell>
        </row>
      </sheetData>
      <sheetData sheetId="252">
        <row r="2">
          <cell r="E2">
            <v>0</v>
          </cell>
        </row>
      </sheetData>
      <sheetData sheetId="253">
        <row r="2">
          <cell r="E2">
            <v>0</v>
          </cell>
        </row>
      </sheetData>
      <sheetData sheetId="254">
        <row r="2">
          <cell r="E2">
            <v>0</v>
          </cell>
        </row>
      </sheetData>
      <sheetData sheetId="255">
        <row r="2">
          <cell r="E2">
            <v>0</v>
          </cell>
        </row>
      </sheetData>
      <sheetData sheetId="256">
        <row r="2">
          <cell r="E2">
            <v>0</v>
          </cell>
        </row>
      </sheetData>
      <sheetData sheetId="257">
        <row r="2">
          <cell r="E2">
            <v>0</v>
          </cell>
        </row>
      </sheetData>
      <sheetData sheetId="258">
        <row r="2">
          <cell r="E2">
            <v>0</v>
          </cell>
        </row>
      </sheetData>
      <sheetData sheetId="259">
        <row r="2">
          <cell r="E2">
            <v>0</v>
          </cell>
        </row>
      </sheetData>
      <sheetData sheetId="260">
        <row r="2">
          <cell r="E2">
            <v>0</v>
          </cell>
        </row>
      </sheetData>
      <sheetData sheetId="261">
        <row r="2">
          <cell r="E2">
            <v>0</v>
          </cell>
        </row>
      </sheetData>
      <sheetData sheetId="262">
        <row r="2">
          <cell r="E2">
            <v>0</v>
          </cell>
        </row>
      </sheetData>
      <sheetData sheetId="263">
        <row r="2">
          <cell r="E2">
            <v>0</v>
          </cell>
        </row>
      </sheetData>
      <sheetData sheetId="264">
        <row r="2">
          <cell r="E2">
            <v>0</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ow r="2">
          <cell r="E2">
            <v>0</v>
          </cell>
        </row>
      </sheetData>
      <sheetData sheetId="276">
        <row r="2">
          <cell r="E2">
            <v>0</v>
          </cell>
        </row>
      </sheetData>
      <sheetData sheetId="277">
        <row r="2">
          <cell r="E2">
            <v>0</v>
          </cell>
        </row>
      </sheetData>
      <sheetData sheetId="278">
        <row r="2">
          <cell r="E2">
            <v>0</v>
          </cell>
        </row>
      </sheetData>
      <sheetData sheetId="279">
        <row r="2">
          <cell r="E2">
            <v>0</v>
          </cell>
        </row>
      </sheetData>
      <sheetData sheetId="280">
        <row r="2">
          <cell r="E2">
            <v>0</v>
          </cell>
        </row>
      </sheetData>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ow r="2">
          <cell r="E2">
            <v>0</v>
          </cell>
        </row>
      </sheetData>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2">
          <cell r="E2">
            <v>0</v>
          </cell>
        </row>
      </sheetData>
      <sheetData sheetId="334">
        <row r="2">
          <cell r="E2">
            <v>0</v>
          </cell>
        </row>
      </sheetData>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2">
          <cell r="E2">
            <v>0</v>
          </cell>
        </row>
      </sheetData>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ow r="2">
          <cell r="E2">
            <v>0</v>
          </cell>
        </row>
      </sheetData>
      <sheetData sheetId="445">
        <row r="2">
          <cell r="E2">
            <v>0</v>
          </cell>
        </row>
      </sheetData>
      <sheetData sheetId="446">
        <row r="2">
          <cell r="E2">
            <v>0</v>
          </cell>
        </row>
      </sheetData>
      <sheetData sheetId="447">
        <row r="2">
          <cell r="E2">
            <v>0</v>
          </cell>
        </row>
      </sheetData>
      <sheetData sheetId="448">
        <row r="2">
          <cell r="E2">
            <v>0</v>
          </cell>
        </row>
      </sheetData>
      <sheetData sheetId="449">
        <row r="2">
          <cell r="E2">
            <v>0</v>
          </cell>
        </row>
      </sheetData>
      <sheetData sheetId="450">
        <row r="2">
          <cell r="E2">
            <v>0</v>
          </cell>
        </row>
      </sheetData>
      <sheetData sheetId="451">
        <row r="2">
          <cell r="E2">
            <v>0</v>
          </cell>
        </row>
      </sheetData>
      <sheetData sheetId="452">
        <row r="2">
          <cell r="E2">
            <v>0</v>
          </cell>
        </row>
      </sheetData>
      <sheetData sheetId="453">
        <row r="2">
          <cell r="E2">
            <v>0</v>
          </cell>
        </row>
      </sheetData>
      <sheetData sheetId="454">
        <row r="2">
          <cell r="E2">
            <v>0</v>
          </cell>
        </row>
      </sheetData>
      <sheetData sheetId="455">
        <row r="2">
          <cell r="E2">
            <v>0</v>
          </cell>
        </row>
      </sheetData>
      <sheetData sheetId="456">
        <row r="2">
          <cell r="E2">
            <v>0</v>
          </cell>
        </row>
      </sheetData>
      <sheetData sheetId="457">
        <row r="2">
          <cell r="E2">
            <v>0</v>
          </cell>
        </row>
      </sheetData>
      <sheetData sheetId="458">
        <row r="2">
          <cell r="E2">
            <v>0</v>
          </cell>
        </row>
      </sheetData>
      <sheetData sheetId="459">
        <row r="2">
          <cell r="E2">
            <v>0</v>
          </cell>
        </row>
      </sheetData>
      <sheetData sheetId="460">
        <row r="2">
          <cell r="E2">
            <v>0</v>
          </cell>
        </row>
      </sheetData>
      <sheetData sheetId="461">
        <row r="2">
          <cell r="E2">
            <v>0</v>
          </cell>
        </row>
      </sheetData>
      <sheetData sheetId="462">
        <row r="2">
          <cell r="E2">
            <v>0</v>
          </cell>
        </row>
      </sheetData>
      <sheetData sheetId="463">
        <row r="2">
          <cell r="E2">
            <v>0</v>
          </cell>
        </row>
      </sheetData>
      <sheetData sheetId="464">
        <row r="2">
          <cell r="E2">
            <v>0</v>
          </cell>
        </row>
      </sheetData>
      <sheetData sheetId="465">
        <row r="2">
          <cell r="E2">
            <v>0</v>
          </cell>
        </row>
      </sheetData>
      <sheetData sheetId="466">
        <row r="2">
          <cell r="E2">
            <v>0</v>
          </cell>
        </row>
      </sheetData>
      <sheetData sheetId="467">
        <row r="2">
          <cell r="E2">
            <v>0</v>
          </cell>
        </row>
      </sheetData>
      <sheetData sheetId="468">
        <row r="2">
          <cell r="E2">
            <v>0</v>
          </cell>
        </row>
      </sheetData>
      <sheetData sheetId="469">
        <row r="2">
          <cell r="E2">
            <v>0</v>
          </cell>
        </row>
      </sheetData>
      <sheetData sheetId="470">
        <row r="2">
          <cell r="E2">
            <v>0</v>
          </cell>
        </row>
      </sheetData>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ow r="2">
          <cell r="E2">
            <v>0</v>
          </cell>
        </row>
      </sheetData>
      <sheetData sheetId="514">
        <row r="2">
          <cell r="E2">
            <v>0</v>
          </cell>
        </row>
      </sheetData>
      <sheetData sheetId="515">
        <row r="2">
          <cell r="E2">
            <v>0</v>
          </cell>
        </row>
      </sheetData>
      <sheetData sheetId="516">
        <row r="2">
          <cell r="E2">
            <v>0</v>
          </cell>
        </row>
      </sheetData>
      <sheetData sheetId="517">
        <row r="2">
          <cell r="E2">
            <v>0</v>
          </cell>
        </row>
      </sheetData>
      <sheetData sheetId="518">
        <row r="2">
          <cell r="E2">
            <v>0</v>
          </cell>
        </row>
      </sheetData>
      <sheetData sheetId="519">
        <row r="2">
          <cell r="E2">
            <v>0</v>
          </cell>
        </row>
      </sheetData>
      <sheetData sheetId="520">
        <row r="2">
          <cell r="E2">
            <v>0</v>
          </cell>
        </row>
      </sheetData>
      <sheetData sheetId="521">
        <row r="2">
          <cell r="E2">
            <v>0</v>
          </cell>
        </row>
      </sheetData>
      <sheetData sheetId="522">
        <row r="2">
          <cell r="E2">
            <v>0</v>
          </cell>
        </row>
      </sheetData>
      <sheetData sheetId="523">
        <row r="2">
          <cell r="E2">
            <v>0</v>
          </cell>
        </row>
      </sheetData>
      <sheetData sheetId="524">
        <row r="2">
          <cell r="E2">
            <v>0</v>
          </cell>
        </row>
      </sheetData>
      <sheetData sheetId="525">
        <row r="2">
          <cell r="E2">
            <v>0</v>
          </cell>
        </row>
      </sheetData>
      <sheetData sheetId="526">
        <row r="2">
          <cell r="E2">
            <v>0</v>
          </cell>
        </row>
      </sheetData>
      <sheetData sheetId="527">
        <row r="2">
          <cell r="E2">
            <v>0</v>
          </cell>
        </row>
      </sheetData>
      <sheetData sheetId="528">
        <row r="2">
          <cell r="E2">
            <v>0</v>
          </cell>
        </row>
      </sheetData>
      <sheetData sheetId="529">
        <row r="2">
          <cell r="E2">
            <v>0</v>
          </cell>
        </row>
      </sheetData>
      <sheetData sheetId="530">
        <row r="2">
          <cell r="E2">
            <v>0</v>
          </cell>
        </row>
      </sheetData>
      <sheetData sheetId="531">
        <row r="2">
          <cell r="E2">
            <v>0</v>
          </cell>
        </row>
      </sheetData>
      <sheetData sheetId="532">
        <row r="2">
          <cell r="E2">
            <v>0</v>
          </cell>
        </row>
      </sheetData>
      <sheetData sheetId="533">
        <row r="2">
          <cell r="E2">
            <v>0</v>
          </cell>
        </row>
      </sheetData>
      <sheetData sheetId="534">
        <row r="2">
          <cell r="E2">
            <v>0</v>
          </cell>
        </row>
      </sheetData>
      <sheetData sheetId="535">
        <row r="2">
          <cell r="E2">
            <v>0</v>
          </cell>
        </row>
      </sheetData>
      <sheetData sheetId="536">
        <row r="2">
          <cell r="E2">
            <v>0</v>
          </cell>
        </row>
      </sheetData>
      <sheetData sheetId="537">
        <row r="2">
          <cell r="E2">
            <v>0</v>
          </cell>
        </row>
      </sheetData>
      <sheetData sheetId="538">
        <row r="2">
          <cell r="E2">
            <v>0</v>
          </cell>
        </row>
      </sheetData>
      <sheetData sheetId="539">
        <row r="2">
          <cell r="E2">
            <v>0</v>
          </cell>
        </row>
      </sheetData>
      <sheetData sheetId="540">
        <row r="2">
          <cell r="E2">
            <v>0</v>
          </cell>
        </row>
      </sheetData>
      <sheetData sheetId="541">
        <row r="2">
          <cell r="E2">
            <v>0</v>
          </cell>
        </row>
      </sheetData>
      <sheetData sheetId="542">
        <row r="2">
          <cell r="E2">
            <v>0</v>
          </cell>
        </row>
      </sheetData>
      <sheetData sheetId="543">
        <row r="2">
          <cell r="E2">
            <v>0</v>
          </cell>
        </row>
      </sheetData>
      <sheetData sheetId="544">
        <row r="2">
          <cell r="E2">
            <v>0</v>
          </cell>
        </row>
      </sheetData>
      <sheetData sheetId="545">
        <row r="2">
          <cell r="E2">
            <v>0</v>
          </cell>
        </row>
      </sheetData>
      <sheetData sheetId="546">
        <row r="2">
          <cell r="E2">
            <v>0</v>
          </cell>
        </row>
      </sheetData>
      <sheetData sheetId="547">
        <row r="2">
          <cell r="E2">
            <v>0</v>
          </cell>
        </row>
      </sheetData>
      <sheetData sheetId="548">
        <row r="2">
          <cell r="E2">
            <v>0</v>
          </cell>
        </row>
      </sheetData>
      <sheetData sheetId="549">
        <row r="2">
          <cell r="E2">
            <v>0</v>
          </cell>
        </row>
      </sheetData>
      <sheetData sheetId="550">
        <row r="2">
          <cell r="E2">
            <v>0</v>
          </cell>
        </row>
      </sheetData>
      <sheetData sheetId="551">
        <row r="2">
          <cell r="E2">
            <v>0</v>
          </cell>
        </row>
      </sheetData>
      <sheetData sheetId="552">
        <row r="2">
          <cell r="E2">
            <v>0</v>
          </cell>
        </row>
      </sheetData>
      <sheetData sheetId="553">
        <row r="2">
          <cell r="E2">
            <v>0</v>
          </cell>
        </row>
      </sheetData>
      <sheetData sheetId="554">
        <row r="2">
          <cell r="E2">
            <v>0</v>
          </cell>
        </row>
      </sheetData>
      <sheetData sheetId="555">
        <row r="2">
          <cell r="E2">
            <v>0</v>
          </cell>
        </row>
      </sheetData>
      <sheetData sheetId="556">
        <row r="2">
          <cell r="E2">
            <v>0</v>
          </cell>
        </row>
      </sheetData>
      <sheetData sheetId="557">
        <row r="2">
          <cell r="E2">
            <v>0</v>
          </cell>
        </row>
      </sheetData>
      <sheetData sheetId="558">
        <row r="2">
          <cell r="E2">
            <v>0</v>
          </cell>
        </row>
      </sheetData>
      <sheetData sheetId="559">
        <row r="2">
          <cell r="E2">
            <v>0</v>
          </cell>
        </row>
      </sheetData>
      <sheetData sheetId="560">
        <row r="2">
          <cell r="E2">
            <v>0</v>
          </cell>
        </row>
      </sheetData>
      <sheetData sheetId="561">
        <row r="2">
          <cell r="E2">
            <v>0</v>
          </cell>
        </row>
      </sheetData>
      <sheetData sheetId="562" refreshError="1"/>
      <sheetData sheetId="563" refreshError="1"/>
      <sheetData sheetId="564" refreshError="1"/>
      <sheetData sheetId="565" refreshError="1"/>
      <sheetData sheetId="566" refreshError="1"/>
      <sheetData sheetId="567" refreshError="1"/>
      <sheetData sheetId="568">
        <row r="2">
          <cell r="E2">
            <v>0</v>
          </cell>
        </row>
      </sheetData>
      <sheetData sheetId="569">
        <row r="2">
          <cell r="E2">
            <v>0</v>
          </cell>
        </row>
      </sheetData>
      <sheetData sheetId="570">
        <row r="2">
          <cell r="E2">
            <v>0</v>
          </cell>
        </row>
      </sheetData>
      <sheetData sheetId="571">
        <row r="2">
          <cell r="E2">
            <v>0</v>
          </cell>
        </row>
      </sheetData>
      <sheetData sheetId="572">
        <row r="2">
          <cell r="E2">
            <v>0</v>
          </cell>
        </row>
      </sheetData>
      <sheetData sheetId="573">
        <row r="2">
          <cell r="E2">
            <v>0</v>
          </cell>
        </row>
      </sheetData>
      <sheetData sheetId="574">
        <row r="2">
          <cell r="E2">
            <v>0</v>
          </cell>
        </row>
      </sheetData>
      <sheetData sheetId="575">
        <row r="2">
          <cell r="E2">
            <v>0</v>
          </cell>
        </row>
      </sheetData>
      <sheetData sheetId="576">
        <row r="2">
          <cell r="E2">
            <v>0</v>
          </cell>
        </row>
      </sheetData>
      <sheetData sheetId="577">
        <row r="2">
          <cell r="E2">
            <v>0</v>
          </cell>
        </row>
      </sheetData>
      <sheetData sheetId="578">
        <row r="2">
          <cell r="E2">
            <v>0</v>
          </cell>
        </row>
      </sheetData>
      <sheetData sheetId="579">
        <row r="2">
          <cell r="E2">
            <v>0</v>
          </cell>
        </row>
      </sheetData>
      <sheetData sheetId="580">
        <row r="2">
          <cell r="E2">
            <v>0</v>
          </cell>
        </row>
      </sheetData>
      <sheetData sheetId="581">
        <row r="2">
          <cell r="E2">
            <v>0</v>
          </cell>
        </row>
      </sheetData>
      <sheetData sheetId="582">
        <row r="2">
          <cell r="E2">
            <v>0</v>
          </cell>
        </row>
      </sheetData>
      <sheetData sheetId="583">
        <row r="2">
          <cell r="E2">
            <v>0</v>
          </cell>
        </row>
      </sheetData>
      <sheetData sheetId="584">
        <row r="2">
          <cell r="E2">
            <v>0</v>
          </cell>
        </row>
      </sheetData>
      <sheetData sheetId="585">
        <row r="2">
          <cell r="E2">
            <v>0</v>
          </cell>
        </row>
      </sheetData>
      <sheetData sheetId="586">
        <row r="2">
          <cell r="E2">
            <v>0</v>
          </cell>
        </row>
      </sheetData>
      <sheetData sheetId="587">
        <row r="2">
          <cell r="E2">
            <v>0</v>
          </cell>
        </row>
      </sheetData>
      <sheetData sheetId="588">
        <row r="2">
          <cell r="E2">
            <v>0</v>
          </cell>
        </row>
      </sheetData>
      <sheetData sheetId="589">
        <row r="2">
          <cell r="E2">
            <v>0</v>
          </cell>
        </row>
      </sheetData>
      <sheetData sheetId="590">
        <row r="2">
          <cell r="E2">
            <v>0</v>
          </cell>
        </row>
      </sheetData>
      <sheetData sheetId="591">
        <row r="2">
          <cell r="E2">
            <v>0</v>
          </cell>
        </row>
      </sheetData>
      <sheetData sheetId="592">
        <row r="2">
          <cell r="E2">
            <v>0</v>
          </cell>
        </row>
      </sheetData>
      <sheetData sheetId="593">
        <row r="2">
          <cell r="E2">
            <v>0</v>
          </cell>
        </row>
      </sheetData>
      <sheetData sheetId="594">
        <row r="2">
          <cell r="E2">
            <v>0</v>
          </cell>
        </row>
      </sheetData>
      <sheetData sheetId="595">
        <row r="2">
          <cell r="E2">
            <v>0</v>
          </cell>
        </row>
      </sheetData>
      <sheetData sheetId="596">
        <row r="2">
          <cell r="E2">
            <v>0</v>
          </cell>
        </row>
      </sheetData>
      <sheetData sheetId="597">
        <row r="2">
          <cell r="E2">
            <v>0</v>
          </cell>
        </row>
      </sheetData>
      <sheetData sheetId="598">
        <row r="2">
          <cell r="E2">
            <v>0</v>
          </cell>
        </row>
      </sheetData>
      <sheetData sheetId="599">
        <row r="2">
          <cell r="E2">
            <v>0</v>
          </cell>
        </row>
      </sheetData>
      <sheetData sheetId="600">
        <row r="2">
          <cell r="E2">
            <v>0</v>
          </cell>
        </row>
      </sheetData>
      <sheetData sheetId="601">
        <row r="2">
          <cell r="E2">
            <v>0</v>
          </cell>
        </row>
      </sheetData>
      <sheetData sheetId="602">
        <row r="2">
          <cell r="E2">
            <v>0</v>
          </cell>
        </row>
      </sheetData>
      <sheetData sheetId="603">
        <row r="2">
          <cell r="E2">
            <v>0</v>
          </cell>
        </row>
      </sheetData>
      <sheetData sheetId="604">
        <row r="2">
          <cell r="E2">
            <v>0</v>
          </cell>
        </row>
      </sheetData>
      <sheetData sheetId="605">
        <row r="2">
          <cell r="E2">
            <v>0</v>
          </cell>
        </row>
      </sheetData>
      <sheetData sheetId="606">
        <row r="2">
          <cell r="E2">
            <v>0</v>
          </cell>
        </row>
      </sheetData>
      <sheetData sheetId="607">
        <row r="2">
          <cell r="E2">
            <v>0</v>
          </cell>
        </row>
      </sheetData>
      <sheetData sheetId="608">
        <row r="2">
          <cell r="E2">
            <v>0</v>
          </cell>
        </row>
      </sheetData>
      <sheetData sheetId="609" refreshError="1"/>
      <sheetData sheetId="610" refreshError="1"/>
      <sheetData sheetId="611">
        <row r="2">
          <cell r="E2">
            <v>0</v>
          </cell>
        </row>
      </sheetData>
      <sheetData sheetId="612">
        <row r="2">
          <cell r="E2">
            <v>0</v>
          </cell>
        </row>
      </sheetData>
      <sheetData sheetId="613">
        <row r="2">
          <cell r="E2">
            <v>0</v>
          </cell>
        </row>
      </sheetData>
      <sheetData sheetId="614" refreshError="1"/>
      <sheetData sheetId="615">
        <row r="2">
          <cell r="E2">
            <v>0</v>
          </cell>
        </row>
      </sheetData>
      <sheetData sheetId="616">
        <row r="2">
          <cell r="E2">
            <v>0</v>
          </cell>
        </row>
      </sheetData>
      <sheetData sheetId="617">
        <row r="2">
          <cell r="E2">
            <v>0</v>
          </cell>
        </row>
      </sheetData>
      <sheetData sheetId="618">
        <row r="2">
          <cell r="E2">
            <v>0</v>
          </cell>
        </row>
      </sheetData>
      <sheetData sheetId="619">
        <row r="2">
          <cell r="E2">
            <v>0</v>
          </cell>
        </row>
      </sheetData>
      <sheetData sheetId="620" refreshError="1"/>
      <sheetData sheetId="621" refreshError="1"/>
      <sheetData sheetId="622" refreshError="1"/>
      <sheetData sheetId="623">
        <row r="2">
          <cell r="E2">
            <v>0</v>
          </cell>
        </row>
      </sheetData>
      <sheetData sheetId="624">
        <row r="2">
          <cell r="E2">
            <v>0</v>
          </cell>
        </row>
      </sheetData>
      <sheetData sheetId="625">
        <row r="2">
          <cell r="E2">
            <v>0</v>
          </cell>
        </row>
      </sheetData>
      <sheetData sheetId="626">
        <row r="2">
          <cell r="E2">
            <v>0</v>
          </cell>
        </row>
      </sheetData>
      <sheetData sheetId="627">
        <row r="2">
          <cell r="E2">
            <v>0</v>
          </cell>
        </row>
      </sheetData>
      <sheetData sheetId="628">
        <row r="2">
          <cell r="E2">
            <v>0</v>
          </cell>
        </row>
      </sheetData>
      <sheetData sheetId="629">
        <row r="2">
          <cell r="E2">
            <v>0</v>
          </cell>
        </row>
      </sheetData>
      <sheetData sheetId="630">
        <row r="2">
          <cell r="E2">
            <v>0</v>
          </cell>
        </row>
      </sheetData>
      <sheetData sheetId="631">
        <row r="2">
          <cell r="E2">
            <v>0</v>
          </cell>
        </row>
      </sheetData>
      <sheetData sheetId="632">
        <row r="2">
          <cell r="E2">
            <v>0</v>
          </cell>
        </row>
      </sheetData>
      <sheetData sheetId="633">
        <row r="2">
          <cell r="E2">
            <v>0</v>
          </cell>
        </row>
      </sheetData>
      <sheetData sheetId="634">
        <row r="2">
          <cell r="E2">
            <v>0</v>
          </cell>
        </row>
      </sheetData>
      <sheetData sheetId="635">
        <row r="2">
          <cell r="E2">
            <v>0</v>
          </cell>
        </row>
      </sheetData>
      <sheetData sheetId="636">
        <row r="2">
          <cell r="E2">
            <v>0</v>
          </cell>
        </row>
      </sheetData>
      <sheetData sheetId="637">
        <row r="2">
          <cell r="E2">
            <v>0</v>
          </cell>
        </row>
      </sheetData>
      <sheetData sheetId="638">
        <row r="2">
          <cell r="E2">
            <v>0</v>
          </cell>
        </row>
      </sheetData>
      <sheetData sheetId="639">
        <row r="2">
          <cell r="E2">
            <v>0</v>
          </cell>
        </row>
      </sheetData>
      <sheetData sheetId="640">
        <row r="2">
          <cell r="E2">
            <v>0</v>
          </cell>
        </row>
      </sheetData>
      <sheetData sheetId="641">
        <row r="2">
          <cell r="E2">
            <v>0</v>
          </cell>
        </row>
      </sheetData>
      <sheetData sheetId="642">
        <row r="2">
          <cell r="E2">
            <v>0</v>
          </cell>
        </row>
      </sheetData>
      <sheetData sheetId="643">
        <row r="2">
          <cell r="E2">
            <v>0</v>
          </cell>
        </row>
      </sheetData>
      <sheetData sheetId="644">
        <row r="2">
          <cell r="E2">
            <v>0</v>
          </cell>
        </row>
      </sheetData>
      <sheetData sheetId="645">
        <row r="2">
          <cell r="E2">
            <v>0</v>
          </cell>
        </row>
      </sheetData>
      <sheetData sheetId="646">
        <row r="2">
          <cell r="E2">
            <v>0</v>
          </cell>
        </row>
      </sheetData>
      <sheetData sheetId="647">
        <row r="2">
          <cell r="E2">
            <v>0</v>
          </cell>
        </row>
      </sheetData>
      <sheetData sheetId="648">
        <row r="2">
          <cell r="E2">
            <v>0</v>
          </cell>
        </row>
      </sheetData>
      <sheetData sheetId="649">
        <row r="2">
          <cell r="E2">
            <v>0</v>
          </cell>
        </row>
      </sheetData>
      <sheetData sheetId="650">
        <row r="2">
          <cell r="E2">
            <v>0</v>
          </cell>
        </row>
      </sheetData>
      <sheetData sheetId="651">
        <row r="2">
          <cell r="E2">
            <v>0</v>
          </cell>
        </row>
      </sheetData>
      <sheetData sheetId="652">
        <row r="2">
          <cell r="E2">
            <v>0</v>
          </cell>
        </row>
      </sheetData>
      <sheetData sheetId="653">
        <row r="2">
          <cell r="E2">
            <v>0</v>
          </cell>
        </row>
      </sheetData>
      <sheetData sheetId="654">
        <row r="2">
          <cell r="E2">
            <v>0</v>
          </cell>
        </row>
      </sheetData>
      <sheetData sheetId="655">
        <row r="2">
          <cell r="E2">
            <v>0</v>
          </cell>
        </row>
      </sheetData>
      <sheetData sheetId="656">
        <row r="2">
          <cell r="E2">
            <v>0</v>
          </cell>
        </row>
      </sheetData>
      <sheetData sheetId="657">
        <row r="2">
          <cell r="E2">
            <v>0</v>
          </cell>
        </row>
      </sheetData>
      <sheetData sheetId="658">
        <row r="2">
          <cell r="E2">
            <v>0</v>
          </cell>
        </row>
      </sheetData>
      <sheetData sheetId="659">
        <row r="2">
          <cell r="E2">
            <v>0</v>
          </cell>
        </row>
      </sheetData>
      <sheetData sheetId="660">
        <row r="2">
          <cell r="E2">
            <v>0</v>
          </cell>
        </row>
      </sheetData>
      <sheetData sheetId="661">
        <row r="2">
          <cell r="E2">
            <v>0</v>
          </cell>
        </row>
      </sheetData>
      <sheetData sheetId="662">
        <row r="2">
          <cell r="E2">
            <v>0</v>
          </cell>
        </row>
      </sheetData>
      <sheetData sheetId="663">
        <row r="2">
          <cell r="E2">
            <v>0</v>
          </cell>
        </row>
      </sheetData>
      <sheetData sheetId="664">
        <row r="2">
          <cell r="E2">
            <v>0</v>
          </cell>
        </row>
      </sheetData>
      <sheetData sheetId="665">
        <row r="2">
          <cell r="E2">
            <v>0</v>
          </cell>
        </row>
      </sheetData>
      <sheetData sheetId="666">
        <row r="2">
          <cell r="E2">
            <v>0</v>
          </cell>
        </row>
      </sheetData>
      <sheetData sheetId="667">
        <row r="2">
          <cell r="E2">
            <v>0</v>
          </cell>
        </row>
      </sheetData>
      <sheetData sheetId="668">
        <row r="2">
          <cell r="E2">
            <v>0</v>
          </cell>
        </row>
      </sheetData>
      <sheetData sheetId="669">
        <row r="2">
          <cell r="E2">
            <v>0</v>
          </cell>
        </row>
      </sheetData>
      <sheetData sheetId="670">
        <row r="2">
          <cell r="E2">
            <v>0</v>
          </cell>
        </row>
      </sheetData>
      <sheetData sheetId="671">
        <row r="2">
          <cell r="E2">
            <v>0</v>
          </cell>
        </row>
      </sheetData>
      <sheetData sheetId="672">
        <row r="2">
          <cell r="E2">
            <v>0</v>
          </cell>
        </row>
      </sheetData>
      <sheetData sheetId="673">
        <row r="2">
          <cell r="E2">
            <v>0</v>
          </cell>
        </row>
      </sheetData>
      <sheetData sheetId="674">
        <row r="2">
          <cell r="E2">
            <v>0</v>
          </cell>
        </row>
      </sheetData>
      <sheetData sheetId="675">
        <row r="2">
          <cell r="E2">
            <v>0</v>
          </cell>
        </row>
      </sheetData>
      <sheetData sheetId="676">
        <row r="2">
          <cell r="E2">
            <v>0</v>
          </cell>
        </row>
      </sheetData>
      <sheetData sheetId="677">
        <row r="2">
          <cell r="E2">
            <v>0</v>
          </cell>
        </row>
      </sheetData>
      <sheetData sheetId="678">
        <row r="2">
          <cell r="E2">
            <v>0</v>
          </cell>
        </row>
      </sheetData>
      <sheetData sheetId="679">
        <row r="2">
          <cell r="E2">
            <v>0</v>
          </cell>
        </row>
      </sheetData>
      <sheetData sheetId="680">
        <row r="2">
          <cell r="E2">
            <v>0</v>
          </cell>
        </row>
      </sheetData>
      <sheetData sheetId="681">
        <row r="2">
          <cell r="E2">
            <v>0</v>
          </cell>
        </row>
      </sheetData>
      <sheetData sheetId="682">
        <row r="2">
          <cell r="E2">
            <v>0</v>
          </cell>
        </row>
      </sheetData>
      <sheetData sheetId="683">
        <row r="2">
          <cell r="E2">
            <v>0</v>
          </cell>
        </row>
      </sheetData>
      <sheetData sheetId="684">
        <row r="2">
          <cell r="E2">
            <v>0</v>
          </cell>
        </row>
      </sheetData>
      <sheetData sheetId="685">
        <row r="2">
          <cell r="E2">
            <v>0</v>
          </cell>
        </row>
      </sheetData>
      <sheetData sheetId="686">
        <row r="2">
          <cell r="E2">
            <v>0</v>
          </cell>
        </row>
      </sheetData>
      <sheetData sheetId="687">
        <row r="2">
          <cell r="E2">
            <v>0</v>
          </cell>
        </row>
      </sheetData>
      <sheetData sheetId="688">
        <row r="2">
          <cell r="E2">
            <v>0</v>
          </cell>
        </row>
      </sheetData>
      <sheetData sheetId="689">
        <row r="2">
          <cell r="E2">
            <v>0</v>
          </cell>
        </row>
      </sheetData>
      <sheetData sheetId="690">
        <row r="2">
          <cell r="E2">
            <v>0</v>
          </cell>
        </row>
      </sheetData>
      <sheetData sheetId="691">
        <row r="2">
          <cell r="E2">
            <v>0</v>
          </cell>
        </row>
      </sheetData>
      <sheetData sheetId="692">
        <row r="2">
          <cell r="E2">
            <v>0</v>
          </cell>
        </row>
      </sheetData>
      <sheetData sheetId="693">
        <row r="2">
          <cell r="E2">
            <v>0</v>
          </cell>
        </row>
      </sheetData>
      <sheetData sheetId="694">
        <row r="2">
          <cell r="E2">
            <v>0</v>
          </cell>
        </row>
      </sheetData>
      <sheetData sheetId="695">
        <row r="2">
          <cell r="E2">
            <v>0</v>
          </cell>
        </row>
      </sheetData>
      <sheetData sheetId="696">
        <row r="2">
          <cell r="E2">
            <v>0</v>
          </cell>
        </row>
      </sheetData>
      <sheetData sheetId="697">
        <row r="2">
          <cell r="E2">
            <v>0</v>
          </cell>
        </row>
      </sheetData>
      <sheetData sheetId="698">
        <row r="2">
          <cell r="E2">
            <v>0</v>
          </cell>
        </row>
      </sheetData>
      <sheetData sheetId="699">
        <row r="2">
          <cell r="E2">
            <v>0</v>
          </cell>
        </row>
      </sheetData>
      <sheetData sheetId="700">
        <row r="2">
          <cell r="E2">
            <v>0</v>
          </cell>
        </row>
      </sheetData>
      <sheetData sheetId="701">
        <row r="2">
          <cell r="E2">
            <v>0</v>
          </cell>
        </row>
      </sheetData>
      <sheetData sheetId="702">
        <row r="2">
          <cell r="E2">
            <v>0</v>
          </cell>
        </row>
      </sheetData>
      <sheetData sheetId="703">
        <row r="2">
          <cell r="E2">
            <v>0</v>
          </cell>
        </row>
      </sheetData>
      <sheetData sheetId="704">
        <row r="2">
          <cell r="E2">
            <v>0</v>
          </cell>
        </row>
      </sheetData>
      <sheetData sheetId="705">
        <row r="2">
          <cell r="E2">
            <v>0</v>
          </cell>
        </row>
      </sheetData>
      <sheetData sheetId="706">
        <row r="2">
          <cell r="E2">
            <v>0</v>
          </cell>
        </row>
      </sheetData>
      <sheetData sheetId="707">
        <row r="2">
          <cell r="E2">
            <v>0</v>
          </cell>
        </row>
      </sheetData>
      <sheetData sheetId="708">
        <row r="2">
          <cell r="E2">
            <v>0</v>
          </cell>
        </row>
      </sheetData>
      <sheetData sheetId="709">
        <row r="2">
          <cell r="E2">
            <v>0</v>
          </cell>
        </row>
      </sheetData>
      <sheetData sheetId="710">
        <row r="2">
          <cell r="E2">
            <v>0</v>
          </cell>
        </row>
      </sheetData>
      <sheetData sheetId="711">
        <row r="2">
          <cell r="E2">
            <v>0</v>
          </cell>
        </row>
      </sheetData>
      <sheetData sheetId="712">
        <row r="2">
          <cell r="E2">
            <v>0</v>
          </cell>
        </row>
      </sheetData>
      <sheetData sheetId="713">
        <row r="2">
          <cell r="E2">
            <v>0</v>
          </cell>
        </row>
      </sheetData>
      <sheetData sheetId="714">
        <row r="2">
          <cell r="E2">
            <v>0</v>
          </cell>
        </row>
      </sheetData>
      <sheetData sheetId="715">
        <row r="2">
          <cell r="E2">
            <v>0</v>
          </cell>
        </row>
      </sheetData>
      <sheetData sheetId="716">
        <row r="2">
          <cell r="E2">
            <v>0</v>
          </cell>
        </row>
      </sheetData>
      <sheetData sheetId="717">
        <row r="2">
          <cell r="E2">
            <v>0</v>
          </cell>
        </row>
      </sheetData>
      <sheetData sheetId="718">
        <row r="2">
          <cell r="E2">
            <v>0</v>
          </cell>
        </row>
      </sheetData>
      <sheetData sheetId="719">
        <row r="2">
          <cell r="E2">
            <v>0</v>
          </cell>
        </row>
      </sheetData>
      <sheetData sheetId="720">
        <row r="2">
          <cell r="E2">
            <v>0</v>
          </cell>
        </row>
      </sheetData>
      <sheetData sheetId="721">
        <row r="2">
          <cell r="E2">
            <v>0</v>
          </cell>
        </row>
      </sheetData>
      <sheetData sheetId="722">
        <row r="2">
          <cell r="E2">
            <v>0</v>
          </cell>
        </row>
      </sheetData>
      <sheetData sheetId="723">
        <row r="2">
          <cell r="E2">
            <v>0</v>
          </cell>
        </row>
      </sheetData>
      <sheetData sheetId="724">
        <row r="2">
          <cell r="E2">
            <v>0</v>
          </cell>
        </row>
      </sheetData>
      <sheetData sheetId="725">
        <row r="2">
          <cell r="E2">
            <v>0</v>
          </cell>
        </row>
      </sheetData>
      <sheetData sheetId="726">
        <row r="2">
          <cell r="E2">
            <v>0</v>
          </cell>
        </row>
      </sheetData>
      <sheetData sheetId="727">
        <row r="2">
          <cell r="E2">
            <v>0</v>
          </cell>
        </row>
      </sheetData>
      <sheetData sheetId="728">
        <row r="2">
          <cell r="E2">
            <v>0</v>
          </cell>
        </row>
      </sheetData>
      <sheetData sheetId="729">
        <row r="2">
          <cell r="E2">
            <v>0</v>
          </cell>
        </row>
      </sheetData>
      <sheetData sheetId="730">
        <row r="2">
          <cell r="E2">
            <v>0</v>
          </cell>
        </row>
      </sheetData>
      <sheetData sheetId="731">
        <row r="2">
          <cell r="E2">
            <v>0</v>
          </cell>
        </row>
      </sheetData>
      <sheetData sheetId="732">
        <row r="2">
          <cell r="E2">
            <v>0</v>
          </cell>
        </row>
      </sheetData>
      <sheetData sheetId="733">
        <row r="2">
          <cell r="E2">
            <v>0</v>
          </cell>
        </row>
      </sheetData>
      <sheetData sheetId="734">
        <row r="2">
          <cell r="E2">
            <v>0</v>
          </cell>
        </row>
      </sheetData>
      <sheetData sheetId="735">
        <row r="2">
          <cell r="E2">
            <v>0</v>
          </cell>
        </row>
      </sheetData>
      <sheetData sheetId="736">
        <row r="2">
          <cell r="E2">
            <v>0</v>
          </cell>
        </row>
      </sheetData>
      <sheetData sheetId="737">
        <row r="2">
          <cell r="E2">
            <v>0</v>
          </cell>
        </row>
      </sheetData>
      <sheetData sheetId="738">
        <row r="2">
          <cell r="E2">
            <v>0</v>
          </cell>
        </row>
      </sheetData>
      <sheetData sheetId="739">
        <row r="2">
          <cell r="E2">
            <v>0</v>
          </cell>
        </row>
      </sheetData>
      <sheetData sheetId="740">
        <row r="2">
          <cell r="E2">
            <v>0</v>
          </cell>
        </row>
      </sheetData>
      <sheetData sheetId="741">
        <row r="2">
          <cell r="E2">
            <v>0</v>
          </cell>
        </row>
      </sheetData>
      <sheetData sheetId="742">
        <row r="2">
          <cell r="E2">
            <v>0</v>
          </cell>
        </row>
      </sheetData>
      <sheetData sheetId="743">
        <row r="2">
          <cell r="E2">
            <v>0</v>
          </cell>
        </row>
      </sheetData>
      <sheetData sheetId="744">
        <row r="2">
          <cell r="E2">
            <v>0</v>
          </cell>
        </row>
      </sheetData>
      <sheetData sheetId="745"/>
      <sheetData sheetId="746"/>
      <sheetData sheetId="747"/>
      <sheetData sheetId="748"/>
      <sheetData sheetId="749"/>
      <sheetData sheetId="750"/>
      <sheetData sheetId="751"/>
      <sheetData sheetId="752"/>
      <sheetData sheetId="753"/>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ow r="2">
          <cell r="E2">
            <v>0</v>
          </cell>
        </row>
      </sheetData>
      <sheetData sheetId="765">
        <row r="2">
          <cell r="E2">
            <v>0</v>
          </cell>
        </row>
      </sheetData>
      <sheetData sheetId="766">
        <row r="2">
          <cell r="E2">
            <v>0</v>
          </cell>
        </row>
      </sheetData>
      <sheetData sheetId="767">
        <row r="2">
          <cell r="E2">
            <v>0</v>
          </cell>
        </row>
      </sheetData>
      <sheetData sheetId="768">
        <row r="2">
          <cell r="E2">
            <v>0</v>
          </cell>
        </row>
      </sheetData>
      <sheetData sheetId="769">
        <row r="2">
          <cell r="E2">
            <v>0</v>
          </cell>
        </row>
      </sheetData>
      <sheetData sheetId="770">
        <row r="2">
          <cell r="E2">
            <v>0</v>
          </cell>
        </row>
      </sheetData>
      <sheetData sheetId="771">
        <row r="2">
          <cell r="E2">
            <v>0</v>
          </cell>
        </row>
      </sheetData>
      <sheetData sheetId="772" refreshError="1"/>
      <sheetData sheetId="773" refreshError="1"/>
      <sheetData sheetId="774" refreshError="1"/>
      <sheetData sheetId="775" refreshError="1"/>
      <sheetData sheetId="776" refreshError="1"/>
      <sheetData sheetId="777" refreshError="1"/>
      <sheetData sheetId="778">
        <row r="2">
          <cell r="E2">
            <v>0</v>
          </cell>
        </row>
      </sheetData>
      <sheetData sheetId="779">
        <row r="2">
          <cell r="E2">
            <v>0</v>
          </cell>
        </row>
      </sheetData>
      <sheetData sheetId="780">
        <row r="2">
          <cell r="E2">
            <v>0</v>
          </cell>
        </row>
      </sheetData>
      <sheetData sheetId="781">
        <row r="2">
          <cell r="E2">
            <v>0</v>
          </cell>
        </row>
      </sheetData>
      <sheetData sheetId="782">
        <row r="2">
          <cell r="E2">
            <v>0</v>
          </cell>
        </row>
      </sheetData>
      <sheetData sheetId="783">
        <row r="2">
          <cell r="E2">
            <v>0</v>
          </cell>
        </row>
      </sheetData>
      <sheetData sheetId="784">
        <row r="2">
          <cell r="E2">
            <v>0</v>
          </cell>
        </row>
      </sheetData>
      <sheetData sheetId="785">
        <row r="2">
          <cell r="E2">
            <v>0</v>
          </cell>
        </row>
      </sheetData>
      <sheetData sheetId="786">
        <row r="2">
          <cell r="E2">
            <v>0</v>
          </cell>
        </row>
      </sheetData>
      <sheetData sheetId="787">
        <row r="2">
          <cell r="E2">
            <v>0</v>
          </cell>
        </row>
      </sheetData>
      <sheetData sheetId="788">
        <row r="2">
          <cell r="E2">
            <v>0</v>
          </cell>
        </row>
      </sheetData>
      <sheetData sheetId="789">
        <row r="2">
          <cell r="E2">
            <v>0</v>
          </cell>
        </row>
      </sheetData>
      <sheetData sheetId="790">
        <row r="2">
          <cell r="E2">
            <v>0</v>
          </cell>
        </row>
      </sheetData>
      <sheetData sheetId="791">
        <row r="2">
          <cell r="E2">
            <v>0</v>
          </cell>
        </row>
      </sheetData>
      <sheetData sheetId="792">
        <row r="2">
          <cell r="E2">
            <v>0</v>
          </cell>
        </row>
      </sheetData>
      <sheetData sheetId="793">
        <row r="2">
          <cell r="E2">
            <v>0</v>
          </cell>
        </row>
      </sheetData>
      <sheetData sheetId="794">
        <row r="2">
          <cell r="E2">
            <v>0</v>
          </cell>
        </row>
      </sheetData>
      <sheetData sheetId="795">
        <row r="2">
          <cell r="E2">
            <v>0</v>
          </cell>
        </row>
      </sheetData>
      <sheetData sheetId="796">
        <row r="2">
          <cell r="E2">
            <v>0</v>
          </cell>
        </row>
      </sheetData>
      <sheetData sheetId="797">
        <row r="2">
          <cell r="E2">
            <v>0</v>
          </cell>
        </row>
      </sheetData>
      <sheetData sheetId="798">
        <row r="2">
          <cell r="E2">
            <v>0</v>
          </cell>
        </row>
      </sheetData>
      <sheetData sheetId="799">
        <row r="2">
          <cell r="E2">
            <v>0</v>
          </cell>
        </row>
      </sheetData>
      <sheetData sheetId="800">
        <row r="2">
          <cell r="E2">
            <v>0</v>
          </cell>
        </row>
      </sheetData>
      <sheetData sheetId="801">
        <row r="2">
          <cell r="E2">
            <v>0</v>
          </cell>
        </row>
      </sheetData>
      <sheetData sheetId="802">
        <row r="2">
          <cell r="E2">
            <v>0</v>
          </cell>
        </row>
      </sheetData>
      <sheetData sheetId="803">
        <row r="2">
          <cell r="E2">
            <v>0</v>
          </cell>
        </row>
      </sheetData>
      <sheetData sheetId="804">
        <row r="2">
          <cell r="E2">
            <v>0</v>
          </cell>
        </row>
      </sheetData>
      <sheetData sheetId="805">
        <row r="2">
          <cell r="E2">
            <v>0</v>
          </cell>
        </row>
      </sheetData>
      <sheetData sheetId="806">
        <row r="2">
          <cell r="E2">
            <v>0</v>
          </cell>
        </row>
      </sheetData>
      <sheetData sheetId="807">
        <row r="2">
          <cell r="E2">
            <v>0</v>
          </cell>
        </row>
      </sheetData>
      <sheetData sheetId="808">
        <row r="2">
          <cell r="E2">
            <v>0</v>
          </cell>
        </row>
      </sheetData>
      <sheetData sheetId="809">
        <row r="2">
          <cell r="E2">
            <v>0</v>
          </cell>
        </row>
      </sheetData>
      <sheetData sheetId="810">
        <row r="2">
          <cell r="E2">
            <v>0</v>
          </cell>
        </row>
      </sheetData>
      <sheetData sheetId="811">
        <row r="2">
          <cell r="E2">
            <v>0</v>
          </cell>
        </row>
      </sheetData>
      <sheetData sheetId="812">
        <row r="2">
          <cell r="E2">
            <v>0</v>
          </cell>
        </row>
      </sheetData>
      <sheetData sheetId="813">
        <row r="2">
          <cell r="E2">
            <v>0</v>
          </cell>
        </row>
      </sheetData>
      <sheetData sheetId="814">
        <row r="2">
          <cell r="E2">
            <v>0</v>
          </cell>
        </row>
      </sheetData>
      <sheetData sheetId="815">
        <row r="2">
          <cell r="E2">
            <v>0</v>
          </cell>
        </row>
      </sheetData>
      <sheetData sheetId="816">
        <row r="2">
          <cell r="E2">
            <v>0</v>
          </cell>
        </row>
      </sheetData>
      <sheetData sheetId="817">
        <row r="2">
          <cell r="E2">
            <v>0</v>
          </cell>
        </row>
      </sheetData>
      <sheetData sheetId="818">
        <row r="2">
          <cell r="E2">
            <v>0</v>
          </cell>
        </row>
      </sheetData>
      <sheetData sheetId="819">
        <row r="2">
          <cell r="E2">
            <v>0</v>
          </cell>
        </row>
      </sheetData>
      <sheetData sheetId="820">
        <row r="2">
          <cell r="E2">
            <v>0</v>
          </cell>
        </row>
      </sheetData>
      <sheetData sheetId="821">
        <row r="2">
          <cell r="E2">
            <v>0</v>
          </cell>
        </row>
      </sheetData>
      <sheetData sheetId="822">
        <row r="2">
          <cell r="E2">
            <v>0</v>
          </cell>
        </row>
      </sheetData>
      <sheetData sheetId="823">
        <row r="2">
          <cell r="E2">
            <v>0</v>
          </cell>
        </row>
      </sheetData>
      <sheetData sheetId="824">
        <row r="2">
          <cell r="E2">
            <v>0</v>
          </cell>
        </row>
      </sheetData>
      <sheetData sheetId="825">
        <row r="2">
          <cell r="E2">
            <v>0</v>
          </cell>
        </row>
      </sheetData>
      <sheetData sheetId="826">
        <row r="2">
          <cell r="E2">
            <v>0</v>
          </cell>
        </row>
      </sheetData>
      <sheetData sheetId="827">
        <row r="2">
          <cell r="E2">
            <v>0</v>
          </cell>
        </row>
      </sheetData>
      <sheetData sheetId="828">
        <row r="2">
          <cell r="E2">
            <v>0</v>
          </cell>
        </row>
      </sheetData>
      <sheetData sheetId="829">
        <row r="2">
          <cell r="E2">
            <v>0</v>
          </cell>
        </row>
      </sheetData>
      <sheetData sheetId="830">
        <row r="2">
          <cell r="E2">
            <v>0</v>
          </cell>
        </row>
      </sheetData>
      <sheetData sheetId="831">
        <row r="2">
          <cell r="E2">
            <v>0</v>
          </cell>
        </row>
      </sheetData>
      <sheetData sheetId="832">
        <row r="2">
          <cell r="E2">
            <v>0</v>
          </cell>
        </row>
      </sheetData>
      <sheetData sheetId="833">
        <row r="2">
          <cell r="E2">
            <v>0</v>
          </cell>
        </row>
      </sheetData>
      <sheetData sheetId="834">
        <row r="2">
          <cell r="E2">
            <v>0</v>
          </cell>
        </row>
      </sheetData>
      <sheetData sheetId="835">
        <row r="2">
          <cell r="E2">
            <v>0</v>
          </cell>
        </row>
      </sheetData>
      <sheetData sheetId="836">
        <row r="2">
          <cell r="E2">
            <v>0</v>
          </cell>
        </row>
      </sheetData>
      <sheetData sheetId="837">
        <row r="2">
          <cell r="E2">
            <v>0</v>
          </cell>
        </row>
      </sheetData>
      <sheetData sheetId="838">
        <row r="2">
          <cell r="E2">
            <v>0</v>
          </cell>
        </row>
      </sheetData>
      <sheetData sheetId="839">
        <row r="2">
          <cell r="E2">
            <v>0</v>
          </cell>
        </row>
      </sheetData>
      <sheetData sheetId="840">
        <row r="2">
          <cell r="E2">
            <v>0</v>
          </cell>
        </row>
      </sheetData>
      <sheetData sheetId="841">
        <row r="2">
          <cell r="E2">
            <v>0</v>
          </cell>
        </row>
      </sheetData>
      <sheetData sheetId="842">
        <row r="2">
          <cell r="E2">
            <v>0</v>
          </cell>
        </row>
      </sheetData>
      <sheetData sheetId="843">
        <row r="2">
          <cell r="E2">
            <v>0</v>
          </cell>
        </row>
      </sheetData>
      <sheetData sheetId="844">
        <row r="2">
          <cell r="E2">
            <v>0</v>
          </cell>
        </row>
      </sheetData>
      <sheetData sheetId="845">
        <row r="2">
          <cell r="E2">
            <v>0</v>
          </cell>
        </row>
      </sheetData>
      <sheetData sheetId="846">
        <row r="2">
          <cell r="E2">
            <v>0</v>
          </cell>
        </row>
      </sheetData>
      <sheetData sheetId="847">
        <row r="2">
          <cell r="E2">
            <v>0</v>
          </cell>
        </row>
      </sheetData>
      <sheetData sheetId="848">
        <row r="2">
          <cell r="E2">
            <v>0</v>
          </cell>
        </row>
      </sheetData>
      <sheetData sheetId="849">
        <row r="2">
          <cell r="E2">
            <v>0</v>
          </cell>
        </row>
      </sheetData>
      <sheetData sheetId="850">
        <row r="2">
          <cell r="E2">
            <v>0</v>
          </cell>
        </row>
      </sheetData>
      <sheetData sheetId="851">
        <row r="2">
          <cell r="E2">
            <v>0</v>
          </cell>
        </row>
      </sheetData>
      <sheetData sheetId="852">
        <row r="2">
          <cell r="E2">
            <v>0</v>
          </cell>
        </row>
      </sheetData>
      <sheetData sheetId="853">
        <row r="2">
          <cell r="E2">
            <v>0</v>
          </cell>
        </row>
      </sheetData>
      <sheetData sheetId="854">
        <row r="2">
          <cell r="E2">
            <v>0</v>
          </cell>
        </row>
      </sheetData>
      <sheetData sheetId="855">
        <row r="2">
          <cell r="E2">
            <v>0</v>
          </cell>
        </row>
      </sheetData>
      <sheetData sheetId="856">
        <row r="2">
          <cell r="E2">
            <v>0</v>
          </cell>
        </row>
      </sheetData>
      <sheetData sheetId="857">
        <row r="2">
          <cell r="E2">
            <v>0</v>
          </cell>
        </row>
      </sheetData>
      <sheetData sheetId="858">
        <row r="2">
          <cell r="E2">
            <v>0</v>
          </cell>
        </row>
      </sheetData>
      <sheetData sheetId="859">
        <row r="2">
          <cell r="E2">
            <v>0</v>
          </cell>
        </row>
      </sheetData>
      <sheetData sheetId="860">
        <row r="2">
          <cell r="E2">
            <v>0</v>
          </cell>
        </row>
      </sheetData>
      <sheetData sheetId="861">
        <row r="2">
          <cell r="E2">
            <v>0</v>
          </cell>
        </row>
      </sheetData>
      <sheetData sheetId="862">
        <row r="2">
          <cell r="E2">
            <v>0</v>
          </cell>
        </row>
      </sheetData>
      <sheetData sheetId="863">
        <row r="2">
          <cell r="E2">
            <v>0</v>
          </cell>
        </row>
      </sheetData>
      <sheetData sheetId="864">
        <row r="2">
          <cell r="E2">
            <v>0</v>
          </cell>
        </row>
      </sheetData>
      <sheetData sheetId="865">
        <row r="2">
          <cell r="E2">
            <v>0</v>
          </cell>
        </row>
      </sheetData>
      <sheetData sheetId="866">
        <row r="2">
          <cell r="E2">
            <v>0</v>
          </cell>
        </row>
      </sheetData>
      <sheetData sheetId="867">
        <row r="2">
          <cell r="E2">
            <v>0</v>
          </cell>
        </row>
      </sheetData>
      <sheetData sheetId="868">
        <row r="2">
          <cell r="E2">
            <v>0</v>
          </cell>
        </row>
      </sheetData>
      <sheetData sheetId="869">
        <row r="2">
          <cell r="E2">
            <v>0</v>
          </cell>
        </row>
      </sheetData>
      <sheetData sheetId="870">
        <row r="2">
          <cell r="E2">
            <v>0</v>
          </cell>
        </row>
      </sheetData>
      <sheetData sheetId="871">
        <row r="2">
          <cell r="E2">
            <v>0</v>
          </cell>
        </row>
      </sheetData>
      <sheetData sheetId="872">
        <row r="2">
          <cell r="E2">
            <v>0</v>
          </cell>
        </row>
      </sheetData>
      <sheetData sheetId="873">
        <row r="2">
          <cell r="E2">
            <v>0</v>
          </cell>
        </row>
      </sheetData>
      <sheetData sheetId="874">
        <row r="2">
          <cell r="E2">
            <v>0</v>
          </cell>
        </row>
      </sheetData>
      <sheetData sheetId="875">
        <row r="2">
          <cell r="E2">
            <v>0</v>
          </cell>
        </row>
      </sheetData>
      <sheetData sheetId="876">
        <row r="2">
          <cell r="E2">
            <v>0</v>
          </cell>
        </row>
      </sheetData>
      <sheetData sheetId="877">
        <row r="2">
          <cell r="E2">
            <v>0</v>
          </cell>
        </row>
      </sheetData>
      <sheetData sheetId="878">
        <row r="2">
          <cell r="E2">
            <v>0</v>
          </cell>
        </row>
      </sheetData>
      <sheetData sheetId="879">
        <row r="2">
          <cell r="E2">
            <v>0</v>
          </cell>
        </row>
      </sheetData>
      <sheetData sheetId="880">
        <row r="2">
          <cell r="E2">
            <v>0</v>
          </cell>
        </row>
      </sheetData>
      <sheetData sheetId="881">
        <row r="2">
          <cell r="E2">
            <v>0</v>
          </cell>
        </row>
      </sheetData>
      <sheetData sheetId="882">
        <row r="2">
          <cell r="E2">
            <v>0</v>
          </cell>
        </row>
      </sheetData>
      <sheetData sheetId="883">
        <row r="2">
          <cell r="E2">
            <v>0</v>
          </cell>
        </row>
      </sheetData>
      <sheetData sheetId="884">
        <row r="2">
          <cell r="E2">
            <v>0</v>
          </cell>
        </row>
      </sheetData>
      <sheetData sheetId="885">
        <row r="2">
          <cell r="E2">
            <v>0</v>
          </cell>
        </row>
      </sheetData>
      <sheetData sheetId="886">
        <row r="2">
          <cell r="E2">
            <v>0</v>
          </cell>
        </row>
      </sheetData>
      <sheetData sheetId="887">
        <row r="2">
          <cell r="E2">
            <v>0</v>
          </cell>
        </row>
      </sheetData>
      <sheetData sheetId="888">
        <row r="2">
          <cell r="E2">
            <v>0</v>
          </cell>
        </row>
      </sheetData>
      <sheetData sheetId="889">
        <row r="2">
          <cell r="E2">
            <v>0</v>
          </cell>
        </row>
      </sheetData>
      <sheetData sheetId="890">
        <row r="2">
          <cell r="E2">
            <v>0</v>
          </cell>
        </row>
      </sheetData>
      <sheetData sheetId="891">
        <row r="2">
          <cell r="E2">
            <v>0</v>
          </cell>
        </row>
      </sheetData>
      <sheetData sheetId="892">
        <row r="2">
          <cell r="E2">
            <v>0</v>
          </cell>
        </row>
      </sheetData>
      <sheetData sheetId="893">
        <row r="2">
          <cell r="E2">
            <v>0</v>
          </cell>
        </row>
      </sheetData>
      <sheetData sheetId="894">
        <row r="2">
          <cell r="E2">
            <v>0</v>
          </cell>
        </row>
      </sheetData>
      <sheetData sheetId="895">
        <row r="2">
          <cell r="E2">
            <v>0</v>
          </cell>
        </row>
      </sheetData>
      <sheetData sheetId="896">
        <row r="2">
          <cell r="E2">
            <v>0</v>
          </cell>
        </row>
      </sheetData>
      <sheetData sheetId="897">
        <row r="2">
          <cell r="E2">
            <v>0</v>
          </cell>
        </row>
      </sheetData>
      <sheetData sheetId="898">
        <row r="2">
          <cell r="E2">
            <v>0</v>
          </cell>
        </row>
      </sheetData>
      <sheetData sheetId="899">
        <row r="2">
          <cell r="E2">
            <v>0</v>
          </cell>
        </row>
      </sheetData>
      <sheetData sheetId="900">
        <row r="2">
          <cell r="E2">
            <v>0</v>
          </cell>
        </row>
      </sheetData>
      <sheetData sheetId="901">
        <row r="2">
          <cell r="E2">
            <v>0</v>
          </cell>
        </row>
      </sheetData>
      <sheetData sheetId="902">
        <row r="2">
          <cell r="E2">
            <v>0</v>
          </cell>
        </row>
      </sheetData>
      <sheetData sheetId="903">
        <row r="2">
          <cell r="E2">
            <v>0</v>
          </cell>
        </row>
      </sheetData>
      <sheetData sheetId="904">
        <row r="2">
          <cell r="E2">
            <v>0</v>
          </cell>
        </row>
      </sheetData>
      <sheetData sheetId="905">
        <row r="2">
          <cell r="E2">
            <v>0</v>
          </cell>
        </row>
      </sheetData>
      <sheetData sheetId="906">
        <row r="2">
          <cell r="E2">
            <v>0</v>
          </cell>
        </row>
      </sheetData>
      <sheetData sheetId="907">
        <row r="2">
          <cell r="E2">
            <v>0</v>
          </cell>
        </row>
      </sheetData>
      <sheetData sheetId="908">
        <row r="2">
          <cell r="E2">
            <v>0</v>
          </cell>
        </row>
      </sheetData>
      <sheetData sheetId="909">
        <row r="2">
          <cell r="E2">
            <v>0</v>
          </cell>
        </row>
      </sheetData>
      <sheetData sheetId="910">
        <row r="2">
          <cell r="E2">
            <v>0</v>
          </cell>
        </row>
      </sheetData>
      <sheetData sheetId="911">
        <row r="2">
          <cell r="E2">
            <v>0</v>
          </cell>
        </row>
      </sheetData>
      <sheetData sheetId="912">
        <row r="2">
          <cell r="E2">
            <v>0</v>
          </cell>
        </row>
      </sheetData>
      <sheetData sheetId="913">
        <row r="2">
          <cell r="E2">
            <v>0</v>
          </cell>
        </row>
      </sheetData>
      <sheetData sheetId="914">
        <row r="2">
          <cell r="E2">
            <v>0</v>
          </cell>
        </row>
      </sheetData>
      <sheetData sheetId="915">
        <row r="2">
          <cell r="E2">
            <v>0</v>
          </cell>
        </row>
      </sheetData>
      <sheetData sheetId="916">
        <row r="2">
          <cell r="E2">
            <v>0</v>
          </cell>
        </row>
      </sheetData>
      <sheetData sheetId="917">
        <row r="2">
          <cell r="E2">
            <v>0</v>
          </cell>
        </row>
      </sheetData>
      <sheetData sheetId="918">
        <row r="2">
          <cell r="E2">
            <v>0</v>
          </cell>
        </row>
      </sheetData>
      <sheetData sheetId="919">
        <row r="2">
          <cell r="E2">
            <v>0</v>
          </cell>
        </row>
      </sheetData>
      <sheetData sheetId="920">
        <row r="2">
          <cell r="E2">
            <v>0</v>
          </cell>
        </row>
      </sheetData>
      <sheetData sheetId="921">
        <row r="2">
          <cell r="E2">
            <v>0</v>
          </cell>
        </row>
      </sheetData>
      <sheetData sheetId="922">
        <row r="2">
          <cell r="E2">
            <v>0</v>
          </cell>
        </row>
      </sheetData>
      <sheetData sheetId="923">
        <row r="2">
          <cell r="E2">
            <v>0</v>
          </cell>
        </row>
      </sheetData>
      <sheetData sheetId="924">
        <row r="2">
          <cell r="E2">
            <v>0</v>
          </cell>
        </row>
      </sheetData>
      <sheetData sheetId="925">
        <row r="2">
          <cell r="E2">
            <v>0</v>
          </cell>
        </row>
      </sheetData>
      <sheetData sheetId="926">
        <row r="2">
          <cell r="E2">
            <v>0</v>
          </cell>
        </row>
      </sheetData>
      <sheetData sheetId="927">
        <row r="2">
          <cell r="E2">
            <v>0</v>
          </cell>
        </row>
      </sheetData>
      <sheetData sheetId="928">
        <row r="2">
          <cell r="E2">
            <v>0</v>
          </cell>
        </row>
      </sheetData>
      <sheetData sheetId="929">
        <row r="2">
          <cell r="E2">
            <v>0</v>
          </cell>
        </row>
      </sheetData>
      <sheetData sheetId="930">
        <row r="2">
          <cell r="E2">
            <v>0</v>
          </cell>
        </row>
      </sheetData>
      <sheetData sheetId="931">
        <row r="2">
          <cell r="E2">
            <v>0</v>
          </cell>
        </row>
      </sheetData>
      <sheetData sheetId="932">
        <row r="2">
          <cell r="E2">
            <v>0</v>
          </cell>
        </row>
      </sheetData>
      <sheetData sheetId="933">
        <row r="2">
          <cell r="E2">
            <v>0</v>
          </cell>
        </row>
      </sheetData>
      <sheetData sheetId="934" refreshError="1"/>
      <sheetData sheetId="935">
        <row r="2">
          <cell r="E2">
            <v>0</v>
          </cell>
        </row>
      </sheetData>
      <sheetData sheetId="936">
        <row r="2">
          <cell r="E2">
            <v>0</v>
          </cell>
        </row>
      </sheetData>
      <sheetData sheetId="937">
        <row r="2">
          <cell r="E2">
            <v>0</v>
          </cell>
        </row>
      </sheetData>
      <sheetData sheetId="938">
        <row r="2">
          <cell r="E2">
            <v>0</v>
          </cell>
        </row>
      </sheetData>
      <sheetData sheetId="939">
        <row r="2">
          <cell r="E2">
            <v>0</v>
          </cell>
        </row>
      </sheetData>
      <sheetData sheetId="940">
        <row r="2">
          <cell r="E2">
            <v>0</v>
          </cell>
        </row>
      </sheetData>
      <sheetData sheetId="941">
        <row r="2">
          <cell r="E2">
            <v>0</v>
          </cell>
        </row>
      </sheetData>
      <sheetData sheetId="942" refreshError="1"/>
      <sheetData sheetId="943" refreshError="1"/>
      <sheetData sheetId="944">
        <row r="2">
          <cell r="E2">
            <v>0</v>
          </cell>
        </row>
      </sheetData>
      <sheetData sheetId="945">
        <row r="2">
          <cell r="E2">
            <v>0</v>
          </cell>
        </row>
      </sheetData>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ow r="2">
          <cell r="E2">
            <v>0</v>
          </cell>
        </row>
      </sheetData>
      <sheetData sheetId="960" refreshError="1"/>
      <sheetData sheetId="961" refreshError="1"/>
      <sheetData sheetId="962" refreshError="1"/>
      <sheetData sheetId="963" refreshError="1"/>
      <sheetData sheetId="964" refreshError="1"/>
      <sheetData sheetId="965" refreshError="1"/>
      <sheetData sheetId="966" refreshError="1"/>
      <sheetData sheetId="967">
        <row r="2">
          <cell r="E2">
            <v>0</v>
          </cell>
        </row>
      </sheetData>
      <sheetData sheetId="968">
        <row r="2">
          <cell r="E2">
            <v>0</v>
          </cell>
        </row>
      </sheetData>
      <sheetData sheetId="969">
        <row r="2">
          <cell r="E2">
            <v>0</v>
          </cell>
        </row>
      </sheetData>
      <sheetData sheetId="970">
        <row r="2">
          <cell r="E2">
            <v>0</v>
          </cell>
        </row>
      </sheetData>
      <sheetData sheetId="971" refreshError="1"/>
      <sheetData sheetId="972" refreshError="1"/>
      <sheetData sheetId="973" refreshError="1"/>
      <sheetData sheetId="974" refreshError="1"/>
      <sheetData sheetId="975" refreshError="1"/>
      <sheetData sheetId="976" refreshError="1"/>
      <sheetData sheetId="977" refreshError="1"/>
      <sheetData sheetId="978">
        <row r="2">
          <cell r="E2">
            <v>0</v>
          </cell>
        </row>
      </sheetData>
      <sheetData sheetId="979">
        <row r="2">
          <cell r="E2">
            <v>0</v>
          </cell>
        </row>
      </sheetData>
      <sheetData sheetId="980">
        <row r="2">
          <cell r="E2">
            <v>0</v>
          </cell>
        </row>
      </sheetData>
      <sheetData sheetId="981">
        <row r="2">
          <cell r="E2">
            <v>0</v>
          </cell>
        </row>
      </sheetData>
      <sheetData sheetId="982">
        <row r="2">
          <cell r="E2">
            <v>0</v>
          </cell>
        </row>
      </sheetData>
      <sheetData sheetId="983">
        <row r="2">
          <cell r="E2">
            <v>0</v>
          </cell>
        </row>
      </sheetData>
      <sheetData sheetId="984">
        <row r="2">
          <cell r="E2">
            <v>0</v>
          </cell>
        </row>
      </sheetData>
      <sheetData sheetId="985">
        <row r="2">
          <cell r="E2">
            <v>0</v>
          </cell>
        </row>
      </sheetData>
      <sheetData sheetId="986">
        <row r="2">
          <cell r="E2">
            <v>0</v>
          </cell>
        </row>
      </sheetData>
      <sheetData sheetId="987">
        <row r="2">
          <cell r="E2">
            <v>0</v>
          </cell>
        </row>
      </sheetData>
      <sheetData sheetId="988">
        <row r="2">
          <cell r="E2">
            <v>0</v>
          </cell>
        </row>
      </sheetData>
      <sheetData sheetId="989">
        <row r="2">
          <cell r="E2">
            <v>0</v>
          </cell>
        </row>
      </sheetData>
      <sheetData sheetId="990">
        <row r="2">
          <cell r="E2">
            <v>0</v>
          </cell>
        </row>
      </sheetData>
      <sheetData sheetId="991">
        <row r="2">
          <cell r="E2">
            <v>0</v>
          </cell>
        </row>
      </sheetData>
      <sheetData sheetId="992">
        <row r="2">
          <cell r="E2">
            <v>0</v>
          </cell>
        </row>
      </sheetData>
      <sheetData sheetId="993">
        <row r="2">
          <cell r="E2">
            <v>0</v>
          </cell>
        </row>
      </sheetData>
      <sheetData sheetId="994">
        <row r="2">
          <cell r="E2">
            <v>0</v>
          </cell>
        </row>
      </sheetData>
      <sheetData sheetId="995">
        <row r="2">
          <cell r="E2">
            <v>0</v>
          </cell>
        </row>
      </sheetData>
      <sheetData sheetId="996">
        <row r="2">
          <cell r="E2">
            <v>0</v>
          </cell>
        </row>
      </sheetData>
      <sheetData sheetId="997">
        <row r="2">
          <cell r="E2">
            <v>0</v>
          </cell>
        </row>
      </sheetData>
      <sheetData sheetId="998">
        <row r="2">
          <cell r="E2">
            <v>0</v>
          </cell>
        </row>
      </sheetData>
      <sheetData sheetId="999">
        <row r="2">
          <cell r="E2">
            <v>0</v>
          </cell>
        </row>
      </sheetData>
      <sheetData sheetId="1000">
        <row r="2">
          <cell r="E2">
            <v>0</v>
          </cell>
        </row>
      </sheetData>
      <sheetData sheetId="1001" refreshError="1"/>
      <sheetData sheetId="1002">
        <row r="2">
          <cell r="E2">
            <v>0</v>
          </cell>
        </row>
      </sheetData>
      <sheetData sheetId="1003">
        <row r="2">
          <cell r="E2">
            <v>0</v>
          </cell>
        </row>
      </sheetData>
      <sheetData sheetId="1004">
        <row r="2">
          <cell r="E2">
            <v>0</v>
          </cell>
        </row>
      </sheetData>
      <sheetData sheetId="1005">
        <row r="2">
          <cell r="E2">
            <v>0</v>
          </cell>
        </row>
      </sheetData>
      <sheetData sheetId="1006">
        <row r="2">
          <cell r="E2">
            <v>0</v>
          </cell>
        </row>
      </sheetData>
      <sheetData sheetId="1007">
        <row r="2">
          <cell r="E2">
            <v>0</v>
          </cell>
        </row>
      </sheetData>
      <sheetData sheetId="1008">
        <row r="2">
          <cell r="E2">
            <v>0</v>
          </cell>
        </row>
      </sheetData>
      <sheetData sheetId="1009">
        <row r="2">
          <cell r="E2">
            <v>0</v>
          </cell>
        </row>
      </sheetData>
      <sheetData sheetId="1010">
        <row r="2">
          <cell r="E2">
            <v>0</v>
          </cell>
        </row>
      </sheetData>
      <sheetData sheetId="1011">
        <row r="2">
          <cell r="E2">
            <v>0</v>
          </cell>
        </row>
      </sheetData>
      <sheetData sheetId="1012">
        <row r="2">
          <cell r="E2">
            <v>0</v>
          </cell>
        </row>
      </sheetData>
      <sheetData sheetId="1013">
        <row r="2">
          <cell r="E2">
            <v>0</v>
          </cell>
        </row>
      </sheetData>
      <sheetData sheetId="1014">
        <row r="2">
          <cell r="E2">
            <v>0</v>
          </cell>
        </row>
      </sheetData>
      <sheetData sheetId="1015">
        <row r="2">
          <cell r="E2">
            <v>0</v>
          </cell>
        </row>
      </sheetData>
      <sheetData sheetId="1016">
        <row r="2">
          <cell r="E2">
            <v>0</v>
          </cell>
        </row>
      </sheetData>
      <sheetData sheetId="1017">
        <row r="2">
          <cell r="E2">
            <v>0</v>
          </cell>
        </row>
      </sheetData>
      <sheetData sheetId="1018">
        <row r="2">
          <cell r="E2">
            <v>0</v>
          </cell>
        </row>
      </sheetData>
      <sheetData sheetId="1019">
        <row r="2">
          <cell r="E2">
            <v>0</v>
          </cell>
        </row>
      </sheetData>
      <sheetData sheetId="1020">
        <row r="2">
          <cell r="E2">
            <v>0</v>
          </cell>
        </row>
      </sheetData>
      <sheetData sheetId="1021">
        <row r="2">
          <cell r="E2">
            <v>0</v>
          </cell>
        </row>
      </sheetData>
      <sheetData sheetId="1022">
        <row r="2">
          <cell r="E2">
            <v>0</v>
          </cell>
        </row>
      </sheetData>
      <sheetData sheetId="1023">
        <row r="2">
          <cell r="E2">
            <v>0</v>
          </cell>
        </row>
      </sheetData>
      <sheetData sheetId="1024">
        <row r="2">
          <cell r="E2">
            <v>0</v>
          </cell>
        </row>
      </sheetData>
      <sheetData sheetId="1025">
        <row r="2">
          <cell r="E2">
            <v>0</v>
          </cell>
        </row>
      </sheetData>
      <sheetData sheetId="1026">
        <row r="2">
          <cell r="E2">
            <v>0</v>
          </cell>
        </row>
      </sheetData>
      <sheetData sheetId="1027">
        <row r="2">
          <cell r="E2">
            <v>0</v>
          </cell>
        </row>
      </sheetData>
      <sheetData sheetId="1028">
        <row r="2">
          <cell r="E2">
            <v>0</v>
          </cell>
        </row>
      </sheetData>
      <sheetData sheetId="1029" refreshError="1"/>
      <sheetData sheetId="1030" refreshError="1"/>
      <sheetData sheetId="1031">
        <row r="2">
          <cell r="E2">
            <v>0</v>
          </cell>
        </row>
      </sheetData>
      <sheetData sheetId="1032">
        <row r="2">
          <cell r="E2">
            <v>0</v>
          </cell>
        </row>
      </sheetData>
      <sheetData sheetId="1033">
        <row r="2">
          <cell r="E2">
            <v>0</v>
          </cell>
        </row>
      </sheetData>
      <sheetData sheetId="1034">
        <row r="2">
          <cell r="E2">
            <v>0</v>
          </cell>
        </row>
      </sheetData>
      <sheetData sheetId="1035">
        <row r="2">
          <cell r="E2">
            <v>0</v>
          </cell>
        </row>
      </sheetData>
      <sheetData sheetId="1036">
        <row r="2">
          <cell r="E2">
            <v>0</v>
          </cell>
        </row>
      </sheetData>
      <sheetData sheetId="1037">
        <row r="2">
          <cell r="E2">
            <v>0</v>
          </cell>
        </row>
      </sheetData>
      <sheetData sheetId="1038">
        <row r="2">
          <cell r="E2">
            <v>0</v>
          </cell>
        </row>
      </sheetData>
      <sheetData sheetId="1039">
        <row r="2">
          <cell r="E2">
            <v>0</v>
          </cell>
        </row>
      </sheetData>
      <sheetData sheetId="1040">
        <row r="2">
          <cell r="E2">
            <v>0</v>
          </cell>
        </row>
      </sheetData>
      <sheetData sheetId="1041">
        <row r="2">
          <cell r="E2">
            <v>0</v>
          </cell>
        </row>
      </sheetData>
      <sheetData sheetId="1042">
        <row r="2">
          <cell r="E2">
            <v>0</v>
          </cell>
        </row>
      </sheetData>
      <sheetData sheetId="1043">
        <row r="2">
          <cell r="E2">
            <v>0</v>
          </cell>
        </row>
      </sheetData>
      <sheetData sheetId="1044">
        <row r="2">
          <cell r="E2">
            <v>0</v>
          </cell>
        </row>
      </sheetData>
      <sheetData sheetId="1045">
        <row r="2">
          <cell r="E2">
            <v>0</v>
          </cell>
        </row>
      </sheetData>
      <sheetData sheetId="1046">
        <row r="2">
          <cell r="E2">
            <v>0</v>
          </cell>
        </row>
      </sheetData>
      <sheetData sheetId="1047">
        <row r="2">
          <cell r="E2">
            <v>0</v>
          </cell>
        </row>
      </sheetData>
      <sheetData sheetId="1048">
        <row r="2">
          <cell r="E2">
            <v>0</v>
          </cell>
        </row>
      </sheetData>
      <sheetData sheetId="1049">
        <row r="2">
          <cell r="E2">
            <v>0</v>
          </cell>
        </row>
      </sheetData>
      <sheetData sheetId="1050">
        <row r="2">
          <cell r="E2">
            <v>0</v>
          </cell>
        </row>
      </sheetData>
      <sheetData sheetId="1051">
        <row r="2">
          <cell r="E2">
            <v>0</v>
          </cell>
        </row>
      </sheetData>
      <sheetData sheetId="1052">
        <row r="2">
          <cell r="E2">
            <v>0</v>
          </cell>
        </row>
      </sheetData>
      <sheetData sheetId="1053">
        <row r="2">
          <cell r="E2">
            <v>0</v>
          </cell>
        </row>
      </sheetData>
      <sheetData sheetId="1054">
        <row r="2">
          <cell r="E2">
            <v>0</v>
          </cell>
        </row>
      </sheetData>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ow r="2">
          <cell r="E2">
            <v>0</v>
          </cell>
        </row>
      </sheetData>
      <sheetData sheetId="1065" refreshError="1"/>
      <sheetData sheetId="1066">
        <row r="2">
          <cell r="E2">
            <v>0</v>
          </cell>
        </row>
      </sheetData>
      <sheetData sheetId="1067">
        <row r="2">
          <cell r="E2">
            <v>0</v>
          </cell>
        </row>
      </sheetData>
      <sheetData sheetId="1068">
        <row r="2">
          <cell r="E2">
            <v>0</v>
          </cell>
        </row>
      </sheetData>
      <sheetData sheetId="1069">
        <row r="2">
          <cell r="E2">
            <v>0</v>
          </cell>
        </row>
      </sheetData>
      <sheetData sheetId="1070">
        <row r="2">
          <cell r="E2">
            <v>0</v>
          </cell>
        </row>
      </sheetData>
      <sheetData sheetId="1071">
        <row r="2">
          <cell r="E2">
            <v>0</v>
          </cell>
        </row>
      </sheetData>
      <sheetData sheetId="1072">
        <row r="2">
          <cell r="E2">
            <v>0</v>
          </cell>
        </row>
      </sheetData>
      <sheetData sheetId="1073">
        <row r="2">
          <cell r="E2">
            <v>0</v>
          </cell>
        </row>
      </sheetData>
      <sheetData sheetId="1074">
        <row r="2">
          <cell r="E2">
            <v>0</v>
          </cell>
        </row>
      </sheetData>
      <sheetData sheetId="1075">
        <row r="2">
          <cell r="E2">
            <v>0</v>
          </cell>
        </row>
      </sheetData>
      <sheetData sheetId="1076">
        <row r="2">
          <cell r="E2">
            <v>0</v>
          </cell>
        </row>
      </sheetData>
      <sheetData sheetId="1077">
        <row r="2">
          <cell r="E2">
            <v>0</v>
          </cell>
        </row>
      </sheetData>
      <sheetData sheetId="1078">
        <row r="2">
          <cell r="E2">
            <v>0</v>
          </cell>
        </row>
      </sheetData>
      <sheetData sheetId="1079">
        <row r="2">
          <cell r="E2">
            <v>0</v>
          </cell>
        </row>
      </sheetData>
      <sheetData sheetId="1080">
        <row r="2">
          <cell r="E2">
            <v>0</v>
          </cell>
        </row>
      </sheetData>
      <sheetData sheetId="1081">
        <row r="2">
          <cell r="E2">
            <v>0</v>
          </cell>
        </row>
      </sheetData>
      <sheetData sheetId="1082">
        <row r="2">
          <cell r="E2">
            <v>0</v>
          </cell>
        </row>
      </sheetData>
      <sheetData sheetId="1083">
        <row r="2">
          <cell r="E2">
            <v>0</v>
          </cell>
        </row>
      </sheetData>
      <sheetData sheetId="1084">
        <row r="2">
          <cell r="E2">
            <v>0</v>
          </cell>
        </row>
      </sheetData>
      <sheetData sheetId="1085">
        <row r="2">
          <cell r="E2">
            <v>0</v>
          </cell>
        </row>
      </sheetData>
      <sheetData sheetId="1086">
        <row r="2">
          <cell r="E2">
            <v>0</v>
          </cell>
        </row>
      </sheetData>
      <sheetData sheetId="1087">
        <row r="2">
          <cell r="E2">
            <v>0</v>
          </cell>
        </row>
      </sheetData>
      <sheetData sheetId="1088">
        <row r="2">
          <cell r="E2">
            <v>0</v>
          </cell>
        </row>
      </sheetData>
      <sheetData sheetId="1089">
        <row r="2">
          <cell r="E2">
            <v>0</v>
          </cell>
        </row>
      </sheetData>
      <sheetData sheetId="1090">
        <row r="2">
          <cell r="E2">
            <v>0</v>
          </cell>
        </row>
      </sheetData>
      <sheetData sheetId="1091" refreshError="1"/>
      <sheetData sheetId="1092" refreshError="1"/>
      <sheetData sheetId="1093" refreshError="1"/>
      <sheetData sheetId="1094">
        <row r="2">
          <cell r="E2">
            <v>0</v>
          </cell>
        </row>
      </sheetData>
      <sheetData sheetId="1095">
        <row r="2">
          <cell r="E2">
            <v>0</v>
          </cell>
        </row>
      </sheetData>
      <sheetData sheetId="1096">
        <row r="2">
          <cell r="E2">
            <v>0</v>
          </cell>
        </row>
      </sheetData>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ow r="2">
          <cell r="E2">
            <v>0</v>
          </cell>
        </row>
      </sheetData>
      <sheetData sheetId="1106">
        <row r="2">
          <cell r="E2">
            <v>0</v>
          </cell>
        </row>
      </sheetData>
      <sheetData sheetId="1107">
        <row r="2">
          <cell r="E2">
            <v>0</v>
          </cell>
        </row>
      </sheetData>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ow r="2">
          <cell r="E2">
            <v>0</v>
          </cell>
        </row>
      </sheetData>
      <sheetData sheetId="1121">
        <row r="2">
          <cell r="E2">
            <v>0</v>
          </cell>
        </row>
      </sheetData>
      <sheetData sheetId="1122">
        <row r="2">
          <cell r="E2">
            <v>0</v>
          </cell>
        </row>
      </sheetData>
      <sheetData sheetId="1123" refreshError="1"/>
      <sheetData sheetId="1124" refreshError="1"/>
      <sheetData sheetId="1125" refreshError="1"/>
      <sheetData sheetId="1126" refreshError="1"/>
      <sheetData sheetId="1127" refreshError="1"/>
      <sheetData sheetId="1128">
        <row r="2">
          <cell r="E2">
            <v>0</v>
          </cell>
        </row>
      </sheetData>
      <sheetData sheetId="1129">
        <row r="2">
          <cell r="E2">
            <v>0</v>
          </cell>
        </row>
      </sheetData>
      <sheetData sheetId="1130">
        <row r="2">
          <cell r="E2">
            <v>0</v>
          </cell>
        </row>
      </sheetData>
      <sheetData sheetId="1131">
        <row r="2">
          <cell r="E2">
            <v>0</v>
          </cell>
        </row>
      </sheetData>
      <sheetData sheetId="1132">
        <row r="2">
          <cell r="E2">
            <v>0</v>
          </cell>
        </row>
      </sheetData>
      <sheetData sheetId="1133">
        <row r="2">
          <cell r="E2">
            <v>0</v>
          </cell>
        </row>
      </sheetData>
      <sheetData sheetId="1134">
        <row r="2">
          <cell r="E2">
            <v>0</v>
          </cell>
        </row>
      </sheetData>
      <sheetData sheetId="1135">
        <row r="2">
          <cell r="E2">
            <v>0</v>
          </cell>
        </row>
      </sheetData>
      <sheetData sheetId="1136">
        <row r="2">
          <cell r="E2">
            <v>0</v>
          </cell>
        </row>
      </sheetData>
      <sheetData sheetId="1137">
        <row r="2">
          <cell r="E2">
            <v>0</v>
          </cell>
        </row>
      </sheetData>
      <sheetData sheetId="1138">
        <row r="2">
          <cell r="E2">
            <v>0</v>
          </cell>
        </row>
      </sheetData>
      <sheetData sheetId="1139">
        <row r="2">
          <cell r="E2">
            <v>0</v>
          </cell>
        </row>
      </sheetData>
      <sheetData sheetId="1140">
        <row r="2">
          <cell r="E2">
            <v>0</v>
          </cell>
        </row>
      </sheetData>
      <sheetData sheetId="1141">
        <row r="2">
          <cell r="E2">
            <v>0</v>
          </cell>
        </row>
      </sheetData>
      <sheetData sheetId="1142">
        <row r="2">
          <cell r="E2">
            <v>0</v>
          </cell>
        </row>
      </sheetData>
      <sheetData sheetId="1143">
        <row r="2">
          <cell r="E2">
            <v>0</v>
          </cell>
        </row>
      </sheetData>
      <sheetData sheetId="1144">
        <row r="2">
          <cell r="E2">
            <v>0</v>
          </cell>
        </row>
      </sheetData>
      <sheetData sheetId="1145">
        <row r="2">
          <cell r="E2">
            <v>0</v>
          </cell>
        </row>
      </sheetData>
      <sheetData sheetId="1146">
        <row r="2">
          <cell r="E2">
            <v>0</v>
          </cell>
        </row>
      </sheetData>
      <sheetData sheetId="1147">
        <row r="2">
          <cell r="E2">
            <v>0</v>
          </cell>
        </row>
      </sheetData>
      <sheetData sheetId="1148" refreshError="1"/>
      <sheetData sheetId="1149">
        <row r="2">
          <cell r="E2">
            <v>0</v>
          </cell>
        </row>
      </sheetData>
      <sheetData sheetId="1150">
        <row r="2">
          <cell r="E2">
            <v>0</v>
          </cell>
        </row>
      </sheetData>
      <sheetData sheetId="1151">
        <row r="2">
          <cell r="E2">
            <v>0</v>
          </cell>
        </row>
      </sheetData>
      <sheetData sheetId="1152">
        <row r="2">
          <cell r="E2">
            <v>0</v>
          </cell>
        </row>
      </sheetData>
      <sheetData sheetId="1153">
        <row r="2">
          <cell r="E2">
            <v>0</v>
          </cell>
        </row>
      </sheetData>
      <sheetData sheetId="1154">
        <row r="2">
          <cell r="E2">
            <v>0</v>
          </cell>
        </row>
      </sheetData>
      <sheetData sheetId="1155">
        <row r="2">
          <cell r="E2">
            <v>0</v>
          </cell>
        </row>
      </sheetData>
      <sheetData sheetId="1156">
        <row r="2">
          <cell r="E2">
            <v>0</v>
          </cell>
        </row>
      </sheetData>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ow r="2">
          <cell r="E2">
            <v>0</v>
          </cell>
        </row>
      </sheetData>
      <sheetData sheetId="1189">
        <row r="2">
          <cell r="E2">
            <v>0</v>
          </cell>
        </row>
      </sheetData>
      <sheetData sheetId="1190">
        <row r="2">
          <cell r="E2">
            <v>0</v>
          </cell>
        </row>
      </sheetData>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ow r="2">
          <cell r="E2">
            <v>0</v>
          </cell>
        </row>
      </sheetData>
      <sheetData sheetId="1254">
        <row r="2">
          <cell r="E2">
            <v>0</v>
          </cell>
        </row>
      </sheetData>
      <sheetData sheetId="1255">
        <row r="2">
          <cell r="E2">
            <v>0</v>
          </cell>
        </row>
      </sheetData>
      <sheetData sheetId="1256">
        <row r="2">
          <cell r="E2">
            <v>0</v>
          </cell>
        </row>
      </sheetData>
      <sheetData sheetId="1257">
        <row r="2">
          <cell r="E2">
            <v>0</v>
          </cell>
        </row>
      </sheetData>
      <sheetData sheetId="1258">
        <row r="2">
          <cell r="E2">
            <v>0</v>
          </cell>
        </row>
      </sheetData>
      <sheetData sheetId="1259">
        <row r="2">
          <cell r="E2">
            <v>0</v>
          </cell>
        </row>
      </sheetData>
      <sheetData sheetId="1260">
        <row r="2">
          <cell r="E2">
            <v>0</v>
          </cell>
        </row>
      </sheetData>
      <sheetData sheetId="1261">
        <row r="2">
          <cell r="E2">
            <v>0</v>
          </cell>
        </row>
      </sheetData>
      <sheetData sheetId="1262">
        <row r="2">
          <cell r="E2">
            <v>0</v>
          </cell>
        </row>
      </sheetData>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ow r="2">
          <cell r="E2">
            <v>0</v>
          </cell>
        </row>
      </sheetData>
      <sheetData sheetId="1291">
        <row r="2">
          <cell r="E2">
            <v>0</v>
          </cell>
        </row>
      </sheetData>
      <sheetData sheetId="1292">
        <row r="2">
          <cell r="E2">
            <v>0</v>
          </cell>
        </row>
      </sheetData>
      <sheetData sheetId="1293">
        <row r="2">
          <cell r="E2">
            <v>0</v>
          </cell>
        </row>
      </sheetData>
      <sheetData sheetId="1294">
        <row r="2">
          <cell r="E2">
            <v>0</v>
          </cell>
        </row>
      </sheetData>
      <sheetData sheetId="1295">
        <row r="2">
          <cell r="E2">
            <v>0</v>
          </cell>
        </row>
      </sheetData>
      <sheetData sheetId="1296">
        <row r="2">
          <cell r="E2">
            <v>0</v>
          </cell>
        </row>
      </sheetData>
      <sheetData sheetId="1297">
        <row r="2">
          <cell r="E2">
            <v>0</v>
          </cell>
        </row>
      </sheetData>
      <sheetData sheetId="1298">
        <row r="2">
          <cell r="E2">
            <v>0</v>
          </cell>
        </row>
      </sheetData>
      <sheetData sheetId="1299">
        <row r="2">
          <cell r="E2">
            <v>0</v>
          </cell>
        </row>
      </sheetData>
      <sheetData sheetId="1300">
        <row r="2">
          <cell r="E2">
            <v>0</v>
          </cell>
        </row>
      </sheetData>
      <sheetData sheetId="1301">
        <row r="2">
          <cell r="E2">
            <v>0</v>
          </cell>
        </row>
      </sheetData>
      <sheetData sheetId="1302">
        <row r="2">
          <cell r="E2">
            <v>0</v>
          </cell>
        </row>
      </sheetData>
      <sheetData sheetId="1303">
        <row r="2">
          <cell r="E2">
            <v>0</v>
          </cell>
        </row>
      </sheetData>
      <sheetData sheetId="1304">
        <row r="2">
          <cell r="E2">
            <v>0</v>
          </cell>
        </row>
      </sheetData>
      <sheetData sheetId="1305">
        <row r="2">
          <cell r="E2">
            <v>0</v>
          </cell>
        </row>
      </sheetData>
      <sheetData sheetId="1306">
        <row r="2">
          <cell r="E2">
            <v>0</v>
          </cell>
        </row>
      </sheetData>
      <sheetData sheetId="1307">
        <row r="2">
          <cell r="E2">
            <v>0</v>
          </cell>
        </row>
      </sheetData>
      <sheetData sheetId="1308">
        <row r="2">
          <cell r="E2">
            <v>0</v>
          </cell>
        </row>
      </sheetData>
      <sheetData sheetId="1309">
        <row r="2">
          <cell r="E2">
            <v>0</v>
          </cell>
        </row>
      </sheetData>
      <sheetData sheetId="1310">
        <row r="2">
          <cell r="E2">
            <v>0</v>
          </cell>
        </row>
      </sheetData>
      <sheetData sheetId="1311">
        <row r="2">
          <cell r="E2">
            <v>0</v>
          </cell>
        </row>
      </sheetData>
      <sheetData sheetId="1312">
        <row r="2">
          <cell r="E2">
            <v>0</v>
          </cell>
        </row>
      </sheetData>
      <sheetData sheetId="1313">
        <row r="2">
          <cell r="E2">
            <v>0</v>
          </cell>
        </row>
      </sheetData>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ow r="2">
          <cell r="E2">
            <v>0</v>
          </cell>
        </row>
      </sheetData>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ow r="2">
          <cell r="E2">
            <v>0</v>
          </cell>
        </row>
      </sheetData>
      <sheetData sheetId="1358">
        <row r="2">
          <cell r="E2">
            <v>0</v>
          </cell>
        </row>
      </sheetData>
      <sheetData sheetId="1359">
        <row r="2">
          <cell r="E2">
            <v>0</v>
          </cell>
        </row>
      </sheetData>
      <sheetData sheetId="1360">
        <row r="2">
          <cell r="E2">
            <v>0</v>
          </cell>
        </row>
      </sheetData>
      <sheetData sheetId="1361">
        <row r="2">
          <cell r="E2">
            <v>0</v>
          </cell>
        </row>
      </sheetData>
      <sheetData sheetId="1362">
        <row r="2">
          <cell r="E2">
            <v>0</v>
          </cell>
        </row>
      </sheetData>
      <sheetData sheetId="1363">
        <row r="2">
          <cell r="E2">
            <v>0</v>
          </cell>
        </row>
      </sheetData>
      <sheetData sheetId="1364">
        <row r="2">
          <cell r="E2">
            <v>0</v>
          </cell>
        </row>
      </sheetData>
      <sheetData sheetId="1365">
        <row r="2">
          <cell r="E2">
            <v>0</v>
          </cell>
        </row>
      </sheetData>
      <sheetData sheetId="1366">
        <row r="2">
          <cell r="E2">
            <v>0</v>
          </cell>
        </row>
      </sheetData>
      <sheetData sheetId="1367">
        <row r="2">
          <cell r="E2">
            <v>0</v>
          </cell>
        </row>
      </sheetData>
      <sheetData sheetId="1368">
        <row r="2">
          <cell r="E2">
            <v>0</v>
          </cell>
        </row>
      </sheetData>
      <sheetData sheetId="1369">
        <row r="2">
          <cell r="E2">
            <v>0</v>
          </cell>
        </row>
      </sheetData>
      <sheetData sheetId="1370">
        <row r="2">
          <cell r="E2">
            <v>0</v>
          </cell>
        </row>
      </sheetData>
      <sheetData sheetId="1371">
        <row r="2">
          <cell r="E2">
            <v>0</v>
          </cell>
        </row>
      </sheetData>
      <sheetData sheetId="1372">
        <row r="2">
          <cell r="E2">
            <v>0</v>
          </cell>
        </row>
      </sheetData>
      <sheetData sheetId="1373">
        <row r="2">
          <cell r="E2">
            <v>0</v>
          </cell>
        </row>
      </sheetData>
      <sheetData sheetId="1374">
        <row r="2">
          <cell r="E2">
            <v>0</v>
          </cell>
        </row>
      </sheetData>
      <sheetData sheetId="1375">
        <row r="2">
          <cell r="E2">
            <v>0</v>
          </cell>
        </row>
      </sheetData>
      <sheetData sheetId="1376">
        <row r="2">
          <cell r="E2">
            <v>0</v>
          </cell>
        </row>
      </sheetData>
      <sheetData sheetId="1377">
        <row r="2">
          <cell r="E2">
            <v>0</v>
          </cell>
        </row>
      </sheetData>
      <sheetData sheetId="1378">
        <row r="2">
          <cell r="E2">
            <v>0</v>
          </cell>
        </row>
      </sheetData>
      <sheetData sheetId="1379">
        <row r="2">
          <cell r="E2">
            <v>0</v>
          </cell>
        </row>
      </sheetData>
      <sheetData sheetId="1380">
        <row r="2">
          <cell r="E2">
            <v>0</v>
          </cell>
        </row>
      </sheetData>
      <sheetData sheetId="1381">
        <row r="2">
          <cell r="E2">
            <v>0</v>
          </cell>
        </row>
      </sheetData>
      <sheetData sheetId="1382">
        <row r="2">
          <cell r="E2">
            <v>0</v>
          </cell>
        </row>
      </sheetData>
      <sheetData sheetId="1383">
        <row r="2">
          <cell r="E2">
            <v>0</v>
          </cell>
        </row>
      </sheetData>
      <sheetData sheetId="1384">
        <row r="2">
          <cell r="E2">
            <v>0</v>
          </cell>
        </row>
      </sheetData>
      <sheetData sheetId="1385">
        <row r="2">
          <cell r="E2">
            <v>0</v>
          </cell>
        </row>
      </sheetData>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ow r="2">
          <cell r="E2">
            <v>0</v>
          </cell>
        </row>
      </sheetData>
      <sheetData sheetId="1398">
        <row r="2">
          <cell r="E2">
            <v>0</v>
          </cell>
        </row>
      </sheetData>
      <sheetData sheetId="1399">
        <row r="2">
          <cell r="E2">
            <v>0</v>
          </cell>
        </row>
      </sheetData>
      <sheetData sheetId="1400">
        <row r="2">
          <cell r="E2">
            <v>0</v>
          </cell>
        </row>
      </sheetData>
      <sheetData sheetId="1401">
        <row r="2">
          <cell r="E2">
            <v>0</v>
          </cell>
        </row>
      </sheetData>
      <sheetData sheetId="1402">
        <row r="2">
          <cell r="E2">
            <v>0</v>
          </cell>
        </row>
      </sheetData>
      <sheetData sheetId="1403" refreshError="1"/>
      <sheetData sheetId="1404">
        <row r="2">
          <cell r="E2">
            <v>0</v>
          </cell>
        </row>
      </sheetData>
      <sheetData sheetId="1405" refreshError="1"/>
      <sheetData sheetId="1406">
        <row r="2">
          <cell r="E2">
            <v>0</v>
          </cell>
        </row>
      </sheetData>
      <sheetData sheetId="1407">
        <row r="2">
          <cell r="E2">
            <v>0</v>
          </cell>
        </row>
      </sheetData>
      <sheetData sheetId="1408">
        <row r="2">
          <cell r="E2">
            <v>0</v>
          </cell>
        </row>
      </sheetData>
      <sheetData sheetId="1409">
        <row r="2">
          <cell r="E2">
            <v>0</v>
          </cell>
        </row>
      </sheetData>
      <sheetData sheetId="1410" refreshError="1"/>
      <sheetData sheetId="1411">
        <row r="2">
          <cell r="E2">
            <v>0</v>
          </cell>
        </row>
      </sheetData>
      <sheetData sheetId="1412">
        <row r="2">
          <cell r="E2">
            <v>0</v>
          </cell>
        </row>
      </sheetData>
      <sheetData sheetId="1413">
        <row r="2">
          <cell r="E2">
            <v>0</v>
          </cell>
        </row>
      </sheetData>
      <sheetData sheetId="1414" refreshError="1"/>
      <sheetData sheetId="1415" refreshError="1"/>
      <sheetData sheetId="1416">
        <row r="2">
          <cell r="E2">
            <v>0</v>
          </cell>
        </row>
      </sheetData>
      <sheetData sheetId="1417">
        <row r="2">
          <cell r="E2">
            <v>0</v>
          </cell>
        </row>
      </sheetData>
      <sheetData sheetId="1418" refreshError="1"/>
      <sheetData sheetId="1419" refreshError="1"/>
      <sheetData sheetId="1420">
        <row r="2">
          <cell r="E2">
            <v>0</v>
          </cell>
        </row>
      </sheetData>
      <sheetData sheetId="1421">
        <row r="2">
          <cell r="E2">
            <v>0</v>
          </cell>
        </row>
      </sheetData>
      <sheetData sheetId="1422" refreshError="1"/>
      <sheetData sheetId="1423">
        <row r="2">
          <cell r="E2">
            <v>0</v>
          </cell>
        </row>
      </sheetData>
      <sheetData sheetId="1424" refreshError="1"/>
      <sheetData sheetId="1425">
        <row r="2">
          <cell r="E2">
            <v>0</v>
          </cell>
        </row>
      </sheetData>
      <sheetData sheetId="1426" refreshError="1"/>
      <sheetData sheetId="1427">
        <row r="2">
          <cell r="E2">
            <v>0</v>
          </cell>
        </row>
      </sheetData>
      <sheetData sheetId="1428" refreshError="1"/>
      <sheetData sheetId="1429" refreshError="1"/>
      <sheetData sheetId="1430" refreshError="1"/>
      <sheetData sheetId="1431" refreshError="1"/>
      <sheetData sheetId="1432" refreshError="1"/>
      <sheetData sheetId="1433">
        <row r="2">
          <cell r="E2">
            <v>0</v>
          </cell>
        </row>
      </sheetData>
      <sheetData sheetId="1434" refreshError="1"/>
      <sheetData sheetId="1435">
        <row r="2">
          <cell r="E2">
            <v>0</v>
          </cell>
        </row>
      </sheetData>
      <sheetData sheetId="1436" refreshError="1"/>
      <sheetData sheetId="1437">
        <row r="2">
          <cell r="E2">
            <v>0</v>
          </cell>
        </row>
      </sheetData>
      <sheetData sheetId="1438" refreshError="1"/>
      <sheetData sheetId="1439">
        <row r="2">
          <cell r="E2">
            <v>0</v>
          </cell>
        </row>
      </sheetData>
      <sheetData sheetId="1440" refreshError="1"/>
      <sheetData sheetId="1441">
        <row r="2">
          <cell r="E2">
            <v>0</v>
          </cell>
        </row>
      </sheetData>
      <sheetData sheetId="1442" refreshError="1"/>
      <sheetData sheetId="1443">
        <row r="2">
          <cell r="E2">
            <v>0</v>
          </cell>
        </row>
      </sheetData>
      <sheetData sheetId="1444" refreshError="1"/>
      <sheetData sheetId="1445">
        <row r="2">
          <cell r="E2">
            <v>0</v>
          </cell>
        </row>
      </sheetData>
      <sheetData sheetId="1446" refreshError="1"/>
      <sheetData sheetId="1447">
        <row r="2">
          <cell r="E2">
            <v>0</v>
          </cell>
        </row>
      </sheetData>
      <sheetData sheetId="1448" refreshError="1"/>
      <sheetData sheetId="1449">
        <row r="2">
          <cell r="E2">
            <v>0</v>
          </cell>
        </row>
      </sheetData>
      <sheetData sheetId="1450">
        <row r="2">
          <cell r="E2">
            <v>0</v>
          </cell>
        </row>
      </sheetData>
      <sheetData sheetId="1451">
        <row r="2">
          <cell r="E2">
            <v>0</v>
          </cell>
        </row>
      </sheetData>
      <sheetData sheetId="1452">
        <row r="2">
          <cell r="E2">
            <v>0</v>
          </cell>
        </row>
      </sheetData>
      <sheetData sheetId="1453">
        <row r="2">
          <cell r="E2">
            <v>0</v>
          </cell>
        </row>
      </sheetData>
      <sheetData sheetId="1454">
        <row r="2">
          <cell r="E2">
            <v>0</v>
          </cell>
        </row>
      </sheetData>
      <sheetData sheetId="1455">
        <row r="2">
          <cell r="E2">
            <v>0</v>
          </cell>
        </row>
      </sheetData>
      <sheetData sheetId="1456">
        <row r="2">
          <cell r="E2">
            <v>0</v>
          </cell>
        </row>
      </sheetData>
      <sheetData sheetId="1457">
        <row r="2">
          <cell r="E2">
            <v>0</v>
          </cell>
        </row>
      </sheetData>
      <sheetData sheetId="1458">
        <row r="2">
          <cell r="E2">
            <v>0</v>
          </cell>
        </row>
      </sheetData>
      <sheetData sheetId="1459" refreshError="1"/>
      <sheetData sheetId="1460">
        <row r="2">
          <cell r="E2">
            <v>0</v>
          </cell>
        </row>
      </sheetData>
      <sheetData sheetId="1461">
        <row r="2">
          <cell r="E2">
            <v>0</v>
          </cell>
        </row>
      </sheetData>
      <sheetData sheetId="1462">
        <row r="2">
          <cell r="E2">
            <v>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ow r="2">
          <cell r="E2">
            <v>0</v>
          </cell>
        </row>
      </sheetData>
      <sheetData sheetId="1529">
        <row r="2">
          <cell r="E2">
            <v>0</v>
          </cell>
        </row>
      </sheetData>
      <sheetData sheetId="1530">
        <row r="2">
          <cell r="E2">
            <v>0</v>
          </cell>
        </row>
      </sheetData>
      <sheetData sheetId="1531">
        <row r="2">
          <cell r="E2">
            <v>0</v>
          </cell>
        </row>
      </sheetData>
      <sheetData sheetId="1532">
        <row r="2">
          <cell r="E2">
            <v>0</v>
          </cell>
        </row>
      </sheetData>
      <sheetData sheetId="1533">
        <row r="2">
          <cell r="E2">
            <v>0</v>
          </cell>
        </row>
      </sheetData>
      <sheetData sheetId="1534">
        <row r="2">
          <cell r="E2">
            <v>0</v>
          </cell>
        </row>
      </sheetData>
      <sheetData sheetId="1535">
        <row r="2">
          <cell r="E2">
            <v>0</v>
          </cell>
        </row>
      </sheetData>
      <sheetData sheetId="1536">
        <row r="2">
          <cell r="E2">
            <v>0</v>
          </cell>
        </row>
      </sheetData>
      <sheetData sheetId="1537">
        <row r="2">
          <cell r="E2">
            <v>0</v>
          </cell>
        </row>
      </sheetData>
      <sheetData sheetId="1538">
        <row r="2">
          <cell r="E2">
            <v>0</v>
          </cell>
        </row>
      </sheetData>
      <sheetData sheetId="1539">
        <row r="2">
          <cell r="E2">
            <v>0</v>
          </cell>
        </row>
      </sheetData>
      <sheetData sheetId="1540">
        <row r="2">
          <cell r="E2">
            <v>0</v>
          </cell>
        </row>
      </sheetData>
      <sheetData sheetId="1541">
        <row r="2">
          <cell r="E2">
            <v>0</v>
          </cell>
        </row>
      </sheetData>
      <sheetData sheetId="1542">
        <row r="2">
          <cell r="E2">
            <v>0</v>
          </cell>
        </row>
      </sheetData>
      <sheetData sheetId="1543">
        <row r="2">
          <cell r="E2">
            <v>0</v>
          </cell>
        </row>
      </sheetData>
      <sheetData sheetId="1544">
        <row r="2">
          <cell r="E2">
            <v>0</v>
          </cell>
        </row>
      </sheetData>
      <sheetData sheetId="1545">
        <row r="2">
          <cell r="E2">
            <v>0</v>
          </cell>
        </row>
      </sheetData>
      <sheetData sheetId="1546">
        <row r="2">
          <cell r="E2">
            <v>0</v>
          </cell>
        </row>
      </sheetData>
      <sheetData sheetId="1547">
        <row r="2">
          <cell r="E2">
            <v>0</v>
          </cell>
        </row>
      </sheetData>
      <sheetData sheetId="1548">
        <row r="2">
          <cell r="E2">
            <v>0</v>
          </cell>
        </row>
      </sheetData>
      <sheetData sheetId="1549">
        <row r="2">
          <cell r="E2">
            <v>0</v>
          </cell>
        </row>
      </sheetData>
      <sheetData sheetId="1550">
        <row r="2">
          <cell r="E2">
            <v>0</v>
          </cell>
        </row>
      </sheetData>
      <sheetData sheetId="1551">
        <row r="2">
          <cell r="E2">
            <v>0</v>
          </cell>
        </row>
      </sheetData>
      <sheetData sheetId="1552">
        <row r="2">
          <cell r="E2">
            <v>0</v>
          </cell>
        </row>
      </sheetData>
      <sheetData sheetId="1553">
        <row r="2">
          <cell r="E2">
            <v>0</v>
          </cell>
        </row>
      </sheetData>
      <sheetData sheetId="1554">
        <row r="2">
          <cell r="E2">
            <v>0</v>
          </cell>
        </row>
      </sheetData>
      <sheetData sheetId="1555">
        <row r="2">
          <cell r="E2">
            <v>0</v>
          </cell>
        </row>
      </sheetData>
      <sheetData sheetId="1556">
        <row r="2">
          <cell r="E2">
            <v>0</v>
          </cell>
        </row>
      </sheetData>
      <sheetData sheetId="1557">
        <row r="2">
          <cell r="E2">
            <v>0</v>
          </cell>
        </row>
      </sheetData>
      <sheetData sheetId="1558">
        <row r="2">
          <cell r="E2">
            <v>0</v>
          </cell>
        </row>
      </sheetData>
      <sheetData sheetId="1559">
        <row r="2">
          <cell r="E2">
            <v>0</v>
          </cell>
        </row>
      </sheetData>
      <sheetData sheetId="1560">
        <row r="2">
          <cell r="E2">
            <v>0</v>
          </cell>
        </row>
      </sheetData>
      <sheetData sheetId="1561">
        <row r="2">
          <cell r="E2">
            <v>0</v>
          </cell>
        </row>
      </sheetData>
      <sheetData sheetId="1562">
        <row r="2">
          <cell r="E2">
            <v>0</v>
          </cell>
        </row>
      </sheetData>
      <sheetData sheetId="1563">
        <row r="2">
          <cell r="E2">
            <v>0</v>
          </cell>
        </row>
      </sheetData>
      <sheetData sheetId="1564">
        <row r="2">
          <cell r="E2">
            <v>0</v>
          </cell>
        </row>
      </sheetData>
      <sheetData sheetId="1565">
        <row r="2">
          <cell r="E2">
            <v>0</v>
          </cell>
        </row>
      </sheetData>
      <sheetData sheetId="1566">
        <row r="2">
          <cell r="E2">
            <v>0</v>
          </cell>
        </row>
      </sheetData>
      <sheetData sheetId="1567">
        <row r="2">
          <cell r="E2">
            <v>0</v>
          </cell>
        </row>
      </sheetData>
      <sheetData sheetId="1568">
        <row r="2">
          <cell r="E2">
            <v>0</v>
          </cell>
        </row>
      </sheetData>
      <sheetData sheetId="1569">
        <row r="2">
          <cell r="E2">
            <v>0</v>
          </cell>
        </row>
      </sheetData>
      <sheetData sheetId="1570">
        <row r="2">
          <cell r="E2">
            <v>0</v>
          </cell>
        </row>
      </sheetData>
      <sheetData sheetId="1571">
        <row r="2">
          <cell r="E2">
            <v>0</v>
          </cell>
        </row>
      </sheetData>
      <sheetData sheetId="1572">
        <row r="2">
          <cell r="E2">
            <v>0</v>
          </cell>
        </row>
      </sheetData>
      <sheetData sheetId="1573">
        <row r="2">
          <cell r="E2">
            <v>0</v>
          </cell>
        </row>
      </sheetData>
      <sheetData sheetId="1574">
        <row r="2">
          <cell r="E2">
            <v>0</v>
          </cell>
        </row>
      </sheetData>
      <sheetData sheetId="1575">
        <row r="2">
          <cell r="E2">
            <v>0</v>
          </cell>
        </row>
      </sheetData>
      <sheetData sheetId="1576">
        <row r="2">
          <cell r="E2">
            <v>0</v>
          </cell>
        </row>
      </sheetData>
      <sheetData sheetId="1577">
        <row r="2">
          <cell r="E2">
            <v>0</v>
          </cell>
        </row>
      </sheetData>
      <sheetData sheetId="1578">
        <row r="2">
          <cell r="E2">
            <v>0</v>
          </cell>
        </row>
      </sheetData>
      <sheetData sheetId="1579">
        <row r="2">
          <cell r="E2">
            <v>0</v>
          </cell>
        </row>
      </sheetData>
      <sheetData sheetId="1580">
        <row r="2">
          <cell r="E2">
            <v>0</v>
          </cell>
        </row>
      </sheetData>
      <sheetData sheetId="1581">
        <row r="2">
          <cell r="E2">
            <v>0</v>
          </cell>
        </row>
      </sheetData>
      <sheetData sheetId="1582">
        <row r="2">
          <cell r="E2">
            <v>0</v>
          </cell>
        </row>
      </sheetData>
      <sheetData sheetId="1583">
        <row r="2">
          <cell r="E2">
            <v>0</v>
          </cell>
        </row>
      </sheetData>
      <sheetData sheetId="1584">
        <row r="2">
          <cell r="E2">
            <v>0</v>
          </cell>
        </row>
      </sheetData>
      <sheetData sheetId="1585">
        <row r="2">
          <cell r="E2">
            <v>0</v>
          </cell>
        </row>
      </sheetData>
      <sheetData sheetId="1586">
        <row r="2">
          <cell r="E2">
            <v>0</v>
          </cell>
        </row>
      </sheetData>
      <sheetData sheetId="1587">
        <row r="2">
          <cell r="E2">
            <v>0</v>
          </cell>
        </row>
      </sheetData>
      <sheetData sheetId="1588">
        <row r="2">
          <cell r="E2">
            <v>0</v>
          </cell>
        </row>
      </sheetData>
      <sheetData sheetId="1589">
        <row r="2">
          <cell r="E2">
            <v>0</v>
          </cell>
        </row>
      </sheetData>
      <sheetData sheetId="1590">
        <row r="2">
          <cell r="E2">
            <v>0</v>
          </cell>
        </row>
      </sheetData>
      <sheetData sheetId="1591">
        <row r="2">
          <cell r="E2">
            <v>0</v>
          </cell>
        </row>
      </sheetData>
      <sheetData sheetId="1592">
        <row r="2">
          <cell r="E2">
            <v>0</v>
          </cell>
        </row>
      </sheetData>
      <sheetData sheetId="1593">
        <row r="2">
          <cell r="E2">
            <v>0</v>
          </cell>
        </row>
      </sheetData>
      <sheetData sheetId="1594">
        <row r="2">
          <cell r="E2">
            <v>0</v>
          </cell>
        </row>
      </sheetData>
      <sheetData sheetId="1595">
        <row r="2">
          <cell r="E2">
            <v>0</v>
          </cell>
        </row>
      </sheetData>
      <sheetData sheetId="1596">
        <row r="2">
          <cell r="E2">
            <v>0</v>
          </cell>
        </row>
      </sheetData>
      <sheetData sheetId="1597">
        <row r="2">
          <cell r="E2">
            <v>0</v>
          </cell>
        </row>
      </sheetData>
      <sheetData sheetId="1598">
        <row r="2">
          <cell r="E2">
            <v>0</v>
          </cell>
        </row>
      </sheetData>
      <sheetData sheetId="1599">
        <row r="2">
          <cell r="E2">
            <v>0</v>
          </cell>
        </row>
      </sheetData>
      <sheetData sheetId="1600">
        <row r="2">
          <cell r="E2">
            <v>0</v>
          </cell>
        </row>
      </sheetData>
      <sheetData sheetId="1601">
        <row r="2">
          <cell r="E2">
            <v>0</v>
          </cell>
        </row>
      </sheetData>
      <sheetData sheetId="1602">
        <row r="2">
          <cell r="E2">
            <v>0</v>
          </cell>
        </row>
      </sheetData>
      <sheetData sheetId="1603">
        <row r="2">
          <cell r="E2">
            <v>0</v>
          </cell>
        </row>
      </sheetData>
      <sheetData sheetId="1604">
        <row r="2">
          <cell r="E2">
            <v>0</v>
          </cell>
        </row>
      </sheetData>
      <sheetData sheetId="1605">
        <row r="2">
          <cell r="E2">
            <v>0</v>
          </cell>
        </row>
      </sheetData>
      <sheetData sheetId="1606">
        <row r="2">
          <cell r="E2">
            <v>0</v>
          </cell>
        </row>
      </sheetData>
      <sheetData sheetId="1607">
        <row r="2">
          <cell r="E2">
            <v>0</v>
          </cell>
        </row>
      </sheetData>
      <sheetData sheetId="1608">
        <row r="2">
          <cell r="E2">
            <v>0</v>
          </cell>
        </row>
      </sheetData>
      <sheetData sheetId="1609">
        <row r="2">
          <cell r="E2">
            <v>0</v>
          </cell>
        </row>
      </sheetData>
      <sheetData sheetId="1610">
        <row r="2">
          <cell r="E2">
            <v>0</v>
          </cell>
        </row>
      </sheetData>
      <sheetData sheetId="1611">
        <row r="2">
          <cell r="E2">
            <v>0</v>
          </cell>
        </row>
      </sheetData>
      <sheetData sheetId="1612">
        <row r="2">
          <cell r="E2">
            <v>0</v>
          </cell>
        </row>
      </sheetData>
      <sheetData sheetId="1613">
        <row r="2">
          <cell r="E2">
            <v>0</v>
          </cell>
        </row>
      </sheetData>
      <sheetData sheetId="1614">
        <row r="2">
          <cell r="E2">
            <v>0</v>
          </cell>
        </row>
      </sheetData>
      <sheetData sheetId="1615">
        <row r="2">
          <cell r="E2">
            <v>0</v>
          </cell>
        </row>
      </sheetData>
      <sheetData sheetId="1616">
        <row r="2">
          <cell r="E2">
            <v>0</v>
          </cell>
        </row>
      </sheetData>
      <sheetData sheetId="1617">
        <row r="2">
          <cell r="E2">
            <v>0</v>
          </cell>
        </row>
      </sheetData>
      <sheetData sheetId="1618">
        <row r="2">
          <cell r="E2">
            <v>0</v>
          </cell>
        </row>
      </sheetData>
      <sheetData sheetId="1619">
        <row r="2">
          <cell r="E2">
            <v>0</v>
          </cell>
        </row>
      </sheetData>
      <sheetData sheetId="1620">
        <row r="2">
          <cell r="E2">
            <v>0</v>
          </cell>
        </row>
      </sheetData>
      <sheetData sheetId="1621">
        <row r="2">
          <cell r="E2">
            <v>0</v>
          </cell>
        </row>
      </sheetData>
      <sheetData sheetId="1622">
        <row r="2">
          <cell r="E2">
            <v>0</v>
          </cell>
        </row>
      </sheetData>
      <sheetData sheetId="1623">
        <row r="2">
          <cell r="E2">
            <v>0</v>
          </cell>
        </row>
      </sheetData>
      <sheetData sheetId="1624">
        <row r="2">
          <cell r="E2">
            <v>0</v>
          </cell>
        </row>
      </sheetData>
      <sheetData sheetId="1625">
        <row r="2">
          <cell r="E2">
            <v>0</v>
          </cell>
        </row>
      </sheetData>
      <sheetData sheetId="1626">
        <row r="2">
          <cell r="E2">
            <v>0</v>
          </cell>
        </row>
      </sheetData>
      <sheetData sheetId="1627">
        <row r="2">
          <cell r="E2">
            <v>0</v>
          </cell>
        </row>
      </sheetData>
      <sheetData sheetId="1628">
        <row r="2">
          <cell r="E2">
            <v>0</v>
          </cell>
        </row>
      </sheetData>
      <sheetData sheetId="1629">
        <row r="2">
          <cell r="E2">
            <v>0</v>
          </cell>
        </row>
      </sheetData>
      <sheetData sheetId="1630">
        <row r="2">
          <cell r="E2">
            <v>0</v>
          </cell>
        </row>
      </sheetData>
      <sheetData sheetId="1631">
        <row r="2">
          <cell r="E2">
            <v>0</v>
          </cell>
        </row>
      </sheetData>
      <sheetData sheetId="1632">
        <row r="2">
          <cell r="E2">
            <v>0</v>
          </cell>
        </row>
      </sheetData>
      <sheetData sheetId="1633">
        <row r="2">
          <cell r="E2">
            <v>0</v>
          </cell>
        </row>
      </sheetData>
      <sheetData sheetId="1634">
        <row r="2">
          <cell r="E2">
            <v>0</v>
          </cell>
        </row>
      </sheetData>
      <sheetData sheetId="1635">
        <row r="2">
          <cell r="E2">
            <v>0</v>
          </cell>
        </row>
      </sheetData>
      <sheetData sheetId="1636">
        <row r="2">
          <cell r="E2">
            <v>0</v>
          </cell>
        </row>
      </sheetData>
      <sheetData sheetId="1637">
        <row r="2">
          <cell r="E2">
            <v>0</v>
          </cell>
        </row>
      </sheetData>
      <sheetData sheetId="1638">
        <row r="2">
          <cell r="E2">
            <v>0</v>
          </cell>
        </row>
      </sheetData>
      <sheetData sheetId="1639">
        <row r="2">
          <cell r="E2">
            <v>0</v>
          </cell>
        </row>
      </sheetData>
      <sheetData sheetId="1640">
        <row r="2">
          <cell r="E2">
            <v>0</v>
          </cell>
        </row>
      </sheetData>
      <sheetData sheetId="1641">
        <row r="2">
          <cell r="E2">
            <v>0</v>
          </cell>
        </row>
      </sheetData>
      <sheetData sheetId="1642">
        <row r="2">
          <cell r="E2">
            <v>0</v>
          </cell>
        </row>
      </sheetData>
      <sheetData sheetId="1643">
        <row r="2">
          <cell r="E2">
            <v>0</v>
          </cell>
        </row>
      </sheetData>
      <sheetData sheetId="1644">
        <row r="2">
          <cell r="E2">
            <v>0</v>
          </cell>
        </row>
      </sheetData>
      <sheetData sheetId="1645">
        <row r="2">
          <cell r="E2">
            <v>0</v>
          </cell>
        </row>
      </sheetData>
      <sheetData sheetId="1646">
        <row r="2">
          <cell r="E2">
            <v>0</v>
          </cell>
        </row>
      </sheetData>
      <sheetData sheetId="1647">
        <row r="2">
          <cell r="E2">
            <v>0</v>
          </cell>
        </row>
      </sheetData>
      <sheetData sheetId="1648">
        <row r="2">
          <cell r="E2">
            <v>0</v>
          </cell>
        </row>
      </sheetData>
      <sheetData sheetId="1649">
        <row r="2">
          <cell r="E2">
            <v>0</v>
          </cell>
        </row>
      </sheetData>
      <sheetData sheetId="1650">
        <row r="2">
          <cell r="E2">
            <v>0</v>
          </cell>
        </row>
      </sheetData>
      <sheetData sheetId="1651">
        <row r="2">
          <cell r="E2">
            <v>0</v>
          </cell>
        </row>
      </sheetData>
      <sheetData sheetId="1652">
        <row r="2">
          <cell r="E2">
            <v>0</v>
          </cell>
        </row>
      </sheetData>
      <sheetData sheetId="1653">
        <row r="2">
          <cell r="E2">
            <v>0</v>
          </cell>
        </row>
      </sheetData>
      <sheetData sheetId="1654">
        <row r="2">
          <cell r="E2">
            <v>0</v>
          </cell>
        </row>
      </sheetData>
      <sheetData sheetId="1655">
        <row r="2">
          <cell r="E2">
            <v>0</v>
          </cell>
        </row>
      </sheetData>
      <sheetData sheetId="1656">
        <row r="2">
          <cell r="E2">
            <v>0</v>
          </cell>
        </row>
      </sheetData>
      <sheetData sheetId="1657">
        <row r="2">
          <cell r="E2">
            <v>0</v>
          </cell>
        </row>
      </sheetData>
      <sheetData sheetId="1658">
        <row r="2">
          <cell r="E2">
            <v>0</v>
          </cell>
        </row>
      </sheetData>
      <sheetData sheetId="1659">
        <row r="2">
          <cell r="E2">
            <v>0</v>
          </cell>
        </row>
      </sheetData>
      <sheetData sheetId="1660">
        <row r="2">
          <cell r="E2">
            <v>0</v>
          </cell>
        </row>
      </sheetData>
      <sheetData sheetId="1661">
        <row r="2">
          <cell r="E2">
            <v>0</v>
          </cell>
        </row>
      </sheetData>
      <sheetData sheetId="1662">
        <row r="2">
          <cell r="E2">
            <v>0</v>
          </cell>
        </row>
      </sheetData>
      <sheetData sheetId="1663">
        <row r="2">
          <cell r="E2">
            <v>0</v>
          </cell>
        </row>
      </sheetData>
      <sheetData sheetId="1664">
        <row r="2">
          <cell r="E2">
            <v>0</v>
          </cell>
        </row>
      </sheetData>
      <sheetData sheetId="1665">
        <row r="2">
          <cell r="E2">
            <v>0</v>
          </cell>
        </row>
      </sheetData>
      <sheetData sheetId="1666">
        <row r="2">
          <cell r="E2">
            <v>0</v>
          </cell>
        </row>
      </sheetData>
      <sheetData sheetId="1667">
        <row r="2">
          <cell r="E2">
            <v>0</v>
          </cell>
        </row>
      </sheetData>
      <sheetData sheetId="1668">
        <row r="2">
          <cell r="E2">
            <v>0</v>
          </cell>
        </row>
      </sheetData>
      <sheetData sheetId="1669">
        <row r="2">
          <cell r="E2">
            <v>0</v>
          </cell>
        </row>
      </sheetData>
      <sheetData sheetId="1670">
        <row r="2">
          <cell r="E2">
            <v>0</v>
          </cell>
        </row>
      </sheetData>
      <sheetData sheetId="1671">
        <row r="2">
          <cell r="E2">
            <v>0</v>
          </cell>
        </row>
      </sheetData>
      <sheetData sheetId="1672">
        <row r="2">
          <cell r="E2">
            <v>0</v>
          </cell>
        </row>
      </sheetData>
      <sheetData sheetId="1673">
        <row r="2">
          <cell r="E2">
            <v>0</v>
          </cell>
        </row>
      </sheetData>
      <sheetData sheetId="1674">
        <row r="2">
          <cell r="E2">
            <v>0</v>
          </cell>
        </row>
      </sheetData>
      <sheetData sheetId="1675">
        <row r="2">
          <cell r="E2">
            <v>0</v>
          </cell>
        </row>
      </sheetData>
      <sheetData sheetId="1676">
        <row r="2">
          <cell r="E2">
            <v>0</v>
          </cell>
        </row>
      </sheetData>
      <sheetData sheetId="1677">
        <row r="2">
          <cell r="E2">
            <v>0</v>
          </cell>
        </row>
      </sheetData>
      <sheetData sheetId="1678">
        <row r="2">
          <cell r="E2">
            <v>0</v>
          </cell>
        </row>
      </sheetData>
      <sheetData sheetId="1679">
        <row r="2">
          <cell r="E2">
            <v>0</v>
          </cell>
        </row>
      </sheetData>
      <sheetData sheetId="1680">
        <row r="2">
          <cell r="E2">
            <v>0</v>
          </cell>
        </row>
      </sheetData>
      <sheetData sheetId="1681">
        <row r="2">
          <cell r="E2">
            <v>0</v>
          </cell>
        </row>
      </sheetData>
      <sheetData sheetId="1682">
        <row r="2">
          <cell r="E2">
            <v>0</v>
          </cell>
        </row>
      </sheetData>
      <sheetData sheetId="1683">
        <row r="2">
          <cell r="E2">
            <v>0</v>
          </cell>
        </row>
      </sheetData>
      <sheetData sheetId="1684">
        <row r="2">
          <cell r="E2">
            <v>0</v>
          </cell>
        </row>
      </sheetData>
      <sheetData sheetId="1685">
        <row r="2">
          <cell r="E2">
            <v>0</v>
          </cell>
        </row>
      </sheetData>
      <sheetData sheetId="1686">
        <row r="2">
          <cell r="E2">
            <v>0</v>
          </cell>
        </row>
      </sheetData>
      <sheetData sheetId="1687">
        <row r="2">
          <cell r="E2">
            <v>0</v>
          </cell>
        </row>
      </sheetData>
      <sheetData sheetId="1688">
        <row r="2">
          <cell r="E2">
            <v>0</v>
          </cell>
        </row>
      </sheetData>
      <sheetData sheetId="1689">
        <row r="2">
          <cell r="E2">
            <v>0</v>
          </cell>
        </row>
      </sheetData>
      <sheetData sheetId="1690">
        <row r="2">
          <cell r="E2">
            <v>0</v>
          </cell>
        </row>
      </sheetData>
      <sheetData sheetId="1691">
        <row r="2">
          <cell r="E2">
            <v>0</v>
          </cell>
        </row>
      </sheetData>
      <sheetData sheetId="1692">
        <row r="2">
          <cell r="E2">
            <v>0</v>
          </cell>
        </row>
      </sheetData>
      <sheetData sheetId="1693">
        <row r="2">
          <cell r="E2">
            <v>0</v>
          </cell>
        </row>
      </sheetData>
      <sheetData sheetId="1694">
        <row r="2">
          <cell r="E2">
            <v>0</v>
          </cell>
        </row>
      </sheetData>
      <sheetData sheetId="1695">
        <row r="2">
          <cell r="E2">
            <v>0</v>
          </cell>
        </row>
      </sheetData>
      <sheetData sheetId="1696">
        <row r="2">
          <cell r="E2">
            <v>0</v>
          </cell>
        </row>
      </sheetData>
      <sheetData sheetId="1697">
        <row r="2">
          <cell r="E2">
            <v>0</v>
          </cell>
        </row>
      </sheetData>
      <sheetData sheetId="1698">
        <row r="2">
          <cell r="E2">
            <v>0</v>
          </cell>
        </row>
      </sheetData>
      <sheetData sheetId="1699">
        <row r="2">
          <cell r="E2">
            <v>0</v>
          </cell>
        </row>
      </sheetData>
      <sheetData sheetId="1700">
        <row r="2">
          <cell r="E2">
            <v>0</v>
          </cell>
        </row>
      </sheetData>
      <sheetData sheetId="1701">
        <row r="2">
          <cell r="E2">
            <v>0</v>
          </cell>
        </row>
      </sheetData>
      <sheetData sheetId="1702">
        <row r="2">
          <cell r="E2">
            <v>0</v>
          </cell>
        </row>
      </sheetData>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ow r="2">
          <cell r="E2">
            <v>0</v>
          </cell>
        </row>
      </sheetData>
      <sheetData sheetId="1713" refreshError="1"/>
      <sheetData sheetId="1714" refreshError="1"/>
      <sheetData sheetId="1715">
        <row r="2">
          <cell r="E2">
            <v>0</v>
          </cell>
        </row>
      </sheetData>
      <sheetData sheetId="1716" refreshError="1"/>
      <sheetData sheetId="1717">
        <row r="2">
          <cell r="E2">
            <v>0</v>
          </cell>
        </row>
      </sheetData>
      <sheetData sheetId="1718">
        <row r="2">
          <cell r="E2">
            <v>0</v>
          </cell>
        </row>
      </sheetData>
      <sheetData sheetId="1719">
        <row r="2">
          <cell r="E2">
            <v>0</v>
          </cell>
        </row>
      </sheetData>
      <sheetData sheetId="1720">
        <row r="2">
          <cell r="E2">
            <v>0</v>
          </cell>
        </row>
      </sheetData>
      <sheetData sheetId="1721">
        <row r="2">
          <cell r="E2">
            <v>0</v>
          </cell>
        </row>
      </sheetData>
      <sheetData sheetId="1722">
        <row r="2">
          <cell r="E2">
            <v>0</v>
          </cell>
        </row>
      </sheetData>
      <sheetData sheetId="1723">
        <row r="2">
          <cell r="E2">
            <v>0</v>
          </cell>
        </row>
      </sheetData>
      <sheetData sheetId="1724">
        <row r="2">
          <cell r="E2">
            <v>0</v>
          </cell>
        </row>
      </sheetData>
      <sheetData sheetId="1725">
        <row r="2">
          <cell r="E2">
            <v>0</v>
          </cell>
        </row>
      </sheetData>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ow r="2">
          <cell r="E2">
            <v>0</v>
          </cell>
        </row>
      </sheetData>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ow r="2">
          <cell r="E2">
            <v>0</v>
          </cell>
        </row>
      </sheetData>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ow r="2">
          <cell r="E2">
            <v>0</v>
          </cell>
        </row>
      </sheetData>
      <sheetData sheetId="1772">
        <row r="2">
          <cell r="E2">
            <v>0</v>
          </cell>
        </row>
      </sheetData>
      <sheetData sheetId="1773">
        <row r="2">
          <cell r="E2">
            <v>0</v>
          </cell>
        </row>
      </sheetData>
      <sheetData sheetId="1774">
        <row r="2">
          <cell r="E2">
            <v>0</v>
          </cell>
        </row>
      </sheetData>
      <sheetData sheetId="1775">
        <row r="2">
          <cell r="E2">
            <v>0</v>
          </cell>
        </row>
      </sheetData>
      <sheetData sheetId="1776">
        <row r="2">
          <cell r="E2">
            <v>0</v>
          </cell>
        </row>
      </sheetData>
      <sheetData sheetId="1777">
        <row r="2">
          <cell r="E2">
            <v>0</v>
          </cell>
        </row>
      </sheetData>
      <sheetData sheetId="1778">
        <row r="2">
          <cell r="E2">
            <v>0</v>
          </cell>
        </row>
      </sheetData>
      <sheetData sheetId="1779">
        <row r="2">
          <cell r="E2">
            <v>0</v>
          </cell>
        </row>
      </sheetData>
      <sheetData sheetId="1780">
        <row r="2">
          <cell r="E2">
            <v>0</v>
          </cell>
        </row>
      </sheetData>
      <sheetData sheetId="1781">
        <row r="2">
          <cell r="E2">
            <v>0</v>
          </cell>
        </row>
      </sheetData>
      <sheetData sheetId="1782">
        <row r="2">
          <cell r="E2">
            <v>0</v>
          </cell>
        </row>
      </sheetData>
      <sheetData sheetId="1783">
        <row r="2">
          <cell r="E2">
            <v>0</v>
          </cell>
        </row>
      </sheetData>
      <sheetData sheetId="1784">
        <row r="2">
          <cell r="E2">
            <v>0</v>
          </cell>
        </row>
      </sheetData>
      <sheetData sheetId="1785">
        <row r="2">
          <cell r="E2">
            <v>0</v>
          </cell>
        </row>
      </sheetData>
      <sheetData sheetId="1786">
        <row r="2">
          <cell r="E2">
            <v>0</v>
          </cell>
        </row>
      </sheetData>
      <sheetData sheetId="1787">
        <row r="2">
          <cell r="E2">
            <v>0</v>
          </cell>
        </row>
      </sheetData>
      <sheetData sheetId="1788">
        <row r="2">
          <cell r="E2">
            <v>0</v>
          </cell>
        </row>
      </sheetData>
      <sheetData sheetId="1789">
        <row r="2">
          <cell r="E2">
            <v>0</v>
          </cell>
        </row>
      </sheetData>
      <sheetData sheetId="1790">
        <row r="2">
          <cell r="E2">
            <v>0</v>
          </cell>
        </row>
      </sheetData>
      <sheetData sheetId="1791">
        <row r="2">
          <cell r="E2">
            <v>0</v>
          </cell>
        </row>
      </sheetData>
      <sheetData sheetId="1792">
        <row r="2">
          <cell r="E2">
            <v>0</v>
          </cell>
        </row>
      </sheetData>
      <sheetData sheetId="1793">
        <row r="2">
          <cell r="E2">
            <v>0</v>
          </cell>
        </row>
      </sheetData>
      <sheetData sheetId="1794">
        <row r="2">
          <cell r="E2">
            <v>0</v>
          </cell>
        </row>
      </sheetData>
      <sheetData sheetId="1795">
        <row r="2">
          <cell r="E2">
            <v>0</v>
          </cell>
        </row>
      </sheetData>
      <sheetData sheetId="1796">
        <row r="2">
          <cell r="E2">
            <v>0</v>
          </cell>
        </row>
      </sheetData>
      <sheetData sheetId="1797">
        <row r="2">
          <cell r="E2">
            <v>0</v>
          </cell>
        </row>
      </sheetData>
      <sheetData sheetId="1798">
        <row r="2">
          <cell r="E2">
            <v>0</v>
          </cell>
        </row>
      </sheetData>
      <sheetData sheetId="1799">
        <row r="2">
          <cell r="E2">
            <v>0</v>
          </cell>
        </row>
      </sheetData>
      <sheetData sheetId="1800">
        <row r="2">
          <cell r="E2">
            <v>0</v>
          </cell>
        </row>
      </sheetData>
      <sheetData sheetId="1801">
        <row r="2">
          <cell r="E2">
            <v>0</v>
          </cell>
        </row>
      </sheetData>
      <sheetData sheetId="1802">
        <row r="2">
          <cell r="E2">
            <v>0</v>
          </cell>
        </row>
      </sheetData>
      <sheetData sheetId="1803">
        <row r="2">
          <cell r="E2">
            <v>0</v>
          </cell>
        </row>
      </sheetData>
      <sheetData sheetId="1804">
        <row r="2">
          <cell r="E2">
            <v>0</v>
          </cell>
        </row>
      </sheetData>
      <sheetData sheetId="1805">
        <row r="2">
          <cell r="E2">
            <v>0</v>
          </cell>
        </row>
      </sheetData>
      <sheetData sheetId="1806">
        <row r="2">
          <cell r="E2">
            <v>0</v>
          </cell>
        </row>
      </sheetData>
      <sheetData sheetId="1807">
        <row r="2">
          <cell r="E2">
            <v>0</v>
          </cell>
        </row>
      </sheetData>
      <sheetData sheetId="1808">
        <row r="2">
          <cell r="E2">
            <v>0</v>
          </cell>
        </row>
      </sheetData>
      <sheetData sheetId="1809">
        <row r="2">
          <cell r="E2">
            <v>0</v>
          </cell>
        </row>
      </sheetData>
      <sheetData sheetId="1810">
        <row r="2">
          <cell r="E2">
            <v>0</v>
          </cell>
        </row>
      </sheetData>
      <sheetData sheetId="1811">
        <row r="2">
          <cell r="E2">
            <v>0</v>
          </cell>
        </row>
      </sheetData>
      <sheetData sheetId="1812">
        <row r="2">
          <cell r="E2">
            <v>0</v>
          </cell>
        </row>
      </sheetData>
      <sheetData sheetId="1813">
        <row r="2">
          <cell r="E2">
            <v>0</v>
          </cell>
        </row>
      </sheetData>
      <sheetData sheetId="1814">
        <row r="2">
          <cell r="E2">
            <v>0</v>
          </cell>
        </row>
      </sheetData>
      <sheetData sheetId="1815">
        <row r="2">
          <cell r="E2">
            <v>0</v>
          </cell>
        </row>
      </sheetData>
      <sheetData sheetId="1816">
        <row r="2">
          <cell r="E2">
            <v>0</v>
          </cell>
        </row>
      </sheetData>
      <sheetData sheetId="1817">
        <row r="2">
          <cell r="E2">
            <v>0</v>
          </cell>
        </row>
      </sheetData>
      <sheetData sheetId="1818">
        <row r="2">
          <cell r="E2">
            <v>0</v>
          </cell>
        </row>
      </sheetData>
      <sheetData sheetId="1819">
        <row r="2">
          <cell r="E2">
            <v>0</v>
          </cell>
        </row>
      </sheetData>
      <sheetData sheetId="1820">
        <row r="2">
          <cell r="E2">
            <v>0</v>
          </cell>
        </row>
      </sheetData>
      <sheetData sheetId="1821">
        <row r="2">
          <cell r="E2">
            <v>0</v>
          </cell>
        </row>
      </sheetData>
      <sheetData sheetId="1822">
        <row r="2">
          <cell r="E2">
            <v>0</v>
          </cell>
        </row>
      </sheetData>
      <sheetData sheetId="1823">
        <row r="2">
          <cell r="E2">
            <v>0</v>
          </cell>
        </row>
      </sheetData>
      <sheetData sheetId="1824">
        <row r="2">
          <cell r="E2">
            <v>0</v>
          </cell>
        </row>
      </sheetData>
      <sheetData sheetId="1825">
        <row r="2">
          <cell r="E2">
            <v>0</v>
          </cell>
        </row>
      </sheetData>
      <sheetData sheetId="1826">
        <row r="2">
          <cell r="E2">
            <v>0</v>
          </cell>
        </row>
      </sheetData>
      <sheetData sheetId="1827">
        <row r="2">
          <cell r="E2">
            <v>0</v>
          </cell>
        </row>
      </sheetData>
      <sheetData sheetId="1828">
        <row r="2">
          <cell r="E2">
            <v>0</v>
          </cell>
        </row>
      </sheetData>
      <sheetData sheetId="1829">
        <row r="2">
          <cell r="E2">
            <v>0</v>
          </cell>
        </row>
      </sheetData>
      <sheetData sheetId="1830">
        <row r="2">
          <cell r="E2">
            <v>0</v>
          </cell>
        </row>
      </sheetData>
      <sheetData sheetId="1831">
        <row r="2">
          <cell r="E2">
            <v>0</v>
          </cell>
        </row>
      </sheetData>
      <sheetData sheetId="1832">
        <row r="2">
          <cell r="E2">
            <v>0</v>
          </cell>
        </row>
      </sheetData>
      <sheetData sheetId="1833">
        <row r="2">
          <cell r="E2">
            <v>0</v>
          </cell>
        </row>
      </sheetData>
      <sheetData sheetId="1834">
        <row r="2">
          <cell r="E2">
            <v>0</v>
          </cell>
        </row>
      </sheetData>
      <sheetData sheetId="1835">
        <row r="2">
          <cell r="E2">
            <v>0</v>
          </cell>
        </row>
      </sheetData>
      <sheetData sheetId="1836">
        <row r="2">
          <cell r="E2">
            <v>0</v>
          </cell>
        </row>
      </sheetData>
      <sheetData sheetId="1837">
        <row r="2">
          <cell r="E2">
            <v>0</v>
          </cell>
        </row>
      </sheetData>
      <sheetData sheetId="1838">
        <row r="2">
          <cell r="E2">
            <v>0</v>
          </cell>
        </row>
      </sheetData>
      <sheetData sheetId="1839">
        <row r="2">
          <cell r="E2">
            <v>0</v>
          </cell>
        </row>
      </sheetData>
      <sheetData sheetId="1840">
        <row r="2">
          <cell r="E2">
            <v>0</v>
          </cell>
        </row>
      </sheetData>
      <sheetData sheetId="1841">
        <row r="2">
          <cell r="E2">
            <v>0</v>
          </cell>
        </row>
      </sheetData>
      <sheetData sheetId="1842">
        <row r="2">
          <cell r="E2">
            <v>0</v>
          </cell>
        </row>
      </sheetData>
      <sheetData sheetId="1843">
        <row r="2">
          <cell r="E2">
            <v>0</v>
          </cell>
        </row>
      </sheetData>
      <sheetData sheetId="1844">
        <row r="2">
          <cell r="E2">
            <v>0</v>
          </cell>
        </row>
      </sheetData>
      <sheetData sheetId="1845">
        <row r="2">
          <cell r="E2">
            <v>0</v>
          </cell>
        </row>
      </sheetData>
      <sheetData sheetId="1846">
        <row r="2">
          <cell r="E2">
            <v>0</v>
          </cell>
        </row>
      </sheetData>
      <sheetData sheetId="1847">
        <row r="2">
          <cell r="E2">
            <v>0</v>
          </cell>
        </row>
      </sheetData>
      <sheetData sheetId="1848">
        <row r="2">
          <cell r="E2">
            <v>0</v>
          </cell>
        </row>
      </sheetData>
      <sheetData sheetId="1849">
        <row r="2">
          <cell r="E2">
            <v>0</v>
          </cell>
        </row>
      </sheetData>
      <sheetData sheetId="1850">
        <row r="2">
          <cell r="E2">
            <v>0</v>
          </cell>
        </row>
      </sheetData>
      <sheetData sheetId="1851">
        <row r="2">
          <cell r="E2">
            <v>0</v>
          </cell>
        </row>
      </sheetData>
      <sheetData sheetId="1852">
        <row r="2">
          <cell r="E2">
            <v>0</v>
          </cell>
        </row>
      </sheetData>
      <sheetData sheetId="1853">
        <row r="2">
          <cell r="E2">
            <v>0</v>
          </cell>
        </row>
      </sheetData>
      <sheetData sheetId="1854">
        <row r="2">
          <cell r="E2">
            <v>0</v>
          </cell>
        </row>
      </sheetData>
      <sheetData sheetId="1855">
        <row r="2">
          <cell r="E2">
            <v>0</v>
          </cell>
        </row>
      </sheetData>
      <sheetData sheetId="1856">
        <row r="2">
          <cell r="E2">
            <v>0</v>
          </cell>
        </row>
      </sheetData>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ow r="2">
          <cell r="E2">
            <v>0</v>
          </cell>
        </row>
      </sheetData>
      <sheetData sheetId="2171">
        <row r="2">
          <cell r="E2">
            <v>0</v>
          </cell>
        </row>
      </sheetData>
      <sheetData sheetId="2172">
        <row r="2">
          <cell r="E2">
            <v>0</v>
          </cell>
        </row>
      </sheetData>
      <sheetData sheetId="2173">
        <row r="2">
          <cell r="E2">
            <v>0</v>
          </cell>
        </row>
      </sheetData>
      <sheetData sheetId="2174">
        <row r="2">
          <cell r="E2">
            <v>0</v>
          </cell>
        </row>
      </sheetData>
      <sheetData sheetId="2175">
        <row r="2">
          <cell r="E2">
            <v>0</v>
          </cell>
        </row>
      </sheetData>
      <sheetData sheetId="2176">
        <row r="2">
          <cell r="E2">
            <v>0</v>
          </cell>
        </row>
      </sheetData>
      <sheetData sheetId="2177">
        <row r="2">
          <cell r="E2">
            <v>0</v>
          </cell>
        </row>
      </sheetData>
      <sheetData sheetId="2178">
        <row r="2">
          <cell r="E2">
            <v>0</v>
          </cell>
        </row>
      </sheetData>
      <sheetData sheetId="2179">
        <row r="2">
          <cell r="E2">
            <v>0</v>
          </cell>
        </row>
      </sheetData>
      <sheetData sheetId="2180">
        <row r="2">
          <cell r="E2">
            <v>0</v>
          </cell>
        </row>
      </sheetData>
      <sheetData sheetId="2181">
        <row r="2">
          <cell r="E2">
            <v>0</v>
          </cell>
        </row>
      </sheetData>
      <sheetData sheetId="2182">
        <row r="2">
          <cell r="E2">
            <v>0</v>
          </cell>
        </row>
      </sheetData>
      <sheetData sheetId="2183">
        <row r="2">
          <cell r="E2">
            <v>0</v>
          </cell>
        </row>
      </sheetData>
      <sheetData sheetId="2184">
        <row r="2">
          <cell r="E2">
            <v>0</v>
          </cell>
        </row>
      </sheetData>
      <sheetData sheetId="2185">
        <row r="2">
          <cell r="E2">
            <v>0</v>
          </cell>
        </row>
      </sheetData>
      <sheetData sheetId="2186">
        <row r="2">
          <cell r="E2">
            <v>0</v>
          </cell>
        </row>
      </sheetData>
      <sheetData sheetId="2187">
        <row r="2">
          <cell r="E2">
            <v>0</v>
          </cell>
        </row>
      </sheetData>
      <sheetData sheetId="2188">
        <row r="2">
          <cell r="E2">
            <v>0</v>
          </cell>
        </row>
      </sheetData>
      <sheetData sheetId="2189">
        <row r="2">
          <cell r="E2">
            <v>0</v>
          </cell>
        </row>
      </sheetData>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ow r="2">
          <cell r="E2">
            <v>0</v>
          </cell>
        </row>
      </sheetData>
      <sheetData sheetId="2203" refreshError="1"/>
      <sheetData sheetId="2204" refreshError="1"/>
      <sheetData sheetId="2205" refreshError="1"/>
      <sheetData sheetId="2206">
        <row r="2">
          <cell r="E2">
            <v>0</v>
          </cell>
        </row>
      </sheetData>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ow r="2">
          <cell r="E2">
            <v>0</v>
          </cell>
        </row>
      </sheetData>
      <sheetData sheetId="2231" refreshError="1"/>
      <sheetData sheetId="2232">
        <row r="2">
          <cell r="E2">
            <v>0</v>
          </cell>
        </row>
      </sheetData>
      <sheetData sheetId="2233">
        <row r="2">
          <cell r="E2">
            <v>0</v>
          </cell>
        </row>
      </sheetData>
      <sheetData sheetId="2234" refreshError="1"/>
      <sheetData sheetId="2235" refreshError="1"/>
      <sheetData sheetId="2236" refreshError="1"/>
      <sheetData sheetId="2237">
        <row r="2">
          <cell r="E2">
            <v>0</v>
          </cell>
        </row>
      </sheetData>
      <sheetData sheetId="2238">
        <row r="2">
          <cell r="E2">
            <v>0</v>
          </cell>
        </row>
      </sheetData>
      <sheetData sheetId="2239">
        <row r="2">
          <cell r="E2">
            <v>0</v>
          </cell>
        </row>
      </sheetData>
      <sheetData sheetId="2240">
        <row r="2">
          <cell r="E2">
            <v>0</v>
          </cell>
        </row>
      </sheetData>
      <sheetData sheetId="2241">
        <row r="2">
          <cell r="E2">
            <v>0</v>
          </cell>
        </row>
      </sheetData>
      <sheetData sheetId="2242">
        <row r="2">
          <cell r="E2">
            <v>0</v>
          </cell>
        </row>
      </sheetData>
      <sheetData sheetId="2243">
        <row r="2">
          <cell r="E2">
            <v>0</v>
          </cell>
        </row>
      </sheetData>
      <sheetData sheetId="2244">
        <row r="2">
          <cell r="E2">
            <v>0</v>
          </cell>
        </row>
      </sheetData>
      <sheetData sheetId="2245">
        <row r="2">
          <cell r="E2">
            <v>0</v>
          </cell>
        </row>
      </sheetData>
      <sheetData sheetId="2246">
        <row r="2">
          <cell r="E2">
            <v>0</v>
          </cell>
        </row>
      </sheetData>
      <sheetData sheetId="2247">
        <row r="2">
          <cell r="E2">
            <v>0</v>
          </cell>
        </row>
      </sheetData>
      <sheetData sheetId="2248">
        <row r="2">
          <cell r="E2">
            <v>0</v>
          </cell>
        </row>
      </sheetData>
      <sheetData sheetId="2249">
        <row r="2">
          <cell r="E2">
            <v>0</v>
          </cell>
        </row>
      </sheetData>
      <sheetData sheetId="2250">
        <row r="2">
          <cell r="E2">
            <v>0</v>
          </cell>
        </row>
      </sheetData>
      <sheetData sheetId="2251">
        <row r="2">
          <cell r="E2">
            <v>0</v>
          </cell>
        </row>
      </sheetData>
      <sheetData sheetId="2252">
        <row r="2">
          <cell r="E2">
            <v>0</v>
          </cell>
        </row>
      </sheetData>
      <sheetData sheetId="2253">
        <row r="2">
          <cell r="E2">
            <v>0</v>
          </cell>
        </row>
      </sheetData>
      <sheetData sheetId="2254">
        <row r="2">
          <cell r="E2">
            <v>0</v>
          </cell>
        </row>
      </sheetData>
      <sheetData sheetId="2255">
        <row r="2">
          <cell r="E2">
            <v>0</v>
          </cell>
        </row>
      </sheetData>
      <sheetData sheetId="2256">
        <row r="2">
          <cell r="E2">
            <v>0</v>
          </cell>
        </row>
      </sheetData>
      <sheetData sheetId="2257">
        <row r="2">
          <cell r="E2">
            <v>0</v>
          </cell>
        </row>
      </sheetData>
      <sheetData sheetId="2258">
        <row r="2">
          <cell r="E2">
            <v>0</v>
          </cell>
        </row>
      </sheetData>
      <sheetData sheetId="2259">
        <row r="2">
          <cell r="E2">
            <v>0</v>
          </cell>
        </row>
      </sheetData>
      <sheetData sheetId="2260">
        <row r="2">
          <cell r="E2">
            <v>0</v>
          </cell>
        </row>
      </sheetData>
      <sheetData sheetId="2261">
        <row r="2">
          <cell r="E2">
            <v>0</v>
          </cell>
        </row>
      </sheetData>
      <sheetData sheetId="2262">
        <row r="2">
          <cell r="E2">
            <v>0</v>
          </cell>
        </row>
      </sheetData>
      <sheetData sheetId="2263">
        <row r="2">
          <cell r="E2">
            <v>0</v>
          </cell>
        </row>
      </sheetData>
      <sheetData sheetId="2264">
        <row r="2">
          <cell r="E2">
            <v>0</v>
          </cell>
        </row>
      </sheetData>
      <sheetData sheetId="2265">
        <row r="2">
          <cell r="E2">
            <v>0</v>
          </cell>
        </row>
      </sheetData>
      <sheetData sheetId="2266">
        <row r="2">
          <cell r="E2">
            <v>0</v>
          </cell>
        </row>
      </sheetData>
      <sheetData sheetId="2267">
        <row r="2">
          <cell r="E2">
            <v>0</v>
          </cell>
        </row>
      </sheetData>
      <sheetData sheetId="2268">
        <row r="2">
          <cell r="E2">
            <v>0</v>
          </cell>
        </row>
      </sheetData>
      <sheetData sheetId="2269">
        <row r="2">
          <cell r="E2">
            <v>0</v>
          </cell>
        </row>
      </sheetData>
      <sheetData sheetId="2270">
        <row r="2">
          <cell r="E2">
            <v>0</v>
          </cell>
        </row>
      </sheetData>
      <sheetData sheetId="2271">
        <row r="2">
          <cell r="E2">
            <v>0</v>
          </cell>
        </row>
      </sheetData>
      <sheetData sheetId="2272">
        <row r="2">
          <cell r="E2">
            <v>0</v>
          </cell>
        </row>
      </sheetData>
      <sheetData sheetId="2273">
        <row r="2">
          <cell r="E2">
            <v>0</v>
          </cell>
        </row>
      </sheetData>
      <sheetData sheetId="2274">
        <row r="2">
          <cell r="E2">
            <v>0</v>
          </cell>
        </row>
      </sheetData>
      <sheetData sheetId="2275">
        <row r="2">
          <cell r="E2">
            <v>0</v>
          </cell>
        </row>
      </sheetData>
      <sheetData sheetId="2276">
        <row r="2">
          <cell r="E2">
            <v>0</v>
          </cell>
        </row>
      </sheetData>
      <sheetData sheetId="2277">
        <row r="2">
          <cell r="E2">
            <v>0</v>
          </cell>
        </row>
      </sheetData>
      <sheetData sheetId="2278">
        <row r="2">
          <cell r="E2">
            <v>0</v>
          </cell>
        </row>
      </sheetData>
      <sheetData sheetId="2279">
        <row r="2">
          <cell r="E2">
            <v>0</v>
          </cell>
        </row>
      </sheetData>
      <sheetData sheetId="2280">
        <row r="2">
          <cell r="E2">
            <v>0</v>
          </cell>
        </row>
      </sheetData>
      <sheetData sheetId="2281">
        <row r="2">
          <cell r="E2">
            <v>0</v>
          </cell>
        </row>
      </sheetData>
      <sheetData sheetId="2282">
        <row r="2">
          <cell r="E2">
            <v>0</v>
          </cell>
        </row>
      </sheetData>
      <sheetData sheetId="2283">
        <row r="2">
          <cell r="E2">
            <v>0</v>
          </cell>
        </row>
      </sheetData>
      <sheetData sheetId="2284">
        <row r="2">
          <cell r="E2">
            <v>0</v>
          </cell>
        </row>
      </sheetData>
      <sheetData sheetId="2285">
        <row r="2">
          <cell r="E2">
            <v>0</v>
          </cell>
        </row>
      </sheetData>
      <sheetData sheetId="2286">
        <row r="2">
          <cell r="E2">
            <v>0</v>
          </cell>
        </row>
      </sheetData>
      <sheetData sheetId="2287">
        <row r="2">
          <cell r="E2">
            <v>0</v>
          </cell>
        </row>
      </sheetData>
      <sheetData sheetId="2288">
        <row r="2">
          <cell r="E2">
            <v>0</v>
          </cell>
        </row>
      </sheetData>
      <sheetData sheetId="2289">
        <row r="2">
          <cell r="E2">
            <v>0</v>
          </cell>
        </row>
      </sheetData>
      <sheetData sheetId="2290">
        <row r="2">
          <cell r="E2">
            <v>0</v>
          </cell>
        </row>
      </sheetData>
      <sheetData sheetId="2291">
        <row r="2">
          <cell r="E2">
            <v>0</v>
          </cell>
        </row>
      </sheetData>
      <sheetData sheetId="2292">
        <row r="2">
          <cell r="E2">
            <v>0</v>
          </cell>
        </row>
      </sheetData>
      <sheetData sheetId="2293">
        <row r="2">
          <cell r="E2">
            <v>0</v>
          </cell>
        </row>
      </sheetData>
      <sheetData sheetId="2294">
        <row r="2">
          <cell r="E2">
            <v>0</v>
          </cell>
        </row>
      </sheetData>
      <sheetData sheetId="2295">
        <row r="2">
          <cell r="E2">
            <v>0</v>
          </cell>
        </row>
      </sheetData>
      <sheetData sheetId="2296">
        <row r="2">
          <cell r="E2">
            <v>0</v>
          </cell>
        </row>
      </sheetData>
      <sheetData sheetId="2297">
        <row r="2">
          <cell r="E2">
            <v>0</v>
          </cell>
        </row>
      </sheetData>
      <sheetData sheetId="2298">
        <row r="2">
          <cell r="E2">
            <v>0</v>
          </cell>
        </row>
      </sheetData>
      <sheetData sheetId="2299">
        <row r="2">
          <cell r="E2">
            <v>0</v>
          </cell>
        </row>
      </sheetData>
      <sheetData sheetId="2300">
        <row r="2">
          <cell r="E2">
            <v>0</v>
          </cell>
        </row>
      </sheetData>
      <sheetData sheetId="2301">
        <row r="2">
          <cell r="E2">
            <v>0</v>
          </cell>
        </row>
      </sheetData>
      <sheetData sheetId="2302">
        <row r="2">
          <cell r="E2">
            <v>0</v>
          </cell>
        </row>
      </sheetData>
      <sheetData sheetId="2303">
        <row r="2">
          <cell r="E2">
            <v>0</v>
          </cell>
        </row>
      </sheetData>
      <sheetData sheetId="2304">
        <row r="2">
          <cell r="E2">
            <v>0</v>
          </cell>
        </row>
      </sheetData>
      <sheetData sheetId="2305">
        <row r="2">
          <cell r="E2">
            <v>0</v>
          </cell>
        </row>
      </sheetData>
      <sheetData sheetId="2306">
        <row r="2">
          <cell r="E2">
            <v>0</v>
          </cell>
        </row>
      </sheetData>
      <sheetData sheetId="2307">
        <row r="2">
          <cell r="E2">
            <v>0</v>
          </cell>
        </row>
      </sheetData>
      <sheetData sheetId="2308">
        <row r="2">
          <cell r="E2">
            <v>0</v>
          </cell>
        </row>
      </sheetData>
      <sheetData sheetId="2309">
        <row r="2">
          <cell r="E2">
            <v>0</v>
          </cell>
        </row>
      </sheetData>
      <sheetData sheetId="2310">
        <row r="2">
          <cell r="E2">
            <v>0</v>
          </cell>
        </row>
      </sheetData>
      <sheetData sheetId="2311">
        <row r="2">
          <cell r="E2">
            <v>0</v>
          </cell>
        </row>
      </sheetData>
      <sheetData sheetId="2312">
        <row r="2">
          <cell r="E2">
            <v>0</v>
          </cell>
        </row>
      </sheetData>
      <sheetData sheetId="2313">
        <row r="2">
          <cell r="E2">
            <v>0</v>
          </cell>
        </row>
      </sheetData>
      <sheetData sheetId="2314">
        <row r="2">
          <cell r="E2">
            <v>0</v>
          </cell>
        </row>
      </sheetData>
      <sheetData sheetId="2315">
        <row r="2">
          <cell r="E2">
            <v>0</v>
          </cell>
        </row>
      </sheetData>
      <sheetData sheetId="2316">
        <row r="2">
          <cell r="E2">
            <v>0</v>
          </cell>
        </row>
      </sheetData>
      <sheetData sheetId="2317">
        <row r="2">
          <cell r="E2">
            <v>0</v>
          </cell>
        </row>
      </sheetData>
      <sheetData sheetId="2318">
        <row r="2">
          <cell r="E2">
            <v>0</v>
          </cell>
        </row>
      </sheetData>
      <sheetData sheetId="2319">
        <row r="2">
          <cell r="E2">
            <v>0</v>
          </cell>
        </row>
      </sheetData>
      <sheetData sheetId="2320">
        <row r="2">
          <cell r="E2">
            <v>0</v>
          </cell>
        </row>
      </sheetData>
      <sheetData sheetId="2321">
        <row r="2">
          <cell r="E2">
            <v>0</v>
          </cell>
        </row>
      </sheetData>
      <sheetData sheetId="2322">
        <row r="2">
          <cell r="E2">
            <v>0</v>
          </cell>
        </row>
      </sheetData>
      <sheetData sheetId="2323">
        <row r="2">
          <cell r="E2">
            <v>0</v>
          </cell>
        </row>
      </sheetData>
      <sheetData sheetId="2324">
        <row r="2">
          <cell r="E2">
            <v>0</v>
          </cell>
        </row>
      </sheetData>
      <sheetData sheetId="2325">
        <row r="2">
          <cell r="E2">
            <v>0</v>
          </cell>
        </row>
      </sheetData>
      <sheetData sheetId="2326">
        <row r="2">
          <cell r="E2">
            <v>0</v>
          </cell>
        </row>
      </sheetData>
      <sheetData sheetId="2327">
        <row r="2">
          <cell r="E2">
            <v>0</v>
          </cell>
        </row>
      </sheetData>
      <sheetData sheetId="2328">
        <row r="2">
          <cell r="E2">
            <v>0</v>
          </cell>
        </row>
      </sheetData>
      <sheetData sheetId="2329">
        <row r="2">
          <cell r="E2">
            <v>0</v>
          </cell>
        </row>
      </sheetData>
      <sheetData sheetId="2330">
        <row r="2">
          <cell r="E2">
            <v>0</v>
          </cell>
        </row>
      </sheetData>
      <sheetData sheetId="2331">
        <row r="2">
          <cell r="E2">
            <v>0</v>
          </cell>
        </row>
      </sheetData>
      <sheetData sheetId="2332">
        <row r="2">
          <cell r="E2">
            <v>0</v>
          </cell>
        </row>
      </sheetData>
      <sheetData sheetId="2333">
        <row r="2">
          <cell r="E2">
            <v>0</v>
          </cell>
        </row>
      </sheetData>
      <sheetData sheetId="2334">
        <row r="2">
          <cell r="E2">
            <v>0</v>
          </cell>
        </row>
      </sheetData>
      <sheetData sheetId="2335">
        <row r="2">
          <cell r="E2">
            <v>0</v>
          </cell>
        </row>
      </sheetData>
      <sheetData sheetId="2336">
        <row r="2">
          <cell r="E2">
            <v>0</v>
          </cell>
        </row>
      </sheetData>
      <sheetData sheetId="2337">
        <row r="2">
          <cell r="E2">
            <v>0</v>
          </cell>
        </row>
      </sheetData>
      <sheetData sheetId="2338">
        <row r="2">
          <cell r="E2">
            <v>0</v>
          </cell>
        </row>
      </sheetData>
      <sheetData sheetId="2339">
        <row r="2">
          <cell r="E2">
            <v>0</v>
          </cell>
        </row>
      </sheetData>
      <sheetData sheetId="2340">
        <row r="2">
          <cell r="E2">
            <v>0</v>
          </cell>
        </row>
      </sheetData>
      <sheetData sheetId="2341">
        <row r="2">
          <cell r="E2">
            <v>0</v>
          </cell>
        </row>
      </sheetData>
      <sheetData sheetId="2342">
        <row r="2">
          <cell r="E2">
            <v>0</v>
          </cell>
        </row>
      </sheetData>
      <sheetData sheetId="2343">
        <row r="2">
          <cell r="E2">
            <v>0</v>
          </cell>
        </row>
      </sheetData>
      <sheetData sheetId="2344">
        <row r="2">
          <cell r="E2">
            <v>0</v>
          </cell>
        </row>
      </sheetData>
      <sheetData sheetId="2345">
        <row r="2">
          <cell r="E2">
            <v>0</v>
          </cell>
        </row>
      </sheetData>
      <sheetData sheetId="2346">
        <row r="2">
          <cell r="E2">
            <v>0</v>
          </cell>
        </row>
      </sheetData>
      <sheetData sheetId="2347">
        <row r="2">
          <cell r="E2">
            <v>0</v>
          </cell>
        </row>
      </sheetData>
      <sheetData sheetId="2348">
        <row r="2">
          <cell r="E2">
            <v>0</v>
          </cell>
        </row>
      </sheetData>
      <sheetData sheetId="2349">
        <row r="2">
          <cell r="E2">
            <v>0</v>
          </cell>
        </row>
      </sheetData>
      <sheetData sheetId="2350">
        <row r="2">
          <cell r="E2">
            <v>0</v>
          </cell>
        </row>
      </sheetData>
      <sheetData sheetId="2351">
        <row r="2">
          <cell r="E2">
            <v>0</v>
          </cell>
        </row>
      </sheetData>
      <sheetData sheetId="2352">
        <row r="2">
          <cell r="E2">
            <v>0</v>
          </cell>
        </row>
      </sheetData>
      <sheetData sheetId="2353">
        <row r="2">
          <cell r="E2">
            <v>0</v>
          </cell>
        </row>
      </sheetData>
      <sheetData sheetId="2354">
        <row r="2">
          <cell r="E2">
            <v>0</v>
          </cell>
        </row>
      </sheetData>
      <sheetData sheetId="2355">
        <row r="2">
          <cell r="E2">
            <v>0</v>
          </cell>
        </row>
      </sheetData>
      <sheetData sheetId="2356">
        <row r="2">
          <cell r="E2">
            <v>0</v>
          </cell>
        </row>
      </sheetData>
      <sheetData sheetId="2357">
        <row r="2">
          <cell r="E2">
            <v>0</v>
          </cell>
        </row>
      </sheetData>
      <sheetData sheetId="2358">
        <row r="2">
          <cell r="E2">
            <v>0</v>
          </cell>
        </row>
      </sheetData>
      <sheetData sheetId="2359">
        <row r="2">
          <cell r="E2">
            <v>0</v>
          </cell>
        </row>
      </sheetData>
      <sheetData sheetId="2360">
        <row r="2">
          <cell r="E2">
            <v>0</v>
          </cell>
        </row>
      </sheetData>
      <sheetData sheetId="2361">
        <row r="2">
          <cell r="E2">
            <v>0</v>
          </cell>
        </row>
      </sheetData>
      <sheetData sheetId="2362">
        <row r="2">
          <cell r="E2">
            <v>0</v>
          </cell>
        </row>
      </sheetData>
      <sheetData sheetId="2363">
        <row r="2">
          <cell r="E2">
            <v>0</v>
          </cell>
        </row>
      </sheetData>
      <sheetData sheetId="2364">
        <row r="2">
          <cell r="E2">
            <v>0</v>
          </cell>
        </row>
      </sheetData>
      <sheetData sheetId="2365">
        <row r="2">
          <cell r="E2">
            <v>0</v>
          </cell>
        </row>
      </sheetData>
      <sheetData sheetId="2366">
        <row r="2">
          <cell r="E2">
            <v>0</v>
          </cell>
        </row>
      </sheetData>
      <sheetData sheetId="2367">
        <row r="2">
          <cell r="E2">
            <v>0</v>
          </cell>
        </row>
      </sheetData>
      <sheetData sheetId="2368">
        <row r="2">
          <cell r="E2">
            <v>0</v>
          </cell>
        </row>
      </sheetData>
      <sheetData sheetId="2369">
        <row r="2">
          <cell r="E2">
            <v>0</v>
          </cell>
        </row>
      </sheetData>
      <sheetData sheetId="2370">
        <row r="2">
          <cell r="E2">
            <v>0</v>
          </cell>
        </row>
      </sheetData>
      <sheetData sheetId="2371">
        <row r="2">
          <cell r="E2">
            <v>0</v>
          </cell>
        </row>
      </sheetData>
      <sheetData sheetId="2372">
        <row r="2">
          <cell r="E2">
            <v>0</v>
          </cell>
        </row>
      </sheetData>
      <sheetData sheetId="2373">
        <row r="2">
          <cell r="E2">
            <v>0</v>
          </cell>
        </row>
      </sheetData>
      <sheetData sheetId="2374">
        <row r="2">
          <cell r="E2">
            <v>0</v>
          </cell>
        </row>
      </sheetData>
      <sheetData sheetId="2375">
        <row r="2">
          <cell r="E2">
            <v>0</v>
          </cell>
        </row>
      </sheetData>
      <sheetData sheetId="2376">
        <row r="2">
          <cell r="E2">
            <v>0</v>
          </cell>
        </row>
      </sheetData>
      <sheetData sheetId="2377">
        <row r="2">
          <cell r="E2">
            <v>0</v>
          </cell>
        </row>
      </sheetData>
      <sheetData sheetId="2378">
        <row r="2">
          <cell r="E2">
            <v>0</v>
          </cell>
        </row>
      </sheetData>
      <sheetData sheetId="2379">
        <row r="2">
          <cell r="E2">
            <v>0</v>
          </cell>
        </row>
      </sheetData>
      <sheetData sheetId="2380">
        <row r="2">
          <cell r="E2">
            <v>0</v>
          </cell>
        </row>
      </sheetData>
      <sheetData sheetId="2381">
        <row r="2">
          <cell r="E2">
            <v>0</v>
          </cell>
        </row>
      </sheetData>
      <sheetData sheetId="2382">
        <row r="2">
          <cell r="E2">
            <v>0</v>
          </cell>
        </row>
      </sheetData>
      <sheetData sheetId="2383">
        <row r="2">
          <cell r="E2">
            <v>0</v>
          </cell>
        </row>
      </sheetData>
      <sheetData sheetId="2384">
        <row r="2">
          <cell r="E2">
            <v>0</v>
          </cell>
        </row>
      </sheetData>
      <sheetData sheetId="2385">
        <row r="2">
          <cell r="E2">
            <v>0</v>
          </cell>
        </row>
      </sheetData>
      <sheetData sheetId="2386">
        <row r="2">
          <cell r="E2">
            <v>0</v>
          </cell>
        </row>
      </sheetData>
      <sheetData sheetId="2387">
        <row r="2">
          <cell r="E2">
            <v>0</v>
          </cell>
        </row>
      </sheetData>
      <sheetData sheetId="2388">
        <row r="2">
          <cell r="E2">
            <v>0</v>
          </cell>
        </row>
      </sheetData>
      <sheetData sheetId="2389">
        <row r="2">
          <cell r="E2">
            <v>0</v>
          </cell>
        </row>
      </sheetData>
      <sheetData sheetId="2390">
        <row r="2">
          <cell r="E2">
            <v>0</v>
          </cell>
        </row>
      </sheetData>
      <sheetData sheetId="2391">
        <row r="2">
          <cell r="E2">
            <v>0</v>
          </cell>
        </row>
      </sheetData>
      <sheetData sheetId="2392">
        <row r="2">
          <cell r="E2">
            <v>0</v>
          </cell>
        </row>
      </sheetData>
      <sheetData sheetId="2393">
        <row r="2">
          <cell r="E2">
            <v>0</v>
          </cell>
        </row>
      </sheetData>
      <sheetData sheetId="2394">
        <row r="2">
          <cell r="E2">
            <v>0</v>
          </cell>
        </row>
      </sheetData>
      <sheetData sheetId="2395">
        <row r="2">
          <cell r="E2">
            <v>0</v>
          </cell>
        </row>
      </sheetData>
      <sheetData sheetId="2396">
        <row r="2">
          <cell r="E2">
            <v>0</v>
          </cell>
        </row>
      </sheetData>
      <sheetData sheetId="2397">
        <row r="2">
          <cell r="E2">
            <v>0</v>
          </cell>
        </row>
      </sheetData>
      <sheetData sheetId="2398">
        <row r="2">
          <cell r="E2">
            <v>0</v>
          </cell>
        </row>
      </sheetData>
      <sheetData sheetId="2399">
        <row r="2">
          <cell r="E2">
            <v>0</v>
          </cell>
        </row>
      </sheetData>
      <sheetData sheetId="2400">
        <row r="2">
          <cell r="E2">
            <v>0</v>
          </cell>
        </row>
      </sheetData>
      <sheetData sheetId="2401">
        <row r="2">
          <cell r="E2">
            <v>0</v>
          </cell>
        </row>
      </sheetData>
      <sheetData sheetId="2402">
        <row r="2">
          <cell r="E2">
            <v>0</v>
          </cell>
        </row>
      </sheetData>
      <sheetData sheetId="2403">
        <row r="2">
          <cell r="E2">
            <v>0</v>
          </cell>
        </row>
      </sheetData>
      <sheetData sheetId="2404">
        <row r="2">
          <cell r="E2">
            <v>0</v>
          </cell>
        </row>
      </sheetData>
      <sheetData sheetId="2405">
        <row r="2">
          <cell r="E2">
            <v>0</v>
          </cell>
        </row>
      </sheetData>
      <sheetData sheetId="2406">
        <row r="2">
          <cell r="E2">
            <v>0</v>
          </cell>
        </row>
      </sheetData>
      <sheetData sheetId="2407">
        <row r="2">
          <cell r="E2">
            <v>0</v>
          </cell>
        </row>
      </sheetData>
      <sheetData sheetId="2408">
        <row r="2">
          <cell r="E2">
            <v>0</v>
          </cell>
        </row>
      </sheetData>
      <sheetData sheetId="2409">
        <row r="2">
          <cell r="E2">
            <v>0</v>
          </cell>
        </row>
      </sheetData>
      <sheetData sheetId="2410">
        <row r="2">
          <cell r="E2">
            <v>0</v>
          </cell>
        </row>
      </sheetData>
      <sheetData sheetId="2411">
        <row r="2">
          <cell r="E2">
            <v>0</v>
          </cell>
        </row>
      </sheetData>
      <sheetData sheetId="2412">
        <row r="2">
          <cell r="E2">
            <v>0</v>
          </cell>
        </row>
      </sheetData>
      <sheetData sheetId="2413">
        <row r="2">
          <cell r="E2">
            <v>0</v>
          </cell>
        </row>
      </sheetData>
      <sheetData sheetId="2414">
        <row r="2">
          <cell r="E2">
            <v>0</v>
          </cell>
        </row>
      </sheetData>
      <sheetData sheetId="2415">
        <row r="2">
          <cell r="E2">
            <v>0</v>
          </cell>
        </row>
      </sheetData>
      <sheetData sheetId="2416">
        <row r="2">
          <cell r="E2">
            <v>0</v>
          </cell>
        </row>
      </sheetData>
      <sheetData sheetId="2417">
        <row r="2">
          <cell r="E2">
            <v>0</v>
          </cell>
        </row>
      </sheetData>
      <sheetData sheetId="2418">
        <row r="2">
          <cell r="E2">
            <v>0</v>
          </cell>
        </row>
      </sheetData>
      <sheetData sheetId="2419">
        <row r="2">
          <cell r="E2">
            <v>0</v>
          </cell>
        </row>
      </sheetData>
      <sheetData sheetId="2420">
        <row r="2">
          <cell r="E2">
            <v>0</v>
          </cell>
        </row>
      </sheetData>
      <sheetData sheetId="2421">
        <row r="2">
          <cell r="E2">
            <v>0</v>
          </cell>
        </row>
      </sheetData>
      <sheetData sheetId="2422">
        <row r="2">
          <cell r="E2">
            <v>0</v>
          </cell>
        </row>
      </sheetData>
      <sheetData sheetId="2423">
        <row r="2">
          <cell r="E2">
            <v>0</v>
          </cell>
        </row>
      </sheetData>
      <sheetData sheetId="2424">
        <row r="2">
          <cell r="E2">
            <v>0</v>
          </cell>
        </row>
      </sheetData>
      <sheetData sheetId="2425">
        <row r="2">
          <cell r="E2">
            <v>0</v>
          </cell>
        </row>
      </sheetData>
      <sheetData sheetId="2426">
        <row r="2">
          <cell r="E2">
            <v>0</v>
          </cell>
        </row>
      </sheetData>
      <sheetData sheetId="2427">
        <row r="2">
          <cell r="E2">
            <v>0</v>
          </cell>
        </row>
      </sheetData>
      <sheetData sheetId="2428">
        <row r="2">
          <cell r="E2">
            <v>0</v>
          </cell>
        </row>
      </sheetData>
      <sheetData sheetId="2429">
        <row r="2">
          <cell r="E2">
            <v>0</v>
          </cell>
        </row>
      </sheetData>
      <sheetData sheetId="2430">
        <row r="2">
          <cell r="E2">
            <v>0</v>
          </cell>
        </row>
      </sheetData>
      <sheetData sheetId="2431">
        <row r="2">
          <cell r="E2">
            <v>0</v>
          </cell>
        </row>
      </sheetData>
      <sheetData sheetId="2432">
        <row r="2">
          <cell r="E2">
            <v>0</v>
          </cell>
        </row>
      </sheetData>
      <sheetData sheetId="2433">
        <row r="2">
          <cell r="E2">
            <v>0</v>
          </cell>
        </row>
      </sheetData>
      <sheetData sheetId="2434">
        <row r="2">
          <cell r="E2">
            <v>0</v>
          </cell>
        </row>
      </sheetData>
      <sheetData sheetId="2435">
        <row r="2">
          <cell r="E2">
            <v>0</v>
          </cell>
        </row>
      </sheetData>
      <sheetData sheetId="2436">
        <row r="2">
          <cell r="E2">
            <v>0</v>
          </cell>
        </row>
      </sheetData>
      <sheetData sheetId="2437">
        <row r="2">
          <cell r="E2">
            <v>0</v>
          </cell>
        </row>
      </sheetData>
      <sheetData sheetId="2438">
        <row r="2">
          <cell r="E2">
            <v>0</v>
          </cell>
        </row>
      </sheetData>
      <sheetData sheetId="2439">
        <row r="2">
          <cell r="E2">
            <v>0</v>
          </cell>
        </row>
      </sheetData>
      <sheetData sheetId="2440">
        <row r="2">
          <cell r="E2">
            <v>0</v>
          </cell>
        </row>
      </sheetData>
      <sheetData sheetId="2441">
        <row r="2">
          <cell r="E2">
            <v>0</v>
          </cell>
        </row>
      </sheetData>
      <sheetData sheetId="2442">
        <row r="2">
          <cell r="E2">
            <v>0</v>
          </cell>
        </row>
      </sheetData>
      <sheetData sheetId="2443">
        <row r="2">
          <cell r="E2">
            <v>0</v>
          </cell>
        </row>
      </sheetData>
      <sheetData sheetId="2444">
        <row r="2">
          <cell r="E2">
            <v>0</v>
          </cell>
        </row>
      </sheetData>
      <sheetData sheetId="2445">
        <row r="2">
          <cell r="E2">
            <v>0</v>
          </cell>
        </row>
      </sheetData>
      <sheetData sheetId="2446">
        <row r="2">
          <cell r="E2">
            <v>0</v>
          </cell>
        </row>
      </sheetData>
      <sheetData sheetId="2447">
        <row r="2">
          <cell r="E2">
            <v>0</v>
          </cell>
        </row>
      </sheetData>
      <sheetData sheetId="2448">
        <row r="2">
          <cell r="E2">
            <v>0</v>
          </cell>
        </row>
      </sheetData>
      <sheetData sheetId="2449">
        <row r="2">
          <cell r="E2">
            <v>0</v>
          </cell>
        </row>
      </sheetData>
      <sheetData sheetId="2450">
        <row r="2">
          <cell r="E2">
            <v>0</v>
          </cell>
        </row>
      </sheetData>
      <sheetData sheetId="2451">
        <row r="2">
          <cell r="E2">
            <v>0</v>
          </cell>
        </row>
      </sheetData>
      <sheetData sheetId="2452">
        <row r="2">
          <cell r="E2">
            <v>0</v>
          </cell>
        </row>
      </sheetData>
      <sheetData sheetId="2453">
        <row r="2">
          <cell r="E2">
            <v>0</v>
          </cell>
        </row>
      </sheetData>
      <sheetData sheetId="2454">
        <row r="2">
          <cell r="E2">
            <v>0</v>
          </cell>
        </row>
      </sheetData>
      <sheetData sheetId="2455">
        <row r="2">
          <cell r="E2">
            <v>0</v>
          </cell>
        </row>
      </sheetData>
      <sheetData sheetId="2456">
        <row r="2">
          <cell r="E2">
            <v>0</v>
          </cell>
        </row>
      </sheetData>
      <sheetData sheetId="2457">
        <row r="2">
          <cell r="E2">
            <v>0</v>
          </cell>
        </row>
      </sheetData>
      <sheetData sheetId="2458">
        <row r="2">
          <cell r="E2">
            <v>0</v>
          </cell>
        </row>
      </sheetData>
      <sheetData sheetId="2459">
        <row r="2">
          <cell r="E2">
            <v>0</v>
          </cell>
        </row>
      </sheetData>
      <sheetData sheetId="2460">
        <row r="2">
          <cell r="E2">
            <v>0</v>
          </cell>
        </row>
      </sheetData>
      <sheetData sheetId="2461">
        <row r="2">
          <cell r="E2">
            <v>0</v>
          </cell>
        </row>
      </sheetData>
      <sheetData sheetId="2462">
        <row r="2">
          <cell r="E2">
            <v>0</v>
          </cell>
        </row>
      </sheetData>
      <sheetData sheetId="2463">
        <row r="2">
          <cell r="E2">
            <v>0</v>
          </cell>
        </row>
      </sheetData>
      <sheetData sheetId="2464">
        <row r="2">
          <cell r="E2">
            <v>0</v>
          </cell>
        </row>
      </sheetData>
      <sheetData sheetId="2465">
        <row r="2">
          <cell r="E2">
            <v>0</v>
          </cell>
        </row>
      </sheetData>
      <sheetData sheetId="2466">
        <row r="2">
          <cell r="E2">
            <v>0</v>
          </cell>
        </row>
      </sheetData>
      <sheetData sheetId="2467">
        <row r="2">
          <cell r="E2">
            <v>0</v>
          </cell>
        </row>
      </sheetData>
      <sheetData sheetId="2468">
        <row r="2">
          <cell r="E2">
            <v>0</v>
          </cell>
        </row>
      </sheetData>
      <sheetData sheetId="2469">
        <row r="2">
          <cell r="E2">
            <v>0</v>
          </cell>
        </row>
      </sheetData>
      <sheetData sheetId="2470">
        <row r="2">
          <cell r="E2">
            <v>0</v>
          </cell>
        </row>
      </sheetData>
      <sheetData sheetId="2471">
        <row r="2">
          <cell r="E2">
            <v>0</v>
          </cell>
        </row>
      </sheetData>
      <sheetData sheetId="2472">
        <row r="2">
          <cell r="E2">
            <v>0</v>
          </cell>
        </row>
      </sheetData>
      <sheetData sheetId="2473">
        <row r="2">
          <cell r="E2">
            <v>0</v>
          </cell>
        </row>
      </sheetData>
      <sheetData sheetId="2474">
        <row r="2">
          <cell r="E2">
            <v>0</v>
          </cell>
        </row>
      </sheetData>
      <sheetData sheetId="2475">
        <row r="2">
          <cell r="E2">
            <v>0</v>
          </cell>
        </row>
      </sheetData>
      <sheetData sheetId="2476">
        <row r="2">
          <cell r="E2">
            <v>0</v>
          </cell>
        </row>
      </sheetData>
      <sheetData sheetId="2477">
        <row r="2">
          <cell r="E2">
            <v>0</v>
          </cell>
        </row>
      </sheetData>
      <sheetData sheetId="2478">
        <row r="2">
          <cell r="E2">
            <v>0</v>
          </cell>
        </row>
      </sheetData>
      <sheetData sheetId="2479">
        <row r="2">
          <cell r="E2">
            <v>0</v>
          </cell>
        </row>
      </sheetData>
      <sheetData sheetId="2480">
        <row r="2">
          <cell r="E2">
            <v>0</v>
          </cell>
        </row>
      </sheetData>
      <sheetData sheetId="2481">
        <row r="2">
          <cell r="E2">
            <v>0</v>
          </cell>
        </row>
      </sheetData>
      <sheetData sheetId="2482">
        <row r="2">
          <cell r="E2">
            <v>0</v>
          </cell>
        </row>
      </sheetData>
      <sheetData sheetId="2483">
        <row r="2">
          <cell r="E2">
            <v>0</v>
          </cell>
        </row>
      </sheetData>
      <sheetData sheetId="2484">
        <row r="2">
          <cell r="E2">
            <v>0</v>
          </cell>
        </row>
      </sheetData>
      <sheetData sheetId="2485">
        <row r="2">
          <cell r="E2">
            <v>0</v>
          </cell>
        </row>
      </sheetData>
      <sheetData sheetId="2486">
        <row r="2">
          <cell r="E2">
            <v>0</v>
          </cell>
        </row>
      </sheetData>
      <sheetData sheetId="2487">
        <row r="2">
          <cell r="E2">
            <v>0</v>
          </cell>
        </row>
      </sheetData>
      <sheetData sheetId="2488">
        <row r="2">
          <cell r="E2">
            <v>0</v>
          </cell>
        </row>
      </sheetData>
      <sheetData sheetId="2489">
        <row r="2">
          <cell r="E2">
            <v>0</v>
          </cell>
        </row>
      </sheetData>
      <sheetData sheetId="2490">
        <row r="2">
          <cell r="E2">
            <v>0</v>
          </cell>
        </row>
      </sheetData>
      <sheetData sheetId="2491">
        <row r="2">
          <cell r="E2">
            <v>0</v>
          </cell>
        </row>
      </sheetData>
      <sheetData sheetId="2492">
        <row r="2">
          <cell r="E2">
            <v>0</v>
          </cell>
        </row>
      </sheetData>
      <sheetData sheetId="2493">
        <row r="2">
          <cell r="E2">
            <v>0</v>
          </cell>
        </row>
      </sheetData>
      <sheetData sheetId="2494">
        <row r="2">
          <cell r="E2">
            <v>0</v>
          </cell>
        </row>
      </sheetData>
      <sheetData sheetId="2495">
        <row r="2">
          <cell r="E2">
            <v>0</v>
          </cell>
        </row>
      </sheetData>
      <sheetData sheetId="2496">
        <row r="2">
          <cell r="E2">
            <v>0</v>
          </cell>
        </row>
      </sheetData>
      <sheetData sheetId="2497">
        <row r="2">
          <cell r="E2">
            <v>0</v>
          </cell>
        </row>
      </sheetData>
      <sheetData sheetId="2498">
        <row r="2">
          <cell r="E2">
            <v>0</v>
          </cell>
        </row>
      </sheetData>
      <sheetData sheetId="2499">
        <row r="2">
          <cell r="E2">
            <v>0</v>
          </cell>
        </row>
      </sheetData>
      <sheetData sheetId="2500">
        <row r="2">
          <cell r="E2">
            <v>0</v>
          </cell>
        </row>
      </sheetData>
      <sheetData sheetId="2501">
        <row r="2">
          <cell r="E2">
            <v>0</v>
          </cell>
        </row>
      </sheetData>
      <sheetData sheetId="2502">
        <row r="2">
          <cell r="E2">
            <v>0</v>
          </cell>
        </row>
      </sheetData>
      <sheetData sheetId="2503">
        <row r="2">
          <cell r="E2">
            <v>0</v>
          </cell>
        </row>
      </sheetData>
      <sheetData sheetId="2504">
        <row r="2">
          <cell r="E2">
            <v>0</v>
          </cell>
        </row>
      </sheetData>
      <sheetData sheetId="2505">
        <row r="2">
          <cell r="E2">
            <v>0</v>
          </cell>
        </row>
      </sheetData>
      <sheetData sheetId="2506">
        <row r="2">
          <cell r="E2">
            <v>0</v>
          </cell>
        </row>
      </sheetData>
      <sheetData sheetId="2507">
        <row r="2">
          <cell r="E2">
            <v>0</v>
          </cell>
        </row>
      </sheetData>
      <sheetData sheetId="2508">
        <row r="2">
          <cell r="E2">
            <v>0</v>
          </cell>
        </row>
      </sheetData>
      <sheetData sheetId="2509">
        <row r="2">
          <cell r="E2">
            <v>0</v>
          </cell>
        </row>
      </sheetData>
      <sheetData sheetId="2510">
        <row r="2">
          <cell r="E2">
            <v>0</v>
          </cell>
        </row>
      </sheetData>
      <sheetData sheetId="2511">
        <row r="2">
          <cell r="E2">
            <v>0</v>
          </cell>
        </row>
      </sheetData>
      <sheetData sheetId="2512">
        <row r="2">
          <cell r="E2">
            <v>0</v>
          </cell>
        </row>
      </sheetData>
      <sheetData sheetId="2513">
        <row r="2">
          <cell r="E2">
            <v>0</v>
          </cell>
        </row>
      </sheetData>
      <sheetData sheetId="2514">
        <row r="2">
          <cell r="E2">
            <v>0</v>
          </cell>
        </row>
      </sheetData>
      <sheetData sheetId="2515">
        <row r="2">
          <cell r="E2">
            <v>0</v>
          </cell>
        </row>
      </sheetData>
      <sheetData sheetId="2516">
        <row r="2">
          <cell r="E2">
            <v>0</v>
          </cell>
        </row>
      </sheetData>
      <sheetData sheetId="2517">
        <row r="2">
          <cell r="E2">
            <v>0</v>
          </cell>
        </row>
      </sheetData>
      <sheetData sheetId="2518">
        <row r="2">
          <cell r="E2">
            <v>0</v>
          </cell>
        </row>
      </sheetData>
      <sheetData sheetId="2519">
        <row r="2">
          <cell r="E2">
            <v>0</v>
          </cell>
        </row>
      </sheetData>
      <sheetData sheetId="2520">
        <row r="2">
          <cell r="E2">
            <v>0</v>
          </cell>
        </row>
      </sheetData>
      <sheetData sheetId="2521">
        <row r="2">
          <cell r="E2">
            <v>0</v>
          </cell>
        </row>
      </sheetData>
      <sheetData sheetId="2522">
        <row r="2">
          <cell r="E2">
            <v>0</v>
          </cell>
        </row>
      </sheetData>
      <sheetData sheetId="2523">
        <row r="2">
          <cell r="E2">
            <v>0</v>
          </cell>
        </row>
      </sheetData>
      <sheetData sheetId="2524">
        <row r="2">
          <cell r="E2">
            <v>0</v>
          </cell>
        </row>
      </sheetData>
      <sheetData sheetId="2525">
        <row r="2">
          <cell r="E2">
            <v>0</v>
          </cell>
        </row>
      </sheetData>
      <sheetData sheetId="2526">
        <row r="2">
          <cell r="E2">
            <v>0</v>
          </cell>
        </row>
      </sheetData>
      <sheetData sheetId="2527">
        <row r="2">
          <cell r="E2">
            <v>0</v>
          </cell>
        </row>
      </sheetData>
      <sheetData sheetId="2528">
        <row r="2">
          <cell r="E2">
            <v>0</v>
          </cell>
        </row>
      </sheetData>
      <sheetData sheetId="2529">
        <row r="2">
          <cell r="E2">
            <v>0</v>
          </cell>
        </row>
      </sheetData>
      <sheetData sheetId="2530">
        <row r="2">
          <cell r="E2">
            <v>0</v>
          </cell>
        </row>
      </sheetData>
      <sheetData sheetId="2531">
        <row r="2">
          <cell r="E2">
            <v>0</v>
          </cell>
        </row>
      </sheetData>
      <sheetData sheetId="2532">
        <row r="2">
          <cell r="E2">
            <v>0</v>
          </cell>
        </row>
      </sheetData>
      <sheetData sheetId="2533">
        <row r="2">
          <cell r="E2">
            <v>0</v>
          </cell>
        </row>
      </sheetData>
      <sheetData sheetId="2534">
        <row r="2">
          <cell r="E2">
            <v>0</v>
          </cell>
        </row>
      </sheetData>
      <sheetData sheetId="2535">
        <row r="2">
          <cell r="E2">
            <v>0</v>
          </cell>
        </row>
      </sheetData>
      <sheetData sheetId="2536">
        <row r="2">
          <cell r="E2">
            <v>0</v>
          </cell>
        </row>
      </sheetData>
      <sheetData sheetId="2537">
        <row r="2">
          <cell r="E2">
            <v>0</v>
          </cell>
        </row>
      </sheetData>
      <sheetData sheetId="2538">
        <row r="2">
          <cell r="E2">
            <v>0</v>
          </cell>
        </row>
      </sheetData>
      <sheetData sheetId="2539">
        <row r="2">
          <cell r="E2">
            <v>0</v>
          </cell>
        </row>
      </sheetData>
      <sheetData sheetId="2540">
        <row r="2">
          <cell r="E2">
            <v>0</v>
          </cell>
        </row>
      </sheetData>
      <sheetData sheetId="2541">
        <row r="2">
          <cell r="E2">
            <v>0</v>
          </cell>
        </row>
      </sheetData>
      <sheetData sheetId="2542">
        <row r="2">
          <cell r="E2">
            <v>0</v>
          </cell>
        </row>
      </sheetData>
      <sheetData sheetId="2543">
        <row r="2">
          <cell r="E2">
            <v>0</v>
          </cell>
        </row>
      </sheetData>
      <sheetData sheetId="2544">
        <row r="2">
          <cell r="E2">
            <v>0</v>
          </cell>
        </row>
      </sheetData>
      <sheetData sheetId="2545">
        <row r="2">
          <cell r="E2">
            <v>0</v>
          </cell>
        </row>
      </sheetData>
      <sheetData sheetId="2546">
        <row r="2">
          <cell r="E2">
            <v>0</v>
          </cell>
        </row>
      </sheetData>
      <sheetData sheetId="2547">
        <row r="2">
          <cell r="E2">
            <v>0</v>
          </cell>
        </row>
      </sheetData>
      <sheetData sheetId="2548">
        <row r="2">
          <cell r="E2">
            <v>0</v>
          </cell>
        </row>
      </sheetData>
      <sheetData sheetId="2549">
        <row r="2">
          <cell r="E2">
            <v>0</v>
          </cell>
        </row>
      </sheetData>
      <sheetData sheetId="2550">
        <row r="2">
          <cell r="E2">
            <v>0</v>
          </cell>
        </row>
      </sheetData>
      <sheetData sheetId="2551">
        <row r="2">
          <cell r="E2">
            <v>0</v>
          </cell>
        </row>
      </sheetData>
      <sheetData sheetId="2552">
        <row r="2">
          <cell r="E2">
            <v>0</v>
          </cell>
        </row>
      </sheetData>
      <sheetData sheetId="2553">
        <row r="2">
          <cell r="E2">
            <v>0</v>
          </cell>
        </row>
      </sheetData>
      <sheetData sheetId="2554">
        <row r="2">
          <cell r="E2">
            <v>0</v>
          </cell>
        </row>
      </sheetData>
      <sheetData sheetId="2555">
        <row r="2">
          <cell r="E2">
            <v>0</v>
          </cell>
        </row>
      </sheetData>
      <sheetData sheetId="2556">
        <row r="2">
          <cell r="E2">
            <v>0</v>
          </cell>
        </row>
      </sheetData>
      <sheetData sheetId="2557">
        <row r="2">
          <cell r="E2">
            <v>0</v>
          </cell>
        </row>
      </sheetData>
      <sheetData sheetId="2558">
        <row r="2">
          <cell r="E2">
            <v>0</v>
          </cell>
        </row>
      </sheetData>
      <sheetData sheetId="2559">
        <row r="2">
          <cell r="E2">
            <v>0</v>
          </cell>
        </row>
      </sheetData>
      <sheetData sheetId="2560">
        <row r="2">
          <cell r="E2">
            <v>0</v>
          </cell>
        </row>
      </sheetData>
      <sheetData sheetId="2561">
        <row r="2">
          <cell r="E2">
            <v>0</v>
          </cell>
        </row>
      </sheetData>
      <sheetData sheetId="2562">
        <row r="2">
          <cell r="E2">
            <v>0</v>
          </cell>
        </row>
      </sheetData>
      <sheetData sheetId="2563">
        <row r="2">
          <cell r="E2">
            <v>0</v>
          </cell>
        </row>
      </sheetData>
      <sheetData sheetId="2564">
        <row r="2">
          <cell r="E2">
            <v>0</v>
          </cell>
        </row>
      </sheetData>
      <sheetData sheetId="2565">
        <row r="2">
          <cell r="E2">
            <v>0</v>
          </cell>
        </row>
      </sheetData>
      <sheetData sheetId="2566">
        <row r="2">
          <cell r="E2">
            <v>0</v>
          </cell>
        </row>
      </sheetData>
      <sheetData sheetId="2567">
        <row r="2">
          <cell r="E2">
            <v>0</v>
          </cell>
        </row>
      </sheetData>
      <sheetData sheetId="2568">
        <row r="2">
          <cell r="E2">
            <v>0</v>
          </cell>
        </row>
      </sheetData>
      <sheetData sheetId="2569">
        <row r="2">
          <cell r="E2">
            <v>0</v>
          </cell>
        </row>
      </sheetData>
      <sheetData sheetId="2570">
        <row r="2">
          <cell r="E2">
            <v>0</v>
          </cell>
        </row>
      </sheetData>
      <sheetData sheetId="2571">
        <row r="2">
          <cell r="E2">
            <v>0</v>
          </cell>
        </row>
      </sheetData>
      <sheetData sheetId="2572">
        <row r="2">
          <cell r="E2">
            <v>0</v>
          </cell>
        </row>
      </sheetData>
      <sheetData sheetId="2573">
        <row r="2">
          <cell r="E2">
            <v>0</v>
          </cell>
        </row>
      </sheetData>
      <sheetData sheetId="2574">
        <row r="2">
          <cell r="E2">
            <v>0</v>
          </cell>
        </row>
      </sheetData>
      <sheetData sheetId="2575">
        <row r="2">
          <cell r="E2">
            <v>0</v>
          </cell>
        </row>
      </sheetData>
      <sheetData sheetId="2576">
        <row r="2">
          <cell r="E2">
            <v>0</v>
          </cell>
        </row>
      </sheetData>
      <sheetData sheetId="2577">
        <row r="2">
          <cell r="E2">
            <v>0</v>
          </cell>
        </row>
      </sheetData>
      <sheetData sheetId="2578">
        <row r="2">
          <cell r="E2">
            <v>0</v>
          </cell>
        </row>
      </sheetData>
      <sheetData sheetId="2579">
        <row r="2">
          <cell r="E2">
            <v>0</v>
          </cell>
        </row>
      </sheetData>
      <sheetData sheetId="2580">
        <row r="2">
          <cell r="E2">
            <v>0</v>
          </cell>
        </row>
      </sheetData>
      <sheetData sheetId="2581">
        <row r="2">
          <cell r="E2">
            <v>0</v>
          </cell>
        </row>
      </sheetData>
      <sheetData sheetId="2582">
        <row r="2">
          <cell r="E2">
            <v>0</v>
          </cell>
        </row>
      </sheetData>
      <sheetData sheetId="2583">
        <row r="2">
          <cell r="E2">
            <v>0</v>
          </cell>
        </row>
      </sheetData>
      <sheetData sheetId="2584">
        <row r="2">
          <cell r="E2">
            <v>0</v>
          </cell>
        </row>
      </sheetData>
      <sheetData sheetId="2585">
        <row r="2">
          <cell r="E2">
            <v>0</v>
          </cell>
        </row>
      </sheetData>
      <sheetData sheetId="2586">
        <row r="2">
          <cell r="E2">
            <v>0</v>
          </cell>
        </row>
      </sheetData>
      <sheetData sheetId="2587">
        <row r="2">
          <cell r="E2">
            <v>0</v>
          </cell>
        </row>
      </sheetData>
      <sheetData sheetId="2588">
        <row r="2">
          <cell r="E2">
            <v>0</v>
          </cell>
        </row>
      </sheetData>
      <sheetData sheetId="2589">
        <row r="2">
          <cell r="E2">
            <v>0</v>
          </cell>
        </row>
      </sheetData>
      <sheetData sheetId="2590">
        <row r="2">
          <cell r="E2">
            <v>0</v>
          </cell>
        </row>
      </sheetData>
      <sheetData sheetId="2591">
        <row r="2">
          <cell r="E2">
            <v>0</v>
          </cell>
        </row>
      </sheetData>
      <sheetData sheetId="2592">
        <row r="2">
          <cell r="E2">
            <v>0</v>
          </cell>
        </row>
      </sheetData>
      <sheetData sheetId="2593">
        <row r="2">
          <cell r="E2">
            <v>0</v>
          </cell>
        </row>
      </sheetData>
      <sheetData sheetId="2594">
        <row r="2">
          <cell r="E2">
            <v>0</v>
          </cell>
        </row>
      </sheetData>
      <sheetData sheetId="2595">
        <row r="2">
          <cell r="E2">
            <v>0</v>
          </cell>
        </row>
      </sheetData>
      <sheetData sheetId="2596">
        <row r="2">
          <cell r="E2">
            <v>0</v>
          </cell>
        </row>
      </sheetData>
      <sheetData sheetId="2597">
        <row r="2">
          <cell r="E2">
            <v>0</v>
          </cell>
        </row>
      </sheetData>
      <sheetData sheetId="2598">
        <row r="2">
          <cell r="E2">
            <v>0</v>
          </cell>
        </row>
      </sheetData>
      <sheetData sheetId="2599">
        <row r="2">
          <cell r="E2">
            <v>0</v>
          </cell>
        </row>
      </sheetData>
      <sheetData sheetId="2600">
        <row r="2">
          <cell r="E2">
            <v>0</v>
          </cell>
        </row>
      </sheetData>
      <sheetData sheetId="2601">
        <row r="2">
          <cell r="E2">
            <v>0</v>
          </cell>
        </row>
      </sheetData>
      <sheetData sheetId="2602">
        <row r="2">
          <cell r="E2">
            <v>0</v>
          </cell>
        </row>
      </sheetData>
      <sheetData sheetId="2603">
        <row r="2">
          <cell r="E2">
            <v>0</v>
          </cell>
        </row>
      </sheetData>
      <sheetData sheetId="2604">
        <row r="2">
          <cell r="E2">
            <v>0</v>
          </cell>
        </row>
      </sheetData>
      <sheetData sheetId="2605">
        <row r="2">
          <cell r="E2">
            <v>0</v>
          </cell>
        </row>
      </sheetData>
      <sheetData sheetId="2606">
        <row r="2">
          <cell r="E2">
            <v>0</v>
          </cell>
        </row>
      </sheetData>
      <sheetData sheetId="2607">
        <row r="2">
          <cell r="E2">
            <v>0</v>
          </cell>
        </row>
      </sheetData>
      <sheetData sheetId="2608">
        <row r="2">
          <cell r="E2">
            <v>0</v>
          </cell>
        </row>
      </sheetData>
      <sheetData sheetId="2609">
        <row r="2">
          <cell r="E2">
            <v>0</v>
          </cell>
        </row>
      </sheetData>
      <sheetData sheetId="2610">
        <row r="2">
          <cell r="E2">
            <v>0</v>
          </cell>
        </row>
      </sheetData>
      <sheetData sheetId="2611">
        <row r="2">
          <cell r="E2">
            <v>0</v>
          </cell>
        </row>
      </sheetData>
      <sheetData sheetId="2612">
        <row r="2">
          <cell r="E2">
            <v>0</v>
          </cell>
        </row>
      </sheetData>
      <sheetData sheetId="2613">
        <row r="2">
          <cell r="E2">
            <v>0</v>
          </cell>
        </row>
      </sheetData>
      <sheetData sheetId="2614">
        <row r="2">
          <cell r="E2">
            <v>0</v>
          </cell>
        </row>
      </sheetData>
      <sheetData sheetId="2615">
        <row r="2">
          <cell r="E2">
            <v>0</v>
          </cell>
        </row>
      </sheetData>
      <sheetData sheetId="2616">
        <row r="2">
          <cell r="E2">
            <v>0</v>
          </cell>
        </row>
      </sheetData>
      <sheetData sheetId="2617">
        <row r="2">
          <cell r="E2">
            <v>0</v>
          </cell>
        </row>
      </sheetData>
      <sheetData sheetId="2618">
        <row r="2">
          <cell r="E2">
            <v>0</v>
          </cell>
        </row>
      </sheetData>
      <sheetData sheetId="2619">
        <row r="2">
          <cell r="E2">
            <v>0</v>
          </cell>
        </row>
      </sheetData>
      <sheetData sheetId="2620">
        <row r="2">
          <cell r="E2">
            <v>0</v>
          </cell>
        </row>
      </sheetData>
      <sheetData sheetId="2621">
        <row r="2">
          <cell r="E2">
            <v>0</v>
          </cell>
        </row>
      </sheetData>
      <sheetData sheetId="2622">
        <row r="2">
          <cell r="E2">
            <v>0</v>
          </cell>
        </row>
      </sheetData>
      <sheetData sheetId="2623">
        <row r="2">
          <cell r="E2">
            <v>0</v>
          </cell>
        </row>
      </sheetData>
      <sheetData sheetId="2624">
        <row r="2">
          <cell r="E2">
            <v>0</v>
          </cell>
        </row>
      </sheetData>
      <sheetData sheetId="2625">
        <row r="2">
          <cell r="E2">
            <v>0</v>
          </cell>
        </row>
      </sheetData>
      <sheetData sheetId="2626">
        <row r="2">
          <cell r="E2">
            <v>0</v>
          </cell>
        </row>
      </sheetData>
      <sheetData sheetId="2627">
        <row r="2">
          <cell r="E2">
            <v>0</v>
          </cell>
        </row>
      </sheetData>
      <sheetData sheetId="2628">
        <row r="2">
          <cell r="E2">
            <v>0</v>
          </cell>
        </row>
      </sheetData>
      <sheetData sheetId="2629">
        <row r="2">
          <cell r="E2">
            <v>0</v>
          </cell>
        </row>
      </sheetData>
      <sheetData sheetId="2630">
        <row r="2">
          <cell r="E2">
            <v>0</v>
          </cell>
        </row>
      </sheetData>
      <sheetData sheetId="2631">
        <row r="2">
          <cell r="E2">
            <v>0</v>
          </cell>
        </row>
      </sheetData>
      <sheetData sheetId="2632">
        <row r="2">
          <cell r="E2">
            <v>0</v>
          </cell>
        </row>
      </sheetData>
      <sheetData sheetId="2633">
        <row r="2">
          <cell r="E2">
            <v>0</v>
          </cell>
        </row>
      </sheetData>
      <sheetData sheetId="2634">
        <row r="2">
          <cell r="E2">
            <v>0</v>
          </cell>
        </row>
      </sheetData>
      <sheetData sheetId="2635">
        <row r="2">
          <cell r="E2">
            <v>0</v>
          </cell>
        </row>
      </sheetData>
      <sheetData sheetId="2636">
        <row r="2">
          <cell r="E2">
            <v>0</v>
          </cell>
        </row>
      </sheetData>
      <sheetData sheetId="2637">
        <row r="2">
          <cell r="E2">
            <v>0</v>
          </cell>
        </row>
      </sheetData>
      <sheetData sheetId="2638">
        <row r="2">
          <cell r="E2">
            <v>0</v>
          </cell>
        </row>
      </sheetData>
      <sheetData sheetId="2639">
        <row r="2">
          <cell r="E2">
            <v>0</v>
          </cell>
        </row>
      </sheetData>
      <sheetData sheetId="2640">
        <row r="2">
          <cell r="E2">
            <v>0</v>
          </cell>
        </row>
      </sheetData>
      <sheetData sheetId="2641">
        <row r="2">
          <cell r="E2">
            <v>0</v>
          </cell>
        </row>
      </sheetData>
      <sheetData sheetId="2642">
        <row r="2">
          <cell r="E2">
            <v>0</v>
          </cell>
        </row>
      </sheetData>
      <sheetData sheetId="2643">
        <row r="2">
          <cell r="E2">
            <v>0</v>
          </cell>
        </row>
      </sheetData>
      <sheetData sheetId="2644">
        <row r="2">
          <cell r="E2">
            <v>0</v>
          </cell>
        </row>
      </sheetData>
      <sheetData sheetId="2645">
        <row r="2">
          <cell r="E2">
            <v>0</v>
          </cell>
        </row>
      </sheetData>
      <sheetData sheetId="2646">
        <row r="2">
          <cell r="E2">
            <v>0</v>
          </cell>
        </row>
      </sheetData>
      <sheetData sheetId="2647">
        <row r="2">
          <cell r="E2">
            <v>0</v>
          </cell>
        </row>
      </sheetData>
      <sheetData sheetId="2648">
        <row r="2">
          <cell r="E2">
            <v>0</v>
          </cell>
        </row>
      </sheetData>
      <sheetData sheetId="2649">
        <row r="2">
          <cell r="E2">
            <v>0</v>
          </cell>
        </row>
      </sheetData>
      <sheetData sheetId="2650">
        <row r="2">
          <cell r="E2">
            <v>0</v>
          </cell>
        </row>
      </sheetData>
      <sheetData sheetId="2651">
        <row r="2">
          <cell r="E2">
            <v>0</v>
          </cell>
        </row>
      </sheetData>
      <sheetData sheetId="2652">
        <row r="2">
          <cell r="E2">
            <v>0</v>
          </cell>
        </row>
      </sheetData>
      <sheetData sheetId="2653">
        <row r="2">
          <cell r="E2">
            <v>0</v>
          </cell>
        </row>
      </sheetData>
      <sheetData sheetId="2654">
        <row r="2">
          <cell r="E2">
            <v>0</v>
          </cell>
        </row>
      </sheetData>
      <sheetData sheetId="2655">
        <row r="2">
          <cell r="E2">
            <v>0</v>
          </cell>
        </row>
      </sheetData>
      <sheetData sheetId="2656">
        <row r="2">
          <cell r="E2">
            <v>0</v>
          </cell>
        </row>
      </sheetData>
      <sheetData sheetId="2657">
        <row r="2">
          <cell r="E2">
            <v>0</v>
          </cell>
        </row>
      </sheetData>
      <sheetData sheetId="2658">
        <row r="2">
          <cell r="E2">
            <v>0</v>
          </cell>
        </row>
      </sheetData>
      <sheetData sheetId="2659">
        <row r="2">
          <cell r="E2">
            <v>0</v>
          </cell>
        </row>
      </sheetData>
      <sheetData sheetId="2660">
        <row r="2">
          <cell r="E2">
            <v>0</v>
          </cell>
        </row>
      </sheetData>
      <sheetData sheetId="2661">
        <row r="2">
          <cell r="E2">
            <v>0</v>
          </cell>
        </row>
      </sheetData>
      <sheetData sheetId="2662">
        <row r="2">
          <cell r="E2">
            <v>0</v>
          </cell>
        </row>
      </sheetData>
      <sheetData sheetId="2663">
        <row r="2">
          <cell r="E2">
            <v>0</v>
          </cell>
        </row>
      </sheetData>
      <sheetData sheetId="2664">
        <row r="2">
          <cell r="E2">
            <v>0</v>
          </cell>
        </row>
      </sheetData>
      <sheetData sheetId="2665">
        <row r="2">
          <cell r="E2">
            <v>0</v>
          </cell>
        </row>
      </sheetData>
      <sheetData sheetId="2666">
        <row r="2">
          <cell r="E2">
            <v>0</v>
          </cell>
        </row>
      </sheetData>
      <sheetData sheetId="2667">
        <row r="2">
          <cell r="E2">
            <v>0</v>
          </cell>
        </row>
      </sheetData>
      <sheetData sheetId="2668">
        <row r="2">
          <cell r="E2">
            <v>0</v>
          </cell>
        </row>
      </sheetData>
      <sheetData sheetId="2669">
        <row r="2">
          <cell r="E2">
            <v>0</v>
          </cell>
        </row>
      </sheetData>
      <sheetData sheetId="2670">
        <row r="2">
          <cell r="E2">
            <v>0</v>
          </cell>
        </row>
      </sheetData>
      <sheetData sheetId="2671">
        <row r="2">
          <cell r="E2">
            <v>0</v>
          </cell>
        </row>
      </sheetData>
      <sheetData sheetId="2672">
        <row r="2">
          <cell r="E2">
            <v>0</v>
          </cell>
        </row>
      </sheetData>
      <sheetData sheetId="2673">
        <row r="2">
          <cell r="E2">
            <v>0</v>
          </cell>
        </row>
      </sheetData>
      <sheetData sheetId="2674">
        <row r="2">
          <cell r="E2">
            <v>0</v>
          </cell>
        </row>
      </sheetData>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ow r="2">
          <cell r="E2">
            <v>0</v>
          </cell>
        </row>
      </sheetData>
      <sheetData sheetId="2809">
        <row r="2">
          <cell r="E2">
            <v>0</v>
          </cell>
        </row>
      </sheetData>
      <sheetData sheetId="2810">
        <row r="2">
          <cell r="E2">
            <v>0</v>
          </cell>
        </row>
      </sheetData>
      <sheetData sheetId="2811">
        <row r="2">
          <cell r="E2">
            <v>0</v>
          </cell>
        </row>
      </sheetData>
      <sheetData sheetId="2812">
        <row r="2">
          <cell r="E2">
            <v>0</v>
          </cell>
        </row>
      </sheetData>
      <sheetData sheetId="2813">
        <row r="2">
          <cell r="E2">
            <v>0</v>
          </cell>
        </row>
      </sheetData>
      <sheetData sheetId="2814">
        <row r="2">
          <cell r="E2">
            <v>0</v>
          </cell>
        </row>
      </sheetData>
      <sheetData sheetId="2815">
        <row r="2">
          <cell r="E2">
            <v>0</v>
          </cell>
        </row>
      </sheetData>
      <sheetData sheetId="2816">
        <row r="2">
          <cell r="E2">
            <v>0</v>
          </cell>
        </row>
      </sheetData>
      <sheetData sheetId="2817">
        <row r="2">
          <cell r="E2">
            <v>0</v>
          </cell>
        </row>
      </sheetData>
      <sheetData sheetId="2818">
        <row r="2">
          <cell r="E2">
            <v>0</v>
          </cell>
        </row>
      </sheetData>
      <sheetData sheetId="2819">
        <row r="2">
          <cell r="E2">
            <v>0</v>
          </cell>
        </row>
      </sheetData>
      <sheetData sheetId="2820">
        <row r="2">
          <cell r="E2">
            <v>0</v>
          </cell>
        </row>
      </sheetData>
      <sheetData sheetId="2821">
        <row r="2">
          <cell r="E2">
            <v>0</v>
          </cell>
        </row>
      </sheetData>
      <sheetData sheetId="2822">
        <row r="2">
          <cell r="E2">
            <v>0</v>
          </cell>
        </row>
      </sheetData>
      <sheetData sheetId="2823">
        <row r="2">
          <cell r="E2">
            <v>0</v>
          </cell>
        </row>
      </sheetData>
      <sheetData sheetId="2824">
        <row r="2">
          <cell r="E2">
            <v>0</v>
          </cell>
        </row>
      </sheetData>
      <sheetData sheetId="2825">
        <row r="2">
          <cell r="E2">
            <v>0</v>
          </cell>
        </row>
      </sheetData>
      <sheetData sheetId="2826">
        <row r="2">
          <cell r="E2">
            <v>0</v>
          </cell>
        </row>
      </sheetData>
      <sheetData sheetId="2827">
        <row r="2">
          <cell r="E2">
            <v>0</v>
          </cell>
        </row>
      </sheetData>
      <sheetData sheetId="2828">
        <row r="2">
          <cell r="E2">
            <v>0</v>
          </cell>
        </row>
      </sheetData>
      <sheetData sheetId="2829">
        <row r="2">
          <cell r="E2">
            <v>0</v>
          </cell>
        </row>
      </sheetData>
      <sheetData sheetId="2830">
        <row r="2">
          <cell r="E2">
            <v>0</v>
          </cell>
        </row>
      </sheetData>
      <sheetData sheetId="2831">
        <row r="2">
          <cell r="E2">
            <v>0</v>
          </cell>
        </row>
      </sheetData>
      <sheetData sheetId="2832">
        <row r="2">
          <cell r="E2">
            <v>0</v>
          </cell>
        </row>
      </sheetData>
      <sheetData sheetId="2833">
        <row r="2">
          <cell r="E2">
            <v>0</v>
          </cell>
        </row>
      </sheetData>
      <sheetData sheetId="2834">
        <row r="2">
          <cell r="E2">
            <v>0</v>
          </cell>
        </row>
      </sheetData>
      <sheetData sheetId="2835">
        <row r="2">
          <cell r="E2">
            <v>0</v>
          </cell>
        </row>
      </sheetData>
      <sheetData sheetId="2836">
        <row r="2">
          <cell r="E2">
            <v>0</v>
          </cell>
        </row>
      </sheetData>
      <sheetData sheetId="2837">
        <row r="2">
          <cell r="E2">
            <v>0</v>
          </cell>
        </row>
      </sheetData>
      <sheetData sheetId="2838">
        <row r="2">
          <cell r="E2">
            <v>0</v>
          </cell>
        </row>
      </sheetData>
      <sheetData sheetId="2839">
        <row r="2">
          <cell r="E2">
            <v>0</v>
          </cell>
        </row>
      </sheetData>
      <sheetData sheetId="2840">
        <row r="2">
          <cell r="E2">
            <v>0</v>
          </cell>
        </row>
      </sheetData>
      <sheetData sheetId="2841">
        <row r="2">
          <cell r="E2">
            <v>0</v>
          </cell>
        </row>
      </sheetData>
      <sheetData sheetId="2842">
        <row r="2">
          <cell r="E2">
            <v>0</v>
          </cell>
        </row>
      </sheetData>
      <sheetData sheetId="2843">
        <row r="2">
          <cell r="E2">
            <v>0</v>
          </cell>
        </row>
      </sheetData>
      <sheetData sheetId="2844">
        <row r="2">
          <cell r="E2">
            <v>0</v>
          </cell>
        </row>
      </sheetData>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row r="2">
          <cell r="E2">
            <v>0</v>
          </cell>
        </row>
      </sheetData>
      <sheetData sheetId="2907">
        <row r="2">
          <cell r="E2">
            <v>0</v>
          </cell>
        </row>
      </sheetData>
      <sheetData sheetId="2908">
        <row r="2">
          <cell r="E2">
            <v>0</v>
          </cell>
        </row>
      </sheetData>
      <sheetData sheetId="2909">
        <row r="2">
          <cell r="E2">
            <v>0</v>
          </cell>
        </row>
      </sheetData>
      <sheetData sheetId="2910">
        <row r="2">
          <cell r="E2">
            <v>0</v>
          </cell>
        </row>
      </sheetData>
      <sheetData sheetId="2911">
        <row r="2">
          <cell r="E2">
            <v>0</v>
          </cell>
        </row>
      </sheetData>
      <sheetData sheetId="2912">
        <row r="2">
          <cell r="E2">
            <v>0</v>
          </cell>
        </row>
      </sheetData>
      <sheetData sheetId="2913">
        <row r="2">
          <cell r="E2">
            <v>0</v>
          </cell>
        </row>
      </sheetData>
      <sheetData sheetId="2914">
        <row r="2">
          <cell r="E2">
            <v>0</v>
          </cell>
        </row>
      </sheetData>
      <sheetData sheetId="2915">
        <row r="2">
          <cell r="E2">
            <v>0</v>
          </cell>
        </row>
      </sheetData>
      <sheetData sheetId="2916">
        <row r="2">
          <cell r="E2">
            <v>0</v>
          </cell>
        </row>
      </sheetData>
      <sheetData sheetId="2917">
        <row r="2">
          <cell r="E2">
            <v>0</v>
          </cell>
        </row>
      </sheetData>
      <sheetData sheetId="2918">
        <row r="2">
          <cell r="E2">
            <v>0</v>
          </cell>
        </row>
      </sheetData>
      <sheetData sheetId="2919">
        <row r="2">
          <cell r="E2">
            <v>0</v>
          </cell>
        </row>
      </sheetData>
      <sheetData sheetId="2920">
        <row r="2">
          <cell r="E2">
            <v>0</v>
          </cell>
        </row>
      </sheetData>
      <sheetData sheetId="2921">
        <row r="2">
          <cell r="E2">
            <v>0</v>
          </cell>
        </row>
      </sheetData>
      <sheetData sheetId="2922">
        <row r="2">
          <cell r="E2">
            <v>0</v>
          </cell>
        </row>
      </sheetData>
      <sheetData sheetId="2923">
        <row r="2">
          <cell r="E2">
            <v>0</v>
          </cell>
        </row>
      </sheetData>
      <sheetData sheetId="2924">
        <row r="2">
          <cell r="E2">
            <v>0</v>
          </cell>
        </row>
      </sheetData>
      <sheetData sheetId="2925">
        <row r="2">
          <cell r="E2">
            <v>0</v>
          </cell>
        </row>
      </sheetData>
      <sheetData sheetId="2926">
        <row r="2">
          <cell r="E2">
            <v>0</v>
          </cell>
        </row>
      </sheetData>
      <sheetData sheetId="2927">
        <row r="2">
          <cell r="E2">
            <v>0</v>
          </cell>
        </row>
      </sheetData>
      <sheetData sheetId="2928">
        <row r="2">
          <cell r="E2">
            <v>0</v>
          </cell>
        </row>
      </sheetData>
      <sheetData sheetId="2929">
        <row r="2">
          <cell r="E2">
            <v>0</v>
          </cell>
        </row>
      </sheetData>
      <sheetData sheetId="2930">
        <row r="2">
          <cell r="E2">
            <v>0</v>
          </cell>
        </row>
      </sheetData>
      <sheetData sheetId="2931">
        <row r="2">
          <cell r="E2">
            <v>0</v>
          </cell>
        </row>
      </sheetData>
      <sheetData sheetId="2932">
        <row r="2">
          <cell r="E2">
            <v>0</v>
          </cell>
        </row>
      </sheetData>
      <sheetData sheetId="2933">
        <row r="2">
          <cell r="E2">
            <v>0</v>
          </cell>
        </row>
      </sheetData>
      <sheetData sheetId="2934">
        <row r="2">
          <cell r="E2">
            <v>0</v>
          </cell>
        </row>
      </sheetData>
      <sheetData sheetId="2935">
        <row r="2">
          <cell r="E2">
            <v>0</v>
          </cell>
        </row>
      </sheetData>
      <sheetData sheetId="2936">
        <row r="2">
          <cell r="E2">
            <v>0</v>
          </cell>
        </row>
      </sheetData>
      <sheetData sheetId="2937">
        <row r="2">
          <cell r="E2">
            <v>0</v>
          </cell>
        </row>
      </sheetData>
      <sheetData sheetId="2938">
        <row r="2">
          <cell r="E2">
            <v>0</v>
          </cell>
        </row>
      </sheetData>
      <sheetData sheetId="2939">
        <row r="2">
          <cell r="E2">
            <v>0</v>
          </cell>
        </row>
      </sheetData>
      <sheetData sheetId="2940">
        <row r="2">
          <cell r="E2">
            <v>0</v>
          </cell>
        </row>
      </sheetData>
      <sheetData sheetId="2941">
        <row r="2">
          <cell r="E2">
            <v>0</v>
          </cell>
        </row>
      </sheetData>
      <sheetData sheetId="2942">
        <row r="2">
          <cell r="E2">
            <v>0</v>
          </cell>
        </row>
      </sheetData>
      <sheetData sheetId="2943">
        <row r="2">
          <cell r="E2">
            <v>0</v>
          </cell>
        </row>
      </sheetData>
      <sheetData sheetId="2944">
        <row r="2">
          <cell r="E2">
            <v>0</v>
          </cell>
        </row>
      </sheetData>
      <sheetData sheetId="2945">
        <row r="2">
          <cell r="E2">
            <v>0</v>
          </cell>
        </row>
      </sheetData>
      <sheetData sheetId="2946">
        <row r="2">
          <cell r="E2">
            <v>0</v>
          </cell>
        </row>
      </sheetData>
      <sheetData sheetId="2947">
        <row r="2">
          <cell r="E2">
            <v>0</v>
          </cell>
        </row>
      </sheetData>
      <sheetData sheetId="2948">
        <row r="2">
          <cell r="E2">
            <v>0</v>
          </cell>
        </row>
      </sheetData>
      <sheetData sheetId="2949">
        <row r="2">
          <cell r="E2">
            <v>0</v>
          </cell>
        </row>
      </sheetData>
      <sheetData sheetId="2950">
        <row r="2">
          <cell r="E2">
            <v>0</v>
          </cell>
        </row>
      </sheetData>
      <sheetData sheetId="2951">
        <row r="2">
          <cell r="E2">
            <v>0</v>
          </cell>
        </row>
      </sheetData>
      <sheetData sheetId="2952">
        <row r="2">
          <cell r="E2">
            <v>0</v>
          </cell>
        </row>
      </sheetData>
      <sheetData sheetId="2953">
        <row r="2">
          <cell r="E2">
            <v>0</v>
          </cell>
        </row>
      </sheetData>
      <sheetData sheetId="2954">
        <row r="2">
          <cell r="E2">
            <v>0</v>
          </cell>
        </row>
      </sheetData>
      <sheetData sheetId="2955">
        <row r="2">
          <cell r="E2">
            <v>0</v>
          </cell>
        </row>
      </sheetData>
      <sheetData sheetId="2956">
        <row r="2">
          <cell r="E2">
            <v>0</v>
          </cell>
        </row>
      </sheetData>
      <sheetData sheetId="2957">
        <row r="2">
          <cell r="E2">
            <v>0</v>
          </cell>
        </row>
      </sheetData>
      <sheetData sheetId="2958">
        <row r="2">
          <cell r="E2">
            <v>0</v>
          </cell>
        </row>
      </sheetData>
      <sheetData sheetId="2959">
        <row r="2">
          <cell r="E2">
            <v>0</v>
          </cell>
        </row>
      </sheetData>
      <sheetData sheetId="2960">
        <row r="2">
          <cell r="E2">
            <v>0</v>
          </cell>
        </row>
      </sheetData>
      <sheetData sheetId="2961">
        <row r="2">
          <cell r="E2">
            <v>0</v>
          </cell>
        </row>
      </sheetData>
      <sheetData sheetId="2962">
        <row r="2">
          <cell r="E2">
            <v>0</v>
          </cell>
        </row>
      </sheetData>
      <sheetData sheetId="2963">
        <row r="2">
          <cell r="E2">
            <v>0</v>
          </cell>
        </row>
      </sheetData>
      <sheetData sheetId="2964">
        <row r="2">
          <cell r="E2">
            <v>0</v>
          </cell>
        </row>
      </sheetData>
      <sheetData sheetId="2965">
        <row r="2">
          <cell r="E2">
            <v>0</v>
          </cell>
        </row>
      </sheetData>
      <sheetData sheetId="2966">
        <row r="2">
          <cell r="E2">
            <v>0</v>
          </cell>
        </row>
      </sheetData>
      <sheetData sheetId="2967">
        <row r="2">
          <cell r="E2">
            <v>0</v>
          </cell>
        </row>
      </sheetData>
      <sheetData sheetId="2968">
        <row r="2">
          <cell r="E2">
            <v>0</v>
          </cell>
        </row>
      </sheetData>
      <sheetData sheetId="2969">
        <row r="2">
          <cell r="E2">
            <v>0</v>
          </cell>
        </row>
      </sheetData>
      <sheetData sheetId="2970">
        <row r="2">
          <cell r="E2">
            <v>0</v>
          </cell>
        </row>
      </sheetData>
      <sheetData sheetId="2971">
        <row r="2">
          <cell r="E2">
            <v>0</v>
          </cell>
        </row>
      </sheetData>
      <sheetData sheetId="2972">
        <row r="2">
          <cell r="E2">
            <v>0</v>
          </cell>
        </row>
      </sheetData>
      <sheetData sheetId="2973">
        <row r="2">
          <cell r="E2">
            <v>0</v>
          </cell>
        </row>
      </sheetData>
      <sheetData sheetId="2974">
        <row r="2">
          <cell r="E2">
            <v>0</v>
          </cell>
        </row>
      </sheetData>
      <sheetData sheetId="2975">
        <row r="2">
          <cell r="E2">
            <v>0</v>
          </cell>
        </row>
      </sheetData>
      <sheetData sheetId="2976">
        <row r="2">
          <cell r="E2">
            <v>0</v>
          </cell>
        </row>
      </sheetData>
      <sheetData sheetId="2977">
        <row r="2">
          <cell r="E2">
            <v>0</v>
          </cell>
        </row>
      </sheetData>
      <sheetData sheetId="2978">
        <row r="2">
          <cell r="E2">
            <v>0</v>
          </cell>
        </row>
      </sheetData>
      <sheetData sheetId="2979">
        <row r="2">
          <cell r="E2">
            <v>0</v>
          </cell>
        </row>
      </sheetData>
      <sheetData sheetId="2980">
        <row r="2">
          <cell r="E2">
            <v>0</v>
          </cell>
        </row>
      </sheetData>
      <sheetData sheetId="2981">
        <row r="2">
          <cell r="E2">
            <v>0</v>
          </cell>
        </row>
      </sheetData>
      <sheetData sheetId="2982">
        <row r="2">
          <cell r="E2">
            <v>0</v>
          </cell>
        </row>
      </sheetData>
      <sheetData sheetId="2983">
        <row r="2">
          <cell r="E2">
            <v>0</v>
          </cell>
        </row>
      </sheetData>
      <sheetData sheetId="2984">
        <row r="2">
          <cell r="E2">
            <v>0</v>
          </cell>
        </row>
      </sheetData>
      <sheetData sheetId="2985">
        <row r="2">
          <cell r="E2">
            <v>0</v>
          </cell>
        </row>
      </sheetData>
      <sheetData sheetId="2986">
        <row r="2">
          <cell r="E2">
            <v>0</v>
          </cell>
        </row>
      </sheetData>
      <sheetData sheetId="2987">
        <row r="2">
          <cell r="E2">
            <v>0</v>
          </cell>
        </row>
      </sheetData>
      <sheetData sheetId="2988">
        <row r="2">
          <cell r="E2">
            <v>0</v>
          </cell>
        </row>
      </sheetData>
      <sheetData sheetId="2989">
        <row r="2">
          <cell r="E2">
            <v>0</v>
          </cell>
        </row>
      </sheetData>
      <sheetData sheetId="2990">
        <row r="2">
          <cell r="E2">
            <v>0</v>
          </cell>
        </row>
      </sheetData>
      <sheetData sheetId="2991">
        <row r="2">
          <cell r="E2">
            <v>0</v>
          </cell>
        </row>
      </sheetData>
      <sheetData sheetId="2992">
        <row r="2">
          <cell r="E2">
            <v>0</v>
          </cell>
        </row>
      </sheetData>
      <sheetData sheetId="2993">
        <row r="2">
          <cell r="E2">
            <v>0</v>
          </cell>
        </row>
      </sheetData>
      <sheetData sheetId="2994">
        <row r="2">
          <cell r="E2">
            <v>0</v>
          </cell>
        </row>
      </sheetData>
      <sheetData sheetId="2995">
        <row r="2">
          <cell r="E2">
            <v>0</v>
          </cell>
        </row>
      </sheetData>
      <sheetData sheetId="2996">
        <row r="2">
          <cell r="E2">
            <v>0</v>
          </cell>
        </row>
      </sheetData>
      <sheetData sheetId="2997">
        <row r="2">
          <cell r="E2">
            <v>0</v>
          </cell>
        </row>
      </sheetData>
      <sheetData sheetId="2998">
        <row r="2">
          <cell r="E2">
            <v>0</v>
          </cell>
        </row>
      </sheetData>
      <sheetData sheetId="2999">
        <row r="2">
          <cell r="E2">
            <v>0</v>
          </cell>
        </row>
      </sheetData>
      <sheetData sheetId="3000">
        <row r="2">
          <cell r="E2">
            <v>0</v>
          </cell>
        </row>
      </sheetData>
      <sheetData sheetId="3001">
        <row r="2">
          <cell r="E2">
            <v>0</v>
          </cell>
        </row>
      </sheetData>
      <sheetData sheetId="3002">
        <row r="2">
          <cell r="E2">
            <v>0</v>
          </cell>
        </row>
      </sheetData>
      <sheetData sheetId="3003">
        <row r="2">
          <cell r="E2">
            <v>0</v>
          </cell>
        </row>
      </sheetData>
      <sheetData sheetId="3004">
        <row r="2">
          <cell r="E2">
            <v>0</v>
          </cell>
        </row>
      </sheetData>
      <sheetData sheetId="3005">
        <row r="2">
          <cell r="E2">
            <v>0</v>
          </cell>
        </row>
      </sheetData>
      <sheetData sheetId="3006">
        <row r="2">
          <cell r="E2">
            <v>0</v>
          </cell>
        </row>
      </sheetData>
      <sheetData sheetId="3007">
        <row r="2">
          <cell r="E2">
            <v>0</v>
          </cell>
        </row>
      </sheetData>
      <sheetData sheetId="3008">
        <row r="2">
          <cell r="E2">
            <v>0</v>
          </cell>
        </row>
      </sheetData>
      <sheetData sheetId="3009">
        <row r="2">
          <cell r="E2">
            <v>0</v>
          </cell>
        </row>
      </sheetData>
      <sheetData sheetId="3010">
        <row r="2">
          <cell r="E2">
            <v>0</v>
          </cell>
        </row>
      </sheetData>
      <sheetData sheetId="3011">
        <row r="2">
          <cell r="E2">
            <v>0</v>
          </cell>
        </row>
      </sheetData>
      <sheetData sheetId="3012">
        <row r="2">
          <cell r="E2">
            <v>0</v>
          </cell>
        </row>
      </sheetData>
      <sheetData sheetId="3013">
        <row r="2">
          <cell r="E2">
            <v>0</v>
          </cell>
        </row>
      </sheetData>
      <sheetData sheetId="3014">
        <row r="2">
          <cell r="E2">
            <v>0</v>
          </cell>
        </row>
      </sheetData>
      <sheetData sheetId="3015">
        <row r="2">
          <cell r="E2">
            <v>0</v>
          </cell>
        </row>
      </sheetData>
      <sheetData sheetId="3016">
        <row r="2">
          <cell r="E2">
            <v>0</v>
          </cell>
        </row>
      </sheetData>
      <sheetData sheetId="3017">
        <row r="2">
          <cell r="E2">
            <v>0</v>
          </cell>
        </row>
      </sheetData>
      <sheetData sheetId="3018">
        <row r="2">
          <cell r="E2">
            <v>0</v>
          </cell>
        </row>
      </sheetData>
      <sheetData sheetId="3019">
        <row r="2">
          <cell r="E2">
            <v>0</v>
          </cell>
        </row>
      </sheetData>
      <sheetData sheetId="3020">
        <row r="2">
          <cell r="E2">
            <v>0</v>
          </cell>
        </row>
      </sheetData>
      <sheetData sheetId="3021">
        <row r="2">
          <cell r="E2">
            <v>0</v>
          </cell>
        </row>
      </sheetData>
      <sheetData sheetId="3022">
        <row r="2">
          <cell r="E2">
            <v>0</v>
          </cell>
        </row>
      </sheetData>
      <sheetData sheetId="3023">
        <row r="2">
          <cell r="E2">
            <v>0</v>
          </cell>
        </row>
      </sheetData>
      <sheetData sheetId="3024">
        <row r="2">
          <cell r="E2">
            <v>0</v>
          </cell>
        </row>
      </sheetData>
      <sheetData sheetId="3025">
        <row r="2">
          <cell r="E2">
            <v>0</v>
          </cell>
        </row>
      </sheetData>
      <sheetData sheetId="3026">
        <row r="2">
          <cell r="E2">
            <v>0</v>
          </cell>
        </row>
      </sheetData>
      <sheetData sheetId="3027">
        <row r="2">
          <cell r="E2">
            <v>0</v>
          </cell>
        </row>
      </sheetData>
      <sheetData sheetId="3028">
        <row r="2">
          <cell r="E2">
            <v>0</v>
          </cell>
        </row>
      </sheetData>
      <sheetData sheetId="3029">
        <row r="2">
          <cell r="E2">
            <v>0</v>
          </cell>
        </row>
      </sheetData>
      <sheetData sheetId="3030">
        <row r="2">
          <cell r="E2">
            <v>0</v>
          </cell>
        </row>
      </sheetData>
      <sheetData sheetId="3031">
        <row r="2">
          <cell r="E2">
            <v>0</v>
          </cell>
        </row>
      </sheetData>
      <sheetData sheetId="3032">
        <row r="2">
          <cell r="E2">
            <v>0</v>
          </cell>
        </row>
      </sheetData>
      <sheetData sheetId="3033">
        <row r="2">
          <cell r="E2">
            <v>0</v>
          </cell>
        </row>
      </sheetData>
      <sheetData sheetId="3034">
        <row r="2">
          <cell r="E2">
            <v>0</v>
          </cell>
        </row>
      </sheetData>
      <sheetData sheetId="3035">
        <row r="2">
          <cell r="E2">
            <v>0</v>
          </cell>
        </row>
      </sheetData>
      <sheetData sheetId="3036">
        <row r="2">
          <cell r="E2">
            <v>0</v>
          </cell>
        </row>
      </sheetData>
      <sheetData sheetId="3037">
        <row r="2">
          <cell r="E2">
            <v>0</v>
          </cell>
        </row>
      </sheetData>
      <sheetData sheetId="3038">
        <row r="2">
          <cell r="E2">
            <v>0</v>
          </cell>
        </row>
      </sheetData>
      <sheetData sheetId="3039">
        <row r="2">
          <cell r="E2">
            <v>0</v>
          </cell>
        </row>
      </sheetData>
      <sheetData sheetId="3040">
        <row r="2">
          <cell r="E2">
            <v>0</v>
          </cell>
        </row>
      </sheetData>
      <sheetData sheetId="3041">
        <row r="2">
          <cell r="E2">
            <v>0</v>
          </cell>
        </row>
      </sheetData>
      <sheetData sheetId="3042">
        <row r="2">
          <cell r="E2">
            <v>0</v>
          </cell>
        </row>
      </sheetData>
      <sheetData sheetId="3043">
        <row r="2">
          <cell r="E2">
            <v>0</v>
          </cell>
        </row>
      </sheetData>
      <sheetData sheetId="3044">
        <row r="2">
          <cell r="E2">
            <v>0</v>
          </cell>
        </row>
      </sheetData>
      <sheetData sheetId="3045">
        <row r="2">
          <cell r="E2">
            <v>0</v>
          </cell>
        </row>
      </sheetData>
      <sheetData sheetId="3046">
        <row r="2">
          <cell r="E2">
            <v>0</v>
          </cell>
        </row>
      </sheetData>
      <sheetData sheetId="3047">
        <row r="2">
          <cell r="E2">
            <v>0</v>
          </cell>
        </row>
      </sheetData>
      <sheetData sheetId="3048">
        <row r="2">
          <cell r="E2">
            <v>0</v>
          </cell>
        </row>
      </sheetData>
      <sheetData sheetId="3049">
        <row r="2">
          <cell r="E2">
            <v>0</v>
          </cell>
        </row>
      </sheetData>
      <sheetData sheetId="3050">
        <row r="2">
          <cell r="E2">
            <v>0</v>
          </cell>
        </row>
      </sheetData>
      <sheetData sheetId="3051">
        <row r="2">
          <cell r="E2">
            <v>0</v>
          </cell>
        </row>
      </sheetData>
      <sheetData sheetId="3052">
        <row r="2">
          <cell r="E2">
            <v>0</v>
          </cell>
        </row>
      </sheetData>
      <sheetData sheetId="3053">
        <row r="2">
          <cell r="E2">
            <v>0</v>
          </cell>
        </row>
      </sheetData>
      <sheetData sheetId="3054">
        <row r="2">
          <cell r="E2">
            <v>0</v>
          </cell>
        </row>
      </sheetData>
      <sheetData sheetId="3055">
        <row r="2">
          <cell r="E2">
            <v>0</v>
          </cell>
        </row>
      </sheetData>
      <sheetData sheetId="3056">
        <row r="2">
          <cell r="E2">
            <v>0</v>
          </cell>
        </row>
      </sheetData>
      <sheetData sheetId="3057">
        <row r="2">
          <cell r="E2">
            <v>0</v>
          </cell>
        </row>
      </sheetData>
      <sheetData sheetId="3058">
        <row r="2">
          <cell r="E2">
            <v>0</v>
          </cell>
        </row>
      </sheetData>
      <sheetData sheetId="3059">
        <row r="2">
          <cell r="E2">
            <v>0</v>
          </cell>
        </row>
      </sheetData>
      <sheetData sheetId="3060">
        <row r="2">
          <cell r="E2">
            <v>0</v>
          </cell>
        </row>
      </sheetData>
      <sheetData sheetId="3061">
        <row r="2">
          <cell r="E2">
            <v>0</v>
          </cell>
        </row>
      </sheetData>
      <sheetData sheetId="3062">
        <row r="2">
          <cell r="E2">
            <v>0</v>
          </cell>
        </row>
      </sheetData>
      <sheetData sheetId="3063">
        <row r="2">
          <cell r="E2">
            <v>0</v>
          </cell>
        </row>
      </sheetData>
      <sheetData sheetId="3064">
        <row r="2">
          <cell r="E2">
            <v>0</v>
          </cell>
        </row>
      </sheetData>
      <sheetData sheetId="3065">
        <row r="2">
          <cell r="E2">
            <v>0</v>
          </cell>
        </row>
      </sheetData>
      <sheetData sheetId="3066">
        <row r="2">
          <cell r="E2">
            <v>0</v>
          </cell>
        </row>
      </sheetData>
      <sheetData sheetId="3067">
        <row r="2">
          <cell r="E2">
            <v>0</v>
          </cell>
        </row>
      </sheetData>
      <sheetData sheetId="3068">
        <row r="2">
          <cell r="E2">
            <v>0</v>
          </cell>
        </row>
      </sheetData>
      <sheetData sheetId="3069">
        <row r="2">
          <cell r="E2">
            <v>0</v>
          </cell>
        </row>
      </sheetData>
      <sheetData sheetId="3070">
        <row r="2">
          <cell r="E2">
            <v>0</v>
          </cell>
        </row>
      </sheetData>
      <sheetData sheetId="3071">
        <row r="2">
          <cell r="E2">
            <v>0</v>
          </cell>
        </row>
      </sheetData>
      <sheetData sheetId="3072">
        <row r="2">
          <cell r="E2">
            <v>0</v>
          </cell>
        </row>
      </sheetData>
      <sheetData sheetId="3073">
        <row r="2">
          <cell r="E2">
            <v>0</v>
          </cell>
        </row>
      </sheetData>
      <sheetData sheetId="3074">
        <row r="2">
          <cell r="E2">
            <v>0</v>
          </cell>
        </row>
      </sheetData>
      <sheetData sheetId="3075">
        <row r="2">
          <cell r="E2">
            <v>0</v>
          </cell>
        </row>
      </sheetData>
      <sheetData sheetId="3076">
        <row r="2">
          <cell r="E2">
            <v>0</v>
          </cell>
        </row>
      </sheetData>
      <sheetData sheetId="3077">
        <row r="2">
          <cell r="E2">
            <v>0</v>
          </cell>
        </row>
      </sheetData>
      <sheetData sheetId="3078">
        <row r="2">
          <cell r="E2">
            <v>0</v>
          </cell>
        </row>
      </sheetData>
      <sheetData sheetId="3079">
        <row r="2">
          <cell r="E2">
            <v>0</v>
          </cell>
        </row>
      </sheetData>
      <sheetData sheetId="3080">
        <row r="2">
          <cell r="E2">
            <v>0</v>
          </cell>
        </row>
      </sheetData>
      <sheetData sheetId="3081">
        <row r="2">
          <cell r="E2">
            <v>0</v>
          </cell>
        </row>
      </sheetData>
      <sheetData sheetId="3082">
        <row r="2">
          <cell r="E2">
            <v>0</v>
          </cell>
        </row>
      </sheetData>
      <sheetData sheetId="3083">
        <row r="2">
          <cell r="E2">
            <v>0</v>
          </cell>
        </row>
      </sheetData>
      <sheetData sheetId="3084">
        <row r="2">
          <cell r="E2">
            <v>0</v>
          </cell>
        </row>
      </sheetData>
      <sheetData sheetId="3085">
        <row r="2">
          <cell r="E2">
            <v>0</v>
          </cell>
        </row>
      </sheetData>
      <sheetData sheetId="3086">
        <row r="2">
          <cell r="E2">
            <v>0</v>
          </cell>
        </row>
      </sheetData>
      <sheetData sheetId="3087">
        <row r="2">
          <cell r="E2">
            <v>0</v>
          </cell>
        </row>
      </sheetData>
      <sheetData sheetId="3088">
        <row r="2">
          <cell r="E2">
            <v>0</v>
          </cell>
        </row>
      </sheetData>
      <sheetData sheetId="3089">
        <row r="2">
          <cell r="E2">
            <v>0</v>
          </cell>
        </row>
      </sheetData>
      <sheetData sheetId="3090">
        <row r="2">
          <cell r="E2">
            <v>0</v>
          </cell>
        </row>
      </sheetData>
      <sheetData sheetId="3091">
        <row r="2">
          <cell r="E2">
            <v>0</v>
          </cell>
        </row>
      </sheetData>
      <sheetData sheetId="3092">
        <row r="2">
          <cell r="E2">
            <v>0</v>
          </cell>
        </row>
      </sheetData>
      <sheetData sheetId="3093">
        <row r="2">
          <cell r="E2">
            <v>0</v>
          </cell>
        </row>
      </sheetData>
      <sheetData sheetId="3094">
        <row r="2">
          <cell r="E2">
            <v>0</v>
          </cell>
        </row>
      </sheetData>
      <sheetData sheetId="3095">
        <row r="2">
          <cell r="E2">
            <v>0</v>
          </cell>
        </row>
      </sheetData>
      <sheetData sheetId="3096">
        <row r="2">
          <cell r="E2">
            <v>0</v>
          </cell>
        </row>
      </sheetData>
      <sheetData sheetId="3097">
        <row r="2">
          <cell r="E2">
            <v>0</v>
          </cell>
        </row>
      </sheetData>
      <sheetData sheetId="3098">
        <row r="2">
          <cell r="E2">
            <v>0</v>
          </cell>
        </row>
      </sheetData>
      <sheetData sheetId="3099">
        <row r="2">
          <cell r="E2">
            <v>0</v>
          </cell>
        </row>
      </sheetData>
      <sheetData sheetId="3100">
        <row r="2">
          <cell r="E2">
            <v>0</v>
          </cell>
        </row>
      </sheetData>
      <sheetData sheetId="3101">
        <row r="2">
          <cell r="E2">
            <v>0</v>
          </cell>
        </row>
      </sheetData>
      <sheetData sheetId="3102">
        <row r="2">
          <cell r="E2">
            <v>0</v>
          </cell>
        </row>
      </sheetData>
      <sheetData sheetId="3103">
        <row r="2">
          <cell r="E2">
            <v>0</v>
          </cell>
        </row>
      </sheetData>
      <sheetData sheetId="3104">
        <row r="2">
          <cell r="E2">
            <v>0</v>
          </cell>
        </row>
      </sheetData>
      <sheetData sheetId="3105">
        <row r="2">
          <cell r="E2">
            <v>0</v>
          </cell>
        </row>
      </sheetData>
      <sheetData sheetId="3106">
        <row r="2">
          <cell r="E2">
            <v>0</v>
          </cell>
        </row>
      </sheetData>
      <sheetData sheetId="3107">
        <row r="2">
          <cell r="E2">
            <v>0</v>
          </cell>
        </row>
      </sheetData>
      <sheetData sheetId="3108">
        <row r="2">
          <cell r="E2">
            <v>0</v>
          </cell>
        </row>
      </sheetData>
      <sheetData sheetId="3109">
        <row r="2">
          <cell r="E2">
            <v>0</v>
          </cell>
        </row>
      </sheetData>
      <sheetData sheetId="3110">
        <row r="2">
          <cell r="E2">
            <v>0</v>
          </cell>
        </row>
      </sheetData>
      <sheetData sheetId="3111">
        <row r="2">
          <cell r="E2">
            <v>0</v>
          </cell>
        </row>
      </sheetData>
      <sheetData sheetId="3112">
        <row r="2">
          <cell r="E2">
            <v>0</v>
          </cell>
        </row>
      </sheetData>
      <sheetData sheetId="3113">
        <row r="2">
          <cell r="E2">
            <v>0</v>
          </cell>
        </row>
      </sheetData>
      <sheetData sheetId="3114">
        <row r="2">
          <cell r="E2">
            <v>0</v>
          </cell>
        </row>
      </sheetData>
      <sheetData sheetId="3115">
        <row r="2">
          <cell r="E2">
            <v>0</v>
          </cell>
        </row>
      </sheetData>
      <sheetData sheetId="3116">
        <row r="2">
          <cell r="E2">
            <v>0</v>
          </cell>
        </row>
      </sheetData>
      <sheetData sheetId="3117">
        <row r="2">
          <cell r="E2">
            <v>0</v>
          </cell>
        </row>
      </sheetData>
      <sheetData sheetId="3118">
        <row r="2">
          <cell r="E2">
            <v>0</v>
          </cell>
        </row>
      </sheetData>
      <sheetData sheetId="3119">
        <row r="2">
          <cell r="E2">
            <v>0</v>
          </cell>
        </row>
      </sheetData>
      <sheetData sheetId="3120">
        <row r="2">
          <cell r="E2">
            <v>0</v>
          </cell>
        </row>
      </sheetData>
      <sheetData sheetId="3121">
        <row r="2">
          <cell r="E2">
            <v>0</v>
          </cell>
        </row>
      </sheetData>
      <sheetData sheetId="3122">
        <row r="2">
          <cell r="E2">
            <v>0</v>
          </cell>
        </row>
      </sheetData>
      <sheetData sheetId="3123">
        <row r="2">
          <cell r="E2">
            <v>0</v>
          </cell>
        </row>
      </sheetData>
      <sheetData sheetId="3124">
        <row r="2">
          <cell r="E2">
            <v>0</v>
          </cell>
        </row>
      </sheetData>
      <sheetData sheetId="3125">
        <row r="2">
          <cell r="E2">
            <v>0</v>
          </cell>
        </row>
      </sheetData>
      <sheetData sheetId="3126">
        <row r="2">
          <cell r="E2">
            <v>0</v>
          </cell>
        </row>
      </sheetData>
      <sheetData sheetId="3127">
        <row r="2">
          <cell r="E2">
            <v>0</v>
          </cell>
        </row>
      </sheetData>
      <sheetData sheetId="3128">
        <row r="2">
          <cell r="E2">
            <v>0</v>
          </cell>
        </row>
      </sheetData>
      <sheetData sheetId="3129">
        <row r="2">
          <cell r="E2">
            <v>0</v>
          </cell>
        </row>
      </sheetData>
      <sheetData sheetId="3130">
        <row r="2">
          <cell r="E2">
            <v>0</v>
          </cell>
        </row>
      </sheetData>
      <sheetData sheetId="3131">
        <row r="2">
          <cell r="E2">
            <v>0</v>
          </cell>
        </row>
      </sheetData>
      <sheetData sheetId="3132">
        <row r="2">
          <cell r="E2">
            <v>0</v>
          </cell>
        </row>
      </sheetData>
      <sheetData sheetId="3133">
        <row r="2">
          <cell r="E2">
            <v>0</v>
          </cell>
        </row>
      </sheetData>
      <sheetData sheetId="3134">
        <row r="2">
          <cell r="E2">
            <v>0</v>
          </cell>
        </row>
      </sheetData>
      <sheetData sheetId="3135">
        <row r="2">
          <cell r="E2">
            <v>0</v>
          </cell>
        </row>
      </sheetData>
      <sheetData sheetId="3136">
        <row r="2">
          <cell r="E2">
            <v>0</v>
          </cell>
        </row>
      </sheetData>
      <sheetData sheetId="3137">
        <row r="2">
          <cell r="E2">
            <v>0</v>
          </cell>
        </row>
      </sheetData>
      <sheetData sheetId="3138">
        <row r="2">
          <cell r="E2">
            <v>0</v>
          </cell>
        </row>
      </sheetData>
      <sheetData sheetId="3139">
        <row r="2">
          <cell r="E2">
            <v>0</v>
          </cell>
        </row>
      </sheetData>
      <sheetData sheetId="3140">
        <row r="2">
          <cell r="E2">
            <v>0</v>
          </cell>
        </row>
      </sheetData>
      <sheetData sheetId="3141">
        <row r="2">
          <cell r="E2">
            <v>0</v>
          </cell>
        </row>
      </sheetData>
      <sheetData sheetId="3142">
        <row r="2">
          <cell r="E2">
            <v>0</v>
          </cell>
        </row>
      </sheetData>
      <sheetData sheetId="3143">
        <row r="2">
          <cell r="E2">
            <v>0</v>
          </cell>
        </row>
      </sheetData>
      <sheetData sheetId="3144">
        <row r="2">
          <cell r="E2">
            <v>0</v>
          </cell>
        </row>
      </sheetData>
      <sheetData sheetId="3145">
        <row r="2">
          <cell r="E2">
            <v>0</v>
          </cell>
        </row>
      </sheetData>
      <sheetData sheetId="3146">
        <row r="2">
          <cell r="E2">
            <v>0</v>
          </cell>
        </row>
      </sheetData>
      <sheetData sheetId="3147">
        <row r="2">
          <cell r="E2">
            <v>0</v>
          </cell>
        </row>
      </sheetData>
      <sheetData sheetId="3148">
        <row r="2">
          <cell r="E2">
            <v>0</v>
          </cell>
        </row>
      </sheetData>
      <sheetData sheetId="3149">
        <row r="2">
          <cell r="E2">
            <v>0</v>
          </cell>
        </row>
      </sheetData>
      <sheetData sheetId="3150">
        <row r="2">
          <cell r="E2">
            <v>0</v>
          </cell>
        </row>
      </sheetData>
      <sheetData sheetId="3151">
        <row r="2">
          <cell r="E2">
            <v>0</v>
          </cell>
        </row>
      </sheetData>
      <sheetData sheetId="3152">
        <row r="2">
          <cell r="E2">
            <v>0</v>
          </cell>
        </row>
      </sheetData>
      <sheetData sheetId="3153">
        <row r="2">
          <cell r="E2">
            <v>0</v>
          </cell>
        </row>
      </sheetData>
      <sheetData sheetId="3154">
        <row r="2">
          <cell r="E2">
            <v>0</v>
          </cell>
        </row>
      </sheetData>
      <sheetData sheetId="3155">
        <row r="2">
          <cell r="E2">
            <v>0</v>
          </cell>
        </row>
      </sheetData>
      <sheetData sheetId="3156">
        <row r="2">
          <cell r="E2">
            <v>0</v>
          </cell>
        </row>
      </sheetData>
      <sheetData sheetId="3157">
        <row r="2">
          <cell r="E2">
            <v>0</v>
          </cell>
        </row>
      </sheetData>
      <sheetData sheetId="3158">
        <row r="2">
          <cell r="E2">
            <v>0</v>
          </cell>
        </row>
      </sheetData>
      <sheetData sheetId="3159">
        <row r="2">
          <cell r="E2">
            <v>0</v>
          </cell>
        </row>
      </sheetData>
      <sheetData sheetId="3160">
        <row r="2">
          <cell r="E2">
            <v>0</v>
          </cell>
        </row>
      </sheetData>
      <sheetData sheetId="3161">
        <row r="2">
          <cell r="E2">
            <v>0</v>
          </cell>
        </row>
      </sheetData>
      <sheetData sheetId="3162">
        <row r="2">
          <cell r="E2">
            <v>0</v>
          </cell>
        </row>
      </sheetData>
      <sheetData sheetId="3163">
        <row r="2">
          <cell r="E2">
            <v>0</v>
          </cell>
        </row>
      </sheetData>
      <sheetData sheetId="3164">
        <row r="2">
          <cell r="E2">
            <v>0</v>
          </cell>
        </row>
      </sheetData>
      <sheetData sheetId="3165">
        <row r="2">
          <cell r="E2">
            <v>0</v>
          </cell>
        </row>
      </sheetData>
      <sheetData sheetId="3166">
        <row r="2">
          <cell r="E2">
            <v>0</v>
          </cell>
        </row>
      </sheetData>
      <sheetData sheetId="3167">
        <row r="2">
          <cell r="E2">
            <v>0</v>
          </cell>
        </row>
      </sheetData>
      <sheetData sheetId="3168">
        <row r="2">
          <cell r="E2">
            <v>0</v>
          </cell>
        </row>
      </sheetData>
      <sheetData sheetId="3169">
        <row r="2">
          <cell r="E2">
            <v>0</v>
          </cell>
        </row>
      </sheetData>
      <sheetData sheetId="3170">
        <row r="2">
          <cell r="E2">
            <v>0</v>
          </cell>
        </row>
      </sheetData>
      <sheetData sheetId="3171">
        <row r="2">
          <cell r="E2">
            <v>0</v>
          </cell>
        </row>
      </sheetData>
      <sheetData sheetId="3172">
        <row r="2">
          <cell r="E2">
            <v>0</v>
          </cell>
        </row>
      </sheetData>
      <sheetData sheetId="3173">
        <row r="2">
          <cell r="E2">
            <v>0</v>
          </cell>
        </row>
      </sheetData>
      <sheetData sheetId="3174">
        <row r="2">
          <cell r="E2">
            <v>0</v>
          </cell>
        </row>
      </sheetData>
      <sheetData sheetId="3175">
        <row r="2">
          <cell r="E2">
            <v>0</v>
          </cell>
        </row>
      </sheetData>
      <sheetData sheetId="3176">
        <row r="2">
          <cell r="E2">
            <v>0</v>
          </cell>
        </row>
      </sheetData>
      <sheetData sheetId="3177">
        <row r="2">
          <cell r="E2">
            <v>0</v>
          </cell>
        </row>
      </sheetData>
      <sheetData sheetId="3178">
        <row r="2">
          <cell r="E2">
            <v>0</v>
          </cell>
        </row>
      </sheetData>
      <sheetData sheetId="3179">
        <row r="2">
          <cell r="E2">
            <v>0</v>
          </cell>
        </row>
      </sheetData>
      <sheetData sheetId="3180">
        <row r="2">
          <cell r="E2">
            <v>0</v>
          </cell>
        </row>
      </sheetData>
      <sheetData sheetId="3181">
        <row r="2">
          <cell r="E2">
            <v>0</v>
          </cell>
        </row>
      </sheetData>
      <sheetData sheetId="3182">
        <row r="2">
          <cell r="E2">
            <v>0</v>
          </cell>
        </row>
      </sheetData>
      <sheetData sheetId="3183">
        <row r="2">
          <cell r="E2">
            <v>0</v>
          </cell>
        </row>
      </sheetData>
      <sheetData sheetId="3184">
        <row r="2">
          <cell r="E2">
            <v>0</v>
          </cell>
        </row>
      </sheetData>
      <sheetData sheetId="3185">
        <row r="2">
          <cell r="E2">
            <v>0</v>
          </cell>
        </row>
      </sheetData>
      <sheetData sheetId="3186">
        <row r="2">
          <cell r="E2">
            <v>0</v>
          </cell>
        </row>
      </sheetData>
      <sheetData sheetId="3187">
        <row r="2">
          <cell r="E2">
            <v>0</v>
          </cell>
        </row>
      </sheetData>
      <sheetData sheetId="3188">
        <row r="2">
          <cell r="E2">
            <v>0</v>
          </cell>
        </row>
      </sheetData>
      <sheetData sheetId="3189">
        <row r="2">
          <cell r="E2">
            <v>0</v>
          </cell>
        </row>
      </sheetData>
      <sheetData sheetId="3190">
        <row r="2">
          <cell r="E2">
            <v>0</v>
          </cell>
        </row>
      </sheetData>
      <sheetData sheetId="3191">
        <row r="2">
          <cell r="E2">
            <v>0</v>
          </cell>
        </row>
      </sheetData>
      <sheetData sheetId="3192">
        <row r="2">
          <cell r="E2">
            <v>0</v>
          </cell>
        </row>
      </sheetData>
      <sheetData sheetId="3193">
        <row r="2">
          <cell r="E2">
            <v>0</v>
          </cell>
        </row>
      </sheetData>
      <sheetData sheetId="3194">
        <row r="2">
          <cell r="E2">
            <v>0</v>
          </cell>
        </row>
      </sheetData>
      <sheetData sheetId="3195">
        <row r="2">
          <cell r="E2">
            <v>0</v>
          </cell>
        </row>
      </sheetData>
      <sheetData sheetId="3196">
        <row r="2">
          <cell r="E2">
            <v>0</v>
          </cell>
        </row>
      </sheetData>
      <sheetData sheetId="3197">
        <row r="2">
          <cell r="E2">
            <v>0</v>
          </cell>
        </row>
      </sheetData>
      <sheetData sheetId="3198">
        <row r="2">
          <cell r="E2">
            <v>0</v>
          </cell>
        </row>
      </sheetData>
      <sheetData sheetId="3199">
        <row r="2">
          <cell r="E2">
            <v>0</v>
          </cell>
        </row>
      </sheetData>
      <sheetData sheetId="3200">
        <row r="2">
          <cell r="E2">
            <v>0</v>
          </cell>
        </row>
      </sheetData>
      <sheetData sheetId="3201">
        <row r="2">
          <cell r="E2">
            <v>0</v>
          </cell>
        </row>
      </sheetData>
      <sheetData sheetId="3202">
        <row r="2">
          <cell r="E2">
            <v>0</v>
          </cell>
        </row>
      </sheetData>
      <sheetData sheetId="3203">
        <row r="2">
          <cell r="E2">
            <v>0</v>
          </cell>
        </row>
      </sheetData>
      <sheetData sheetId="3204">
        <row r="2">
          <cell r="E2">
            <v>0</v>
          </cell>
        </row>
      </sheetData>
      <sheetData sheetId="3205">
        <row r="2">
          <cell r="E2">
            <v>0</v>
          </cell>
        </row>
      </sheetData>
      <sheetData sheetId="3206">
        <row r="2">
          <cell r="E2">
            <v>0</v>
          </cell>
        </row>
      </sheetData>
      <sheetData sheetId="3207">
        <row r="2">
          <cell r="E2">
            <v>0</v>
          </cell>
        </row>
      </sheetData>
      <sheetData sheetId="3208">
        <row r="2">
          <cell r="E2">
            <v>0</v>
          </cell>
        </row>
      </sheetData>
      <sheetData sheetId="3209">
        <row r="2">
          <cell r="E2">
            <v>0</v>
          </cell>
        </row>
      </sheetData>
      <sheetData sheetId="3210">
        <row r="2">
          <cell r="E2">
            <v>0</v>
          </cell>
        </row>
      </sheetData>
      <sheetData sheetId="3211">
        <row r="2">
          <cell r="E2">
            <v>0</v>
          </cell>
        </row>
      </sheetData>
      <sheetData sheetId="3212">
        <row r="2">
          <cell r="E2">
            <v>0</v>
          </cell>
        </row>
      </sheetData>
      <sheetData sheetId="3213">
        <row r="2">
          <cell r="E2">
            <v>0</v>
          </cell>
        </row>
      </sheetData>
      <sheetData sheetId="3214">
        <row r="2">
          <cell r="E2">
            <v>0</v>
          </cell>
        </row>
      </sheetData>
      <sheetData sheetId="3215">
        <row r="2">
          <cell r="E2">
            <v>0</v>
          </cell>
        </row>
      </sheetData>
      <sheetData sheetId="3216">
        <row r="2">
          <cell r="E2">
            <v>0</v>
          </cell>
        </row>
      </sheetData>
      <sheetData sheetId="3217">
        <row r="2">
          <cell r="E2">
            <v>0</v>
          </cell>
        </row>
      </sheetData>
      <sheetData sheetId="3218">
        <row r="2">
          <cell r="E2">
            <v>0</v>
          </cell>
        </row>
      </sheetData>
      <sheetData sheetId="3219">
        <row r="2">
          <cell r="E2">
            <v>0</v>
          </cell>
        </row>
      </sheetData>
      <sheetData sheetId="3220">
        <row r="2">
          <cell r="E2">
            <v>0</v>
          </cell>
        </row>
      </sheetData>
      <sheetData sheetId="3221">
        <row r="2">
          <cell r="E2">
            <v>0</v>
          </cell>
        </row>
      </sheetData>
      <sheetData sheetId="3222">
        <row r="2">
          <cell r="E2">
            <v>0</v>
          </cell>
        </row>
      </sheetData>
      <sheetData sheetId="3223">
        <row r="2">
          <cell r="E2">
            <v>0</v>
          </cell>
        </row>
      </sheetData>
      <sheetData sheetId="3224">
        <row r="2">
          <cell r="E2">
            <v>0</v>
          </cell>
        </row>
      </sheetData>
      <sheetData sheetId="3225">
        <row r="2">
          <cell r="E2">
            <v>0</v>
          </cell>
        </row>
      </sheetData>
      <sheetData sheetId="3226">
        <row r="2">
          <cell r="E2">
            <v>0</v>
          </cell>
        </row>
      </sheetData>
      <sheetData sheetId="3227">
        <row r="2">
          <cell r="E2">
            <v>0</v>
          </cell>
        </row>
      </sheetData>
      <sheetData sheetId="3228">
        <row r="2">
          <cell r="E2">
            <v>0</v>
          </cell>
        </row>
      </sheetData>
      <sheetData sheetId="3229">
        <row r="2">
          <cell r="E2">
            <v>0</v>
          </cell>
        </row>
      </sheetData>
      <sheetData sheetId="3230">
        <row r="2">
          <cell r="E2">
            <v>0</v>
          </cell>
        </row>
      </sheetData>
      <sheetData sheetId="3231">
        <row r="2">
          <cell r="E2">
            <v>0</v>
          </cell>
        </row>
      </sheetData>
      <sheetData sheetId="3232">
        <row r="2">
          <cell r="E2">
            <v>0</v>
          </cell>
        </row>
      </sheetData>
      <sheetData sheetId="3233">
        <row r="2">
          <cell r="E2">
            <v>0</v>
          </cell>
        </row>
      </sheetData>
      <sheetData sheetId="3234">
        <row r="2">
          <cell r="E2">
            <v>0</v>
          </cell>
        </row>
      </sheetData>
      <sheetData sheetId="3235">
        <row r="2">
          <cell r="E2">
            <v>0</v>
          </cell>
        </row>
      </sheetData>
      <sheetData sheetId="3236">
        <row r="2">
          <cell r="E2">
            <v>0</v>
          </cell>
        </row>
      </sheetData>
      <sheetData sheetId="3237">
        <row r="2">
          <cell r="E2">
            <v>0</v>
          </cell>
        </row>
      </sheetData>
      <sheetData sheetId="3238">
        <row r="2">
          <cell r="E2">
            <v>0</v>
          </cell>
        </row>
      </sheetData>
      <sheetData sheetId="3239">
        <row r="2">
          <cell r="E2">
            <v>0</v>
          </cell>
        </row>
      </sheetData>
      <sheetData sheetId="3240">
        <row r="2">
          <cell r="E2">
            <v>0</v>
          </cell>
        </row>
      </sheetData>
      <sheetData sheetId="3241">
        <row r="2">
          <cell r="E2">
            <v>0</v>
          </cell>
        </row>
      </sheetData>
      <sheetData sheetId="3242">
        <row r="2">
          <cell r="E2">
            <v>0</v>
          </cell>
        </row>
      </sheetData>
      <sheetData sheetId="3243">
        <row r="2">
          <cell r="E2">
            <v>0</v>
          </cell>
        </row>
      </sheetData>
      <sheetData sheetId="3244">
        <row r="2">
          <cell r="E2">
            <v>0</v>
          </cell>
        </row>
      </sheetData>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ow r="2">
          <cell r="E2">
            <v>0</v>
          </cell>
        </row>
      </sheetData>
      <sheetData sheetId="3349">
        <row r="2">
          <cell r="E2">
            <v>0</v>
          </cell>
        </row>
      </sheetData>
      <sheetData sheetId="3350">
        <row r="2">
          <cell r="E2">
            <v>0</v>
          </cell>
        </row>
      </sheetData>
      <sheetData sheetId="3351">
        <row r="2">
          <cell r="E2">
            <v>0</v>
          </cell>
        </row>
      </sheetData>
      <sheetData sheetId="3352">
        <row r="2">
          <cell r="E2">
            <v>0</v>
          </cell>
        </row>
      </sheetData>
      <sheetData sheetId="3353">
        <row r="2">
          <cell r="E2">
            <v>0</v>
          </cell>
        </row>
      </sheetData>
      <sheetData sheetId="3354">
        <row r="2">
          <cell r="E2">
            <v>0</v>
          </cell>
        </row>
      </sheetData>
      <sheetData sheetId="3355">
        <row r="2">
          <cell r="E2">
            <v>0</v>
          </cell>
        </row>
      </sheetData>
      <sheetData sheetId="3356">
        <row r="2">
          <cell r="E2">
            <v>0</v>
          </cell>
        </row>
      </sheetData>
      <sheetData sheetId="3357"/>
      <sheetData sheetId="3358">
        <row r="2">
          <cell r="E2">
            <v>0</v>
          </cell>
        </row>
      </sheetData>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row r="2">
          <cell r="E2">
            <v>0</v>
          </cell>
        </row>
      </sheetData>
      <sheetData sheetId="3405">
        <row r="2">
          <cell r="E2">
            <v>0</v>
          </cell>
        </row>
      </sheetData>
      <sheetData sheetId="3406">
        <row r="2">
          <cell r="E2">
            <v>0</v>
          </cell>
        </row>
      </sheetData>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row r="2">
          <cell r="E2">
            <v>0</v>
          </cell>
        </row>
      </sheetData>
      <sheetData sheetId="3482">
        <row r="2">
          <cell r="E2">
            <v>0</v>
          </cell>
        </row>
      </sheetData>
      <sheetData sheetId="3483">
        <row r="2">
          <cell r="E2">
            <v>0</v>
          </cell>
        </row>
      </sheetData>
      <sheetData sheetId="3484">
        <row r="2">
          <cell r="E2">
            <v>0</v>
          </cell>
        </row>
      </sheetData>
      <sheetData sheetId="3485">
        <row r="2">
          <cell r="E2">
            <v>0</v>
          </cell>
        </row>
      </sheetData>
      <sheetData sheetId="3486"/>
      <sheetData sheetId="3487">
        <row r="2">
          <cell r="E2">
            <v>0</v>
          </cell>
        </row>
      </sheetData>
      <sheetData sheetId="3488">
        <row r="2">
          <cell r="E2">
            <v>0</v>
          </cell>
        </row>
      </sheetData>
      <sheetData sheetId="3489">
        <row r="2">
          <cell r="E2">
            <v>0</v>
          </cell>
        </row>
      </sheetData>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row r="2">
          <cell r="E2">
            <v>0</v>
          </cell>
        </row>
      </sheetData>
      <sheetData sheetId="3504">
        <row r="2">
          <cell r="E2">
            <v>0</v>
          </cell>
        </row>
      </sheetData>
      <sheetData sheetId="3505">
        <row r="2">
          <cell r="E2">
            <v>0</v>
          </cell>
        </row>
      </sheetData>
      <sheetData sheetId="3506">
        <row r="2">
          <cell r="E2">
            <v>0</v>
          </cell>
        </row>
      </sheetData>
      <sheetData sheetId="3507">
        <row r="2">
          <cell r="E2">
            <v>0</v>
          </cell>
        </row>
      </sheetData>
      <sheetData sheetId="3508">
        <row r="2">
          <cell r="E2">
            <v>0</v>
          </cell>
        </row>
      </sheetData>
      <sheetData sheetId="3509">
        <row r="2">
          <cell r="E2">
            <v>0</v>
          </cell>
        </row>
      </sheetData>
      <sheetData sheetId="3510">
        <row r="2">
          <cell r="E2">
            <v>0</v>
          </cell>
        </row>
      </sheetData>
      <sheetData sheetId="3511">
        <row r="2">
          <cell r="E2">
            <v>0</v>
          </cell>
        </row>
      </sheetData>
      <sheetData sheetId="3512">
        <row r="2">
          <cell r="E2">
            <v>0</v>
          </cell>
        </row>
      </sheetData>
      <sheetData sheetId="3513">
        <row r="2">
          <cell r="E2">
            <v>0</v>
          </cell>
        </row>
      </sheetData>
      <sheetData sheetId="3514">
        <row r="2">
          <cell r="E2">
            <v>0</v>
          </cell>
        </row>
      </sheetData>
      <sheetData sheetId="3515">
        <row r="2">
          <cell r="E2">
            <v>0</v>
          </cell>
        </row>
      </sheetData>
      <sheetData sheetId="3516">
        <row r="2">
          <cell r="E2">
            <v>0</v>
          </cell>
        </row>
      </sheetData>
      <sheetData sheetId="3517">
        <row r="2">
          <cell r="E2">
            <v>0</v>
          </cell>
        </row>
      </sheetData>
      <sheetData sheetId="3518">
        <row r="2">
          <cell r="E2">
            <v>0</v>
          </cell>
        </row>
      </sheetData>
      <sheetData sheetId="3519">
        <row r="2">
          <cell r="E2">
            <v>0</v>
          </cell>
        </row>
      </sheetData>
      <sheetData sheetId="3520">
        <row r="2">
          <cell r="E2">
            <v>0</v>
          </cell>
        </row>
      </sheetData>
      <sheetData sheetId="3521">
        <row r="2">
          <cell r="E2">
            <v>0</v>
          </cell>
        </row>
      </sheetData>
      <sheetData sheetId="3522">
        <row r="2">
          <cell r="E2">
            <v>0</v>
          </cell>
        </row>
      </sheetData>
      <sheetData sheetId="3523">
        <row r="2">
          <cell r="E2">
            <v>0</v>
          </cell>
        </row>
      </sheetData>
      <sheetData sheetId="3524">
        <row r="2">
          <cell r="E2">
            <v>0</v>
          </cell>
        </row>
      </sheetData>
      <sheetData sheetId="3525">
        <row r="2">
          <cell r="E2">
            <v>0</v>
          </cell>
        </row>
      </sheetData>
      <sheetData sheetId="3526">
        <row r="2">
          <cell r="E2">
            <v>0</v>
          </cell>
        </row>
      </sheetData>
      <sheetData sheetId="3527">
        <row r="2">
          <cell r="E2">
            <v>0</v>
          </cell>
        </row>
      </sheetData>
      <sheetData sheetId="3528">
        <row r="2">
          <cell r="E2">
            <v>0</v>
          </cell>
        </row>
      </sheetData>
      <sheetData sheetId="3529">
        <row r="2">
          <cell r="E2">
            <v>0</v>
          </cell>
        </row>
      </sheetData>
      <sheetData sheetId="3530">
        <row r="2">
          <cell r="E2">
            <v>0</v>
          </cell>
        </row>
      </sheetData>
      <sheetData sheetId="3531">
        <row r="2">
          <cell r="E2">
            <v>0</v>
          </cell>
        </row>
      </sheetData>
      <sheetData sheetId="3532">
        <row r="2">
          <cell r="E2">
            <v>0</v>
          </cell>
        </row>
      </sheetData>
      <sheetData sheetId="3533">
        <row r="2">
          <cell r="E2">
            <v>0</v>
          </cell>
        </row>
      </sheetData>
      <sheetData sheetId="3534">
        <row r="2">
          <cell r="E2">
            <v>0</v>
          </cell>
        </row>
      </sheetData>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row r="2">
          <cell r="E2">
            <v>0</v>
          </cell>
        </row>
      </sheetData>
      <sheetData sheetId="3552">
        <row r="2">
          <cell r="E2">
            <v>0</v>
          </cell>
        </row>
      </sheetData>
      <sheetData sheetId="3553">
        <row r="2">
          <cell r="E2">
            <v>0</v>
          </cell>
        </row>
      </sheetData>
      <sheetData sheetId="3554"/>
      <sheetData sheetId="3555"/>
      <sheetData sheetId="3556"/>
      <sheetData sheetId="3557"/>
      <sheetData sheetId="3558"/>
      <sheetData sheetId="3559"/>
      <sheetData sheetId="3560">
        <row r="2">
          <cell r="E2">
            <v>0</v>
          </cell>
        </row>
      </sheetData>
      <sheetData sheetId="3561">
        <row r="2">
          <cell r="E2">
            <v>0</v>
          </cell>
        </row>
      </sheetData>
      <sheetData sheetId="3562">
        <row r="2">
          <cell r="E2">
            <v>0</v>
          </cell>
        </row>
      </sheetData>
      <sheetData sheetId="3563">
        <row r="2">
          <cell r="E2">
            <v>0</v>
          </cell>
        </row>
      </sheetData>
      <sheetData sheetId="3564">
        <row r="2">
          <cell r="E2">
            <v>0</v>
          </cell>
        </row>
      </sheetData>
      <sheetData sheetId="3565">
        <row r="2">
          <cell r="E2">
            <v>0</v>
          </cell>
        </row>
      </sheetData>
      <sheetData sheetId="3566">
        <row r="2">
          <cell r="E2">
            <v>0</v>
          </cell>
        </row>
      </sheetData>
      <sheetData sheetId="3567"/>
      <sheetData sheetId="3568"/>
      <sheetData sheetId="3569"/>
      <sheetData sheetId="3570">
        <row r="2">
          <cell r="E2">
            <v>0</v>
          </cell>
        </row>
      </sheetData>
      <sheetData sheetId="3571">
        <row r="2">
          <cell r="E2">
            <v>0</v>
          </cell>
        </row>
      </sheetData>
      <sheetData sheetId="3572">
        <row r="2">
          <cell r="E2">
            <v>0</v>
          </cell>
        </row>
      </sheetData>
      <sheetData sheetId="3573">
        <row r="2">
          <cell r="E2">
            <v>0</v>
          </cell>
        </row>
      </sheetData>
      <sheetData sheetId="3574"/>
      <sheetData sheetId="3575">
        <row r="2">
          <cell r="E2">
            <v>0</v>
          </cell>
        </row>
      </sheetData>
      <sheetData sheetId="3576">
        <row r="2">
          <cell r="E2">
            <v>0</v>
          </cell>
        </row>
      </sheetData>
      <sheetData sheetId="3577">
        <row r="2">
          <cell r="E2">
            <v>0</v>
          </cell>
        </row>
      </sheetData>
      <sheetData sheetId="3578">
        <row r="2">
          <cell r="E2">
            <v>0</v>
          </cell>
        </row>
      </sheetData>
      <sheetData sheetId="3579">
        <row r="2">
          <cell r="E2">
            <v>0</v>
          </cell>
        </row>
      </sheetData>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row r="2">
          <cell r="E2">
            <v>0</v>
          </cell>
        </row>
      </sheetData>
      <sheetData sheetId="3604">
        <row r="2">
          <cell r="E2">
            <v>0</v>
          </cell>
        </row>
      </sheetData>
      <sheetData sheetId="3605">
        <row r="2">
          <cell r="E2">
            <v>0</v>
          </cell>
        </row>
      </sheetData>
      <sheetData sheetId="3606">
        <row r="2">
          <cell r="E2">
            <v>0</v>
          </cell>
        </row>
      </sheetData>
      <sheetData sheetId="3607">
        <row r="2">
          <cell r="E2">
            <v>0</v>
          </cell>
        </row>
      </sheetData>
      <sheetData sheetId="3608">
        <row r="2">
          <cell r="E2">
            <v>0</v>
          </cell>
        </row>
      </sheetData>
      <sheetData sheetId="3609">
        <row r="2">
          <cell r="E2">
            <v>0</v>
          </cell>
        </row>
      </sheetData>
      <sheetData sheetId="3610">
        <row r="2">
          <cell r="E2">
            <v>0</v>
          </cell>
        </row>
      </sheetData>
      <sheetData sheetId="3611">
        <row r="2">
          <cell r="E2">
            <v>0</v>
          </cell>
        </row>
      </sheetData>
      <sheetData sheetId="3612">
        <row r="2">
          <cell r="E2">
            <v>0</v>
          </cell>
        </row>
      </sheetData>
      <sheetData sheetId="3613">
        <row r="2">
          <cell r="E2">
            <v>0</v>
          </cell>
        </row>
      </sheetData>
      <sheetData sheetId="3614">
        <row r="2">
          <cell r="E2">
            <v>0</v>
          </cell>
        </row>
      </sheetData>
      <sheetData sheetId="3615">
        <row r="2">
          <cell r="E2">
            <v>0</v>
          </cell>
        </row>
      </sheetData>
      <sheetData sheetId="3616">
        <row r="2">
          <cell r="E2">
            <v>0</v>
          </cell>
        </row>
      </sheetData>
      <sheetData sheetId="3617">
        <row r="2">
          <cell r="E2">
            <v>0</v>
          </cell>
        </row>
      </sheetData>
      <sheetData sheetId="3618">
        <row r="2">
          <cell r="E2">
            <v>0</v>
          </cell>
        </row>
      </sheetData>
      <sheetData sheetId="3619"/>
      <sheetData sheetId="3620">
        <row r="2">
          <cell r="E2">
            <v>0</v>
          </cell>
        </row>
      </sheetData>
      <sheetData sheetId="3621">
        <row r="2">
          <cell r="E2">
            <v>0</v>
          </cell>
        </row>
      </sheetData>
      <sheetData sheetId="3622"/>
      <sheetData sheetId="3623"/>
      <sheetData sheetId="3624"/>
      <sheetData sheetId="3625"/>
      <sheetData sheetId="3626">
        <row r="2">
          <cell r="E2">
            <v>0</v>
          </cell>
        </row>
      </sheetData>
      <sheetData sheetId="3627">
        <row r="2">
          <cell r="E2">
            <v>0</v>
          </cell>
        </row>
      </sheetData>
      <sheetData sheetId="3628"/>
      <sheetData sheetId="3629"/>
      <sheetData sheetId="3630"/>
      <sheetData sheetId="3631"/>
      <sheetData sheetId="3632"/>
      <sheetData sheetId="3633"/>
      <sheetData sheetId="3634"/>
      <sheetData sheetId="3635"/>
      <sheetData sheetId="3636"/>
      <sheetData sheetId="3637"/>
      <sheetData sheetId="3638"/>
      <sheetData sheetId="3639">
        <row r="2">
          <cell r="E2">
            <v>0</v>
          </cell>
        </row>
      </sheetData>
      <sheetData sheetId="3640">
        <row r="2">
          <cell r="E2">
            <v>0</v>
          </cell>
        </row>
      </sheetData>
      <sheetData sheetId="3641">
        <row r="2">
          <cell r="E2">
            <v>0</v>
          </cell>
        </row>
      </sheetData>
      <sheetData sheetId="3642">
        <row r="2">
          <cell r="E2">
            <v>0</v>
          </cell>
        </row>
      </sheetData>
      <sheetData sheetId="3643">
        <row r="2">
          <cell r="E2">
            <v>0</v>
          </cell>
        </row>
      </sheetData>
      <sheetData sheetId="3644">
        <row r="2">
          <cell r="E2">
            <v>0</v>
          </cell>
        </row>
      </sheetData>
      <sheetData sheetId="3645">
        <row r="2">
          <cell r="E2">
            <v>0</v>
          </cell>
        </row>
      </sheetData>
      <sheetData sheetId="3646">
        <row r="2">
          <cell r="E2">
            <v>0</v>
          </cell>
        </row>
      </sheetData>
      <sheetData sheetId="3647">
        <row r="2">
          <cell r="E2">
            <v>0</v>
          </cell>
        </row>
      </sheetData>
      <sheetData sheetId="3648">
        <row r="2">
          <cell r="E2">
            <v>0</v>
          </cell>
        </row>
      </sheetData>
      <sheetData sheetId="3649">
        <row r="2">
          <cell r="E2">
            <v>0</v>
          </cell>
        </row>
      </sheetData>
      <sheetData sheetId="3650">
        <row r="2">
          <cell r="E2">
            <v>0</v>
          </cell>
        </row>
      </sheetData>
      <sheetData sheetId="3651">
        <row r="2">
          <cell r="E2">
            <v>0</v>
          </cell>
        </row>
      </sheetData>
      <sheetData sheetId="3652">
        <row r="2">
          <cell r="E2">
            <v>0</v>
          </cell>
        </row>
      </sheetData>
      <sheetData sheetId="3653">
        <row r="2">
          <cell r="E2">
            <v>0</v>
          </cell>
        </row>
      </sheetData>
      <sheetData sheetId="3654">
        <row r="2">
          <cell r="E2">
            <v>0</v>
          </cell>
        </row>
      </sheetData>
      <sheetData sheetId="3655">
        <row r="2">
          <cell r="E2">
            <v>0</v>
          </cell>
        </row>
      </sheetData>
      <sheetData sheetId="3656">
        <row r="2">
          <cell r="E2">
            <v>0</v>
          </cell>
        </row>
      </sheetData>
      <sheetData sheetId="3657">
        <row r="2">
          <cell r="E2">
            <v>0</v>
          </cell>
        </row>
      </sheetData>
      <sheetData sheetId="3658">
        <row r="2">
          <cell r="E2">
            <v>0</v>
          </cell>
        </row>
      </sheetData>
      <sheetData sheetId="3659">
        <row r="2">
          <cell r="E2">
            <v>0</v>
          </cell>
        </row>
      </sheetData>
      <sheetData sheetId="3660">
        <row r="2">
          <cell r="E2">
            <v>0</v>
          </cell>
        </row>
      </sheetData>
      <sheetData sheetId="3661">
        <row r="2">
          <cell r="E2">
            <v>0</v>
          </cell>
        </row>
      </sheetData>
      <sheetData sheetId="3662">
        <row r="2">
          <cell r="E2">
            <v>0</v>
          </cell>
        </row>
      </sheetData>
      <sheetData sheetId="3663">
        <row r="2">
          <cell r="E2">
            <v>0</v>
          </cell>
        </row>
      </sheetData>
      <sheetData sheetId="3664">
        <row r="2">
          <cell r="E2">
            <v>0</v>
          </cell>
        </row>
      </sheetData>
      <sheetData sheetId="3665">
        <row r="2">
          <cell r="E2">
            <v>0</v>
          </cell>
        </row>
      </sheetData>
      <sheetData sheetId="3666">
        <row r="2">
          <cell r="E2">
            <v>0</v>
          </cell>
        </row>
      </sheetData>
      <sheetData sheetId="3667">
        <row r="2">
          <cell r="E2">
            <v>0</v>
          </cell>
        </row>
      </sheetData>
      <sheetData sheetId="3668">
        <row r="2">
          <cell r="E2">
            <v>0</v>
          </cell>
        </row>
      </sheetData>
      <sheetData sheetId="3669">
        <row r="2">
          <cell r="E2">
            <v>0</v>
          </cell>
        </row>
      </sheetData>
      <sheetData sheetId="3670">
        <row r="2">
          <cell r="E2">
            <v>0</v>
          </cell>
        </row>
      </sheetData>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row r="2">
          <cell r="E2">
            <v>0</v>
          </cell>
        </row>
      </sheetData>
      <sheetData sheetId="3690">
        <row r="2">
          <cell r="E2">
            <v>0</v>
          </cell>
        </row>
      </sheetData>
      <sheetData sheetId="3691">
        <row r="2">
          <cell r="E2">
            <v>0</v>
          </cell>
        </row>
      </sheetData>
      <sheetData sheetId="3692">
        <row r="2">
          <cell r="E2">
            <v>0</v>
          </cell>
        </row>
      </sheetData>
      <sheetData sheetId="3693">
        <row r="2">
          <cell r="E2">
            <v>0</v>
          </cell>
        </row>
      </sheetData>
      <sheetData sheetId="3694">
        <row r="2">
          <cell r="E2">
            <v>0</v>
          </cell>
        </row>
      </sheetData>
      <sheetData sheetId="3695">
        <row r="2">
          <cell r="E2">
            <v>0</v>
          </cell>
        </row>
      </sheetData>
      <sheetData sheetId="3696">
        <row r="2">
          <cell r="E2">
            <v>0</v>
          </cell>
        </row>
      </sheetData>
      <sheetData sheetId="3697">
        <row r="2">
          <cell r="E2">
            <v>0</v>
          </cell>
        </row>
      </sheetData>
      <sheetData sheetId="3698">
        <row r="2">
          <cell r="E2">
            <v>0</v>
          </cell>
        </row>
      </sheetData>
      <sheetData sheetId="3699">
        <row r="2">
          <cell r="E2">
            <v>0</v>
          </cell>
        </row>
      </sheetData>
      <sheetData sheetId="3700">
        <row r="2">
          <cell r="E2">
            <v>0</v>
          </cell>
        </row>
      </sheetData>
      <sheetData sheetId="3701">
        <row r="2">
          <cell r="E2">
            <v>0</v>
          </cell>
        </row>
      </sheetData>
      <sheetData sheetId="3702">
        <row r="2">
          <cell r="E2">
            <v>0</v>
          </cell>
        </row>
      </sheetData>
      <sheetData sheetId="3703">
        <row r="2">
          <cell r="E2">
            <v>0</v>
          </cell>
        </row>
      </sheetData>
      <sheetData sheetId="3704">
        <row r="2">
          <cell r="E2">
            <v>0</v>
          </cell>
        </row>
      </sheetData>
      <sheetData sheetId="3705">
        <row r="2">
          <cell r="E2">
            <v>0</v>
          </cell>
        </row>
      </sheetData>
      <sheetData sheetId="3706">
        <row r="2">
          <cell r="E2">
            <v>0</v>
          </cell>
        </row>
      </sheetData>
      <sheetData sheetId="3707">
        <row r="2">
          <cell r="E2">
            <v>0</v>
          </cell>
        </row>
      </sheetData>
      <sheetData sheetId="3708">
        <row r="2">
          <cell r="E2">
            <v>0</v>
          </cell>
        </row>
      </sheetData>
      <sheetData sheetId="3709">
        <row r="2">
          <cell r="E2">
            <v>0</v>
          </cell>
        </row>
      </sheetData>
      <sheetData sheetId="3710"/>
      <sheetData sheetId="3711"/>
      <sheetData sheetId="3712"/>
      <sheetData sheetId="3713"/>
      <sheetData sheetId="3714"/>
      <sheetData sheetId="3715"/>
      <sheetData sheetId="3716"/>
      <sheetData sheetId="3717">
        <row r="2">
          <cell r="E2">
            <v>0</v>
          </cell>
        </row>
      </sheetData>
      <sheetData sheetId="3718"/>
      <sheetData sheetId="3719"/>
      <sheetData sheetId="3720"/>
      <sheetData sheetId="3721"/>
      <sheetData sheetId="3722"/>
      <sheetData sheetId="3723"/>
      <sheetData sheetId="3724"/>
      <sheetData sheetId="3725"/>
      <sheetData sheetId="3726"/>
      <sheetData sheetId="3727"/>
      <sheetData sheetId="3728"/>
      <sheetData sheetId="3729">
        <row r="2">
          <cell r="E2">
            <v>0</v>
          </cell>
        </row>
      </sheetData>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row r="2">
          <cell r="E2">
            <v>0</v>
          </cell>
        </row>
      </sheetData>
      <sheetData sheetId="3744">
        <row r="2">
          <cell r="E2">
            <v>0</v>
          </cell>
        </row>
      </sheetData>
      <sheetData sheetId="3745">
        <row r="2">
          <cell r="E2">
            <v>0</v>
          </cell>
        </row>
      </sheetData>
      <sheetData sheetId="3746">
        <row r="2">
          <cell r="E2">
            <v>0</v>
          </cell>
        </row>
      </sheetData>
      <sheetData sheetId="3747">
        <row r="2">
          <cell r="E2">
            <v>0</v>
          </cell>
        </row>
      </sheetData>
      <sheetData sheetId="3748">
        <row r="2">
          <cell r="E2">
            <v>0</v>
          </cell>
        </row>
      </sheetData>
      <sheetData sheetId="3749">
        <row r="2">
          <cell r="E2">
            <v>0</v>
          </cell>
        </row>
      </sheetData>
      <sheetData sheetId="3750">
        <row r="2">
          <cell r="E2">
            <v>0</v>
          </cell>
        </row>
      </sheetData>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row r="2">
          <cell r="E2">
            <v>0</v>
          </cell>
        </row>
      </sheetData>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refreshError="1"/>
      <sheetData sheetId="3832" refreshError="1"/>
      <sheetData sheetId="383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VLNC"/>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2)"/>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Kinh phi"/>
      <sheetName val="Bang KL"/>
      <sheetName val="Phan tich"/>
      <sheetName val="TH Vat tu"/>
      <sheetName val="VCBo"/>
      <sheetName val="VCThuy"/>
      <sheetName val="BocXep"/>
      <sheetName val="TH N.Cong"/>
      <sheetName val="TH MTC"/>
      <sheetName val="Thiet Bi"/>
      <sheetName val="TinhGiaNC"/>
      <sheetName val="TinhGiaMTC"/>
      <sheetName val="DMCP"/>
    </sheetNames>
    <sheetDataSet>
      <sheetData sheetId="0"/>
      <sheetData sheetId="1">
        <row r="2">
          <cell r="G2" t="str">
            <v>CÔNG TRÌNH : ĐẦU TƯ XÂY DỰNG HẠ TẦNG KỸ THUẬT KHU BIỆT THỰ CAO CẤP SONASEA RESIDENCES</v>
          </cell>
        </row>
        <row r="239">
          <cell r="V239">
            <v>1426863697</v>
          </cell>
          <cell r="W239">
            <v>1590205352</v>
          </cell>
          <cell r="X239">
            <v>182733310</v>
          </cell>
        </row>
      </sheetData>
      <sheetData sheetId="2">
        <row r="8">
          <cell r="F8" t="str">
            <v>ZZZZZ</v>
          </cell>
        </row>
        <row r="9">
          <cell r="F9" t="str">
            <v>ZVLXD</v>
          </cell>
        </row>
        <row r="10">
          <cell r="F10" t="str">
            <v>ZCPNC</v>
          </cell>
        </row>
        <row r="11">
          <cell r="F11" t="str">
            <v>NC301</v>
          </cell>
          <cell r="N11">
            <v>80.528999999999996</v>
          </cell>
        </row>
        <row r="12">
          <cell r="F12" t="str">
            <v>ZCMTC</v>
          </cell>
        </row>
        <row r="13">
          <cell r="F13" t="str">
            <v>X0006</v>
          </cell>
          <cell r="N13">
            <v>10.784000000000001</v>
          </cell>
        </row>
        <row r="14">
          <cell r="F14" t="str">
            <v>X0051</v>
          </cell>
          <cell r="N14">
            <v>1.097</v>
          </cell>
        </row>
        <row r="15">
          <cell r="F15" t="str">
            <v>ZZZZZ</v>
          </cell>
        </row>
        <row r="16">
          <cell r="F16" t="str">
            <v>ZVLXD</v>
          </cell>
        </row>
        <row r="17">
          <cell r="F17" t="str">
            <v>ZCPNC</v>
          </cell>
        </row>
        <row r="18">
          <cell r="F18" t="str">
            <v>NC301</v>
          </cell>
          <cell r="N18">
            <v>1421.739</v>
          </cell>
        </row>
        <row r="19">
          <cell r="F19" t="str">
            <v>ZCMTC</v>
          </cell>
        </row>
        <row r="20">
          <cell r="F20" t="str">
            <v>ZZZZZ</v>
          </cell>
        </row>
        <row r="21">
          <cell r="F21" t="str">
            <v>ZVLXD</v>
          </cell>
        </row>
        <row r="22">
          <cell r="F22" t="str">
            <v>A1393</v>
          </cell>
          <cell r="N22">
            <v>1.046</v>
          </cell>
        </row>
        <row r="23">
          <cell r="F23" t="str">
            <v>A1384</v>
          </cell>
          <cell r="N23">
            <v>0.115</v>
          </cell>
        </row>
        <row r="24">
          <cell r="F24" t="str">
            <v>A1386</v>
          </cell>
          <cell r="N24">
            <v>0.60599999999999998</v>
          </cell>
        </row>
        <row r="25">
          <cell r="F25" t="str">
            <v>A0096</v>
          </cell>
          <cell r="N25">
            <v>15.853</v>
          </cell>
        </row>
        <row r="26">
          <cell r="F26" t="str">
            <v>ZCPNC</v>
          </cell>
        </row>
        <row r="27">
          <cell r="F27" t="str">
            <v>NC351</v>
          </cell>
          <cell r="N27">
            <v>17.802</v>
          </cell>
        </row>
        <row r="28">
          <cell r="F28" t="str">
            <v>ZCMTC</v>
          </cell>
        </row>
        <row r="29">
          <cell r="F29" t="str">
            <v>ZZZZZ</v>
          </cell>
        </row>
        <row r="30">
          <cell r="F30" t="str">
            <v>ZVLXD</v>
          </cell>
        </row>
        <row r="31">
          <cell r="F31" t="str">
            <v>A2008</v>
          </cell>
          <cell r="N31">
            <v>14036.538</v>
          </cell>
        </row>
        <row r="32">
          <cell r="F32" t="str">
            <v>A2357</v>
          </cell>
          <cell r="N32">
            <v>37.128</v>
          </cell>
        </row>
        <row r="33">
          <cell r="F33" t="str">
            <v>A0018</v>
          </cell>
          <cell r="N33">
            <v>65.426000000000002</v>
          </cell>
        </row>
        <row r="34">
          <cell r="F34" t="str">
            <v>A1624</v>
          </cell>
          <cell r="N34">
            <v>11.907999999999999</v>
          </cell>
        </row>
        <row r="35">
          <cell r="F35" t="str">
            <v>ZCPNC</v>
          </cell>
        </row>
        <row r="36">
          <cell r="F36" t="str">
            <v>NC301</v>
          </cell>
          <cell r="N36">
            <v>132.458</v>
          </cell>
        </row>
        <row r="37">
          <cell r="F37" t="str">
            <v>ZCMTC</v>
          </cell>
        </row>
        <row r="38">
          <cell r="F38" t="str">
            <v>X0314</v>
          </cell>
          <cell r="N38">
            <v>7.2919999999999998</v>
          </cell>
        </row>
        <row r="39">
          <cell r="F39" t="str">
            <v>X0356</v>
          </cell>
          <cell r="N39">
            <v>6.8239999999999998</v>
          </cell>
        </row>
        <row r="40">
          <cell r="F40" t="str">
            <v>ZZZZZ</v>
          </cell>
        </row>
        <row r="41">
          <cell r="F41" t="str">
            <v>ZVLXD</v>
          </cell>
        </row>
        <row r="42">
          <cell r="F42" t="str">
            <v>A1393</v>
          </cell>
          <cell r="N42">
            <v>1.569</v>
          </cell>
        </row>
        <row r="43">
          <cell r="F43" t="str">
            <v>A1384</v>
          </cell>
          <cell r="N43">
            <v>0.17199999999999999</v>
          </cell>
        </row>
        <row r="44">
          <cell r="F44" t="str">
            <v>A1386</v>
          </cell>
          <cell r="N44">
            <v>0.91</v>
          </cell>
        </row>
        <row r="45">
          <cell r="F45" t="str">
            <v>A0096</v>
          </cell>
          <cell r="N45">
            <v>23.779</v>
          </cell>
        </row>
        <row r="46">
          <cell r="F46" t="str">
            <v>ZCPNC</v>
          </cell>
        </row>
        <row r="47">
          <cell r="F47" t="str">
            <v>NC351</v>
          </cell>
          <cell r="N47">
            <v>26.702999999999999</v>
          </cell>
        </row>
        <row r="48">
          <cell r="F48" t="str">
            <v>ZCMTC</v>
          </cell>
        </row>
        <row r="49">
          <cell r="F49" t="str">
            <v>ZZZZZ</v>
          </cell>
        </row>
        <row r="50">
          <cell r="F50" t="str">
            <v>ZVLXD</v>
          </cell>
        </row>
        <row r="51">
          <cell r="F51" t="str">
            <v>A1829</v>
          </cell>
          <cell r="N51">
            <v>110.711</v>
          </cell>
        </row>
        <row r="52">
          <cell r="F52" t="str">
            <v>A0977</v>
          </cell>
          <cell r="N52">
            <v>2.36</v>
          </cell>
        </row>
        <row r="53">
          <cell r="F53" t="str">
            <v>ZCPNC</v>
          </cell>
        </row>
        <row r="54">
          <cell r="F54" t="str">
            <v>NC371</v>
          </cell>
          <cell r="N54">
            <v>1.4670000000000001</v>
          </cell>
        </row>
        <row r="55">
          <cell r="F55" t="str">
            <v>ZCMTC</v>
          </cell>
        </row>
        <row r="56">
          <cell r="F56" t="str">
            <v>X0538</v>
          </cell>
          <cell r="N56">
            <v>4.8000000000000001E-2</v>
          </cell>
        </row>
        <row r="57">
          <cell r="F57" t="str">
            <v>ZZZZZ</v>
          </cell>
        </row>
        <row r="58">
          <cell r="F58" t="str">
            <v>ZVLXD</v>
          </cell>
        </row>
        <row r="59">
          <cell r="F59" t="str">
            <v>A2008</v>
          </cell>
          <cell r="N59">
            <v>1307.992</v>
          </cell>
        </row>
        <row r="60">
          <cell r="F60" t="str">
            <v>A2357</v>
          </cell>
          <cell r="N60">
            <v>2.2930000000000001</v>
          </cell>
        </row>
        <row r="61">
          <cell r="F61" t="str">
            <v>A0016</v>
          </cell>
          <cell r="N61">
            <v>4.149</v>
          </cell>
        </row>
        <row r="62">
          <cell r="F62" t="str">
            <v>A1624</v>
          </cell>
          <cell r="N62">
            <v>0.86099999999999999</v>
          </cell>
        </row>
        <row r="63">
          <cell r="F63" t="str">
            <v>ZCPNC</v>
          </cell>
        </row>
        <row r="64">
          <cell r="F64" t="str">
            <v>NC371</v>
          </cell>
          <cell r="N64">
            <v>11.464</v>
          </cell>
        </row>
        <row r="65">
          <cell r="F65" t="str">
            <v>ZCMTC</v>
          </cell>
        </row>
        <row r="66">
          <cell r="F66" t="str">
            <v>X0314</v>
          </cell>
          <cell r="N66">
            <v>0.441</v>
          </cell>
        </row>
        <row r="67">
          <cell r="F67" t="str">
            <v>ZZZZZ</v>
          </cell>
        </row>
        <row r="68">
          <cell r="F68" t="str">
            <v>ZVLXD</v>
          </cell>
        </row>
        <row r="69">
          <cell r="F69" t="str">
            <v>AT000</v>
          </cell>
          <cell r="N69">
            <v>204</v>
          </cell>
        </row>
        <row r="70">
          <cell r="F70" t="str">
            <v>ZCPNC</v>
          </cell>
        </row>
        <row r="71">
          <cell r="F71" t="str">
            <v>ZCMTC</v>
          </cell>
        </row>
        <row r="72">
          <cell r="F72" t="str">
            <v>ZZZZZ</v>
          </cell>
        </row>
        <row r="73">
          <cell r="F73" t="str">
            <v>ZVLXD</v>
          </cell>
        </row>
        <row r="74">
          <cell r="F74" t="str">
            <v>A1846</v>
          </cell>
          <cell r="N74">
            <v>365.77199999999999</v>
          </cell>
        </row>
        <row r="75">
          <cell r="F75" t="str">
            <v>ZCPNC</v>
          </cell>
        </row>
        <row r="76">
          <cell r="F76" t="str">
            <v>NC401</v>
          </cell>
          <cell r="N76">
            <v>208.08</v>
          </cell>
        </row>
        <row r="77">
          <cell r="F77" t="str">
            <v>ZCMTC</v>
          </cell>
        </row>
        <row r="78">
          <cell r="F78" t="str">
            <v>ZZZZZ</v>
          </cell>
        </row>
        <row r="79">
          <cell r="F79" t="str">
            <v>ZVLXD</v>
          </cell>
        </row>
        <row r="80">
          <cell r="F80" t="str">
            <v>AT001</v>
          </cell>
          <cell r="N80">
            <v>276.08</v>
          </cell>
        </row>
        <row r="81">
          <cell r="F81" t="str">
            <v>ZCPNC</v>
          </cell>
        </row>
        <row r="82">
          <cell r="F82" t="str">
            <v>ZCMTC</v>
          </cell>
        </row>
        <row r="83">
          <cell r="F83" t="str">
            <v>ZZZZZ</v>
          </cell>
        </row>
        <row r="84">
          <cell r="F84" t="str">
            <v>ZVLXD</v>
          </cell>
        </row>
        <row r="85">
          <cell r="F85" t="str">
            <v>A1044</v>
          </cell>
          <cell r="N85">
            <v>276.16300000000001</v>
          </cell>
        </row>
        <row r="86">
          <cell r="F86" t="str">
            <v>A0055</v>
          </cell>
          <cell r="N86">
            <v>293.30399999999997</v>
          </cell>
        </row>
        <row r="87">
          <cell r="F87" t="str">
            <v>A0254</v>
          </cell>
          <cell r="N87">
            <v>50.661999999999999</v>
          </cell>
        </row>
        <row r="88">
          <cell r="F88" t="str">
            <v>A0706</v>
          </cell>
          <cell r="N88">
            <v>50.661999999999999</v>
          </cell>
        </row>
        <row r="89">
          <cell r="F89" t="str">
            <v>A2008</v>
          </cell>
          <cell r="N89">
            <v>953.33600000000001</v>
          </cell>
        </row>
        <row r="90">
          <cell r="F90" t="str">
            <v>A0379</v>
          </cell>
          <cell r="N90">
            <v>2.6989999999999998</v>
          </cell>
        </row>
        <row r="91">
          <cell r="F91" t="str">
            <v>A1624</v>
          </cell>
          <cell r="N91">
            <v>0.64500000000000002</v>
          </cell>
        </row>
        <row r="92">
          <cell r="F92" t="str">
            <v>ZCPNC</v>
          </cell>
        </row>
        <row r="93">
          <cell r="F93" t="str">
            <v>NC402</v>
          </cell>
          <cell r="N93">
            <v>486.33600000000001</v>
          </cell>
        </row>
        <row r="94">
          <cell r="F94" t="str">
            <v>ZCMTC</v>
          </cell>
        </row>
        <row r="95">
          <cell r="F95" t="str">
            <v>X0205</v>
          </cell>
          <cell r="N95">
            <v>7.1970000000000001</v>
          </cell>
        </row>
        <row r="96">
          <cell r="F96" t="str">
            <v>ZZZZZ</v>
          </cell>
        </row>
        <row r="97">
          <cell r="F97" t="str">
            <v>ZVLXD</v>
          </cell>
        </row>
        <row r="98">
          <cell r="F98" t="str">
            <v>AT003</v>
          </cell>
          <cell r="N98">
            <v>219</v>
          </cell>
        </row>
        <row r="99">
          <cell r="F99" t="str">
            <v>ZCPNC</v>
          </cell>
        </row>
        <row r="100">
          <cell r="F100" t="str">
            <v>ZCMTC</v>
          </cell>
        </row>
        <row r="101">
          <cell r="F101" t="str">
            <v>ZZZZZ</v>
          </cell>
        </row>
        <row r="102">
          <cell r="F102" t="str">
            <v>ZVLXD</v>
          </cell>
        </row>
        <row r="103">
          <cell r="F103" t="str">
            <v>A1846</v>
          </cell>
          <cell r="N103">
            <v>392.66699999999997</v>
          </cell>
        </row>
        <row r="104">
          <cell r="F104" t="str">
            <v>ZCPNC</v>
          </cell>
        </row>
        <row r="105">
          <cell r="F105" t="str">
            <v>NC401</v>
          </cell>
          <cell r="N105">
            <v>223.38</v>
          </cell>
        </row>
        <row r="106">
          <cell r="F106" t="str">
            <v>ZCMTC</v>
          </cell>
        </row>
        <row r="107">
          <cell r="F107" t="str">
            <v>ZZZZZ</v>
          </cell>
        </row>
        <row r="108">
          <cell r="F108" t="str">
            <v>ZVLXD</v>
          </cell>
        </row>
        <row r="109">
          <cell r="F109" t="str">
            <v>AT004</v>
          </cell>
          <cell r="N109">
            <v>267.95999999999998</v>
          </cell>
        </row>
        <row r="110">
          <cell r="F110" t="str">
            <v>ZCPNC</v>
          </cell>
        </row>
        <row r="111">
          <cell r="F111" t="str">
            <v>ZCMTC</v>
          </cell>
        </row>
        <row r="112">
          <cell r="F112" t="str">
            <v>ZZZZZ</v>
          </cell>
        </row>
        <row r="113">
          <cell r="F113" t="str">
            <v>ZVLXD</v>
          </cell>
        </row>
        <row r="114">
          <cell r="F114" t="str">
            <v>AT005</v>
          </cell>
          <cell r="N114">
            <v>28.42</v>
          </cell>
        </row>
        <row r="115">
          <cell r="F115" t="str">
            <v>ZCPNC</v>
          </cell>
        </row>
        <row r="116">
          <cell r="F116" t="str">
            <v>ZCMTC</v>
          </cell>
        </row>
        <row r="117">
          <cell r="F117" t="str">
            <v>ZZZZZ</v>
          </cell>
        </row>
        <row r="118">
          <cell r="F118" t="str">
            <v>ZVLXD</v>
          </cell>
        </row>
        <row r="119">
          <cell r="F119" t="str">
            <v>A0055</v>
          </cell>
          <cell r="N119">
            <v>406.46899999999999</v>
          </cell>
        </row>
        <row r="120">
          <cell r="F120" t="str">
            <v>A0254</v>
          </cell>
          <cell r="N120">
            <v>80.149000000000001</v>
          </cell>
        </row>
        <row r="121">
          <cell r="F121" t="str">
            <v>A0706</v>
          </cell>
          <cell r="N121">
            <v>80.149000000000001</v>
          </cell>
        </row>
        <row r="122">
          <cell r="F122" t="str">
            <v>A2008</v>
          </cell>
          <cell r="N122">
            <v>1630.748</v>
          </cell>
        </row>
        <row r="123">
          <cell r="F123" t="str">
            <v>A0379</v>
          </cell>
          <cell r="N123">
            <v>4.6180000000000003</v>
          </cell>
        </row>
        <row r="124">
          <cell r="F124" t="str">
            <v>A1624</v>
          </cell>
          <cell r="N124">
            <v>1.101</v>
          </cell>
        </row>
        <row r="125">
          <cell r="F125" t="str">
            <v>ZCPNC</v>
          </cell>
        </row>
        <row r="126">
          <cell r="F126" t="str">
            <v>NC402</v>
          </cell>
          <cell r="N126">
            <v>585.90099999999995</v>
          </cell>
        </row>
        <row r="127">
          <cell r="F127" t="str">
            <v>ZCMTC</v>
          </cell>
        </row>
        <row r="128">
          <cell r="F128" t="str">
            <v>X0205</v>
          </cell>
          <cell r="N128">
            <v>5.718</v>
          </cell>
        </row>
        <row r="129">
          <cell r="F129" t="str">
            <v>ZZZZZ</v>
          </cell>
        </row>
        <row r="130">
          <cell r="F130" t="str">
            <v>ZVLXD</v>
          </cell>
        </row>
        <row r="131">
          <cell r="F131" t="str">
            <v>AT006</v>
          </cell>
          <cell r="N131">
            <v>68</v>
          </cell>
        </row>
        <row r="132">
          <cell r="F132" t="str">
            <v>ZCPNC</v>
          </cell>
        </row>
        <row r="133">
          <cell r="F133" t="str">
            <v>ZCMTC</v>
          </cell>
        </row>
        <row r="134">
          <cell r="F134" t="str">
            <v>ZZZZZ</v>
          </cell>
        </row>
        <row r="135">
          <cell r="F135" t="str">
            <v>ZVLXD</v>
          </cell>
        </row>
        <row r="136">
          <cell r="F136" t="str">
            <v>A1846</v>
          </cell>
          <cell r="N136">
            <v>121.92400000000001</v>
          </cell>
        </row>
        <row r="137">
          <cell r="F137" t="str">
            <v>ZCPNC</v>
          </cell>
        </row>
        <row r="138">
          <cell r="F138" t="str">
            <v>NC401</v>
          </cell>
          <cell r="N138">
            <v>69.36</v>
          </cell>
        </row>
        <row r="139">
          <cell r="F139" t="str">
            <v>ZCMTC</v>
          </cell>
        </row>
        <row r="140">
          <cell r="F140" t="str">
            <v>ZZZZZ</v>
          </cell>
        </row>
        <row r="141">
          <cell r="F141" t="str">
            <v>ZVLXD</v>
          </cell>
        </row>
        <row r="142">
          <cell r="F142" t="str">
            <v>AT007</v>
          </cell>
          <cell r="N142">
            <v>91.35</v>
          </cell>
        </row>
        <row r="143">
          <cell r="F143" t="str">
            <v>ZCPNC</v>
          </cell>
        </row>
        <row r="144">
          <cell r="F144" t="str">
            <v>ZCMTC</v>
          </cell>
        </row>
        <row r="145">
          <cell r="F145" t="str">
            <v>ZZZZZ</v>
          </cell>
        </row>
        <row r="146">
          <cell r="F146" t="str">
            <v>ZVLXD</v>
          </cell>
        </row>
        <row r="147">
          <cell r="F147" t="str">
            <v>A0055</v>
          </cell>
          <cell r="N147">
            <v>160.572</v>
          </cell>
        </row>
        <row r="148">
          <cell r="F148" t="str">
            <v>A0254</v>
          </cell>
          <cell r="N148">
            <v>41.908000000000001</v>
          </cell>
        </row>
        <row r="149">
          <cell r="F149" t="str">
            <v>A0706</v>
          </cell>
          <cell r="N149">
            <v>41.908000000000001</v>
          </cell>
        </row>
        <row r="150">
          <cell r="F150" t="str">
            <v>A2008</v>
          </cell>
          <cell r="N150">
            <v>797.27200000000005</v>
          </cell>
        </row>
        <row r="151">
          <cell r="F151" t="str">
            <v>A0379</v>
          </cell>
          <cell r="N151">
            <v>2.2570000000000001</v>
          </cell>
        </row>
        <row r="152">
          <cell r="F152" t="str">
            <v>A1624</v>
          </cell>
          <cell r="N152">
            <v>0.53800000000000003</v>
          </cell>
        </row>
        <row r="153">
          <cell r="F153" t="str">
            <v>ZCPNC</v>
          </cell>
        </row>
        <row r="154">
          <cell r="F154" t="str">
            <v>NC402</v>
          </cell>
          <cell r="N154">
            <v>268.64499999999998</v>
          </cell>
        </row>
        <row r="155">
          <cell r="F155" t="str">
            <v>ZCMTC</v>
          </cell>
        </row>
        <row r="156">
          <cell r="F156" t="str">
            <v>X0205</v>
          </cell>
          <cell r="N156">
            <v>1.762</v>
          </cell>
        </row>
        <row r="157">
          <cell r="F157" t="str">
            <v>ZZZZZ</v>
          </cell>
        </row>
        <row r="158">
          <cell r="F158" t="str">
            <v>ZVLXD</v>
          </cell>
        </row>
        <row r="159">
          <cell r="F159" t="str">
            <v>ZCPNC</v>
          </cell>
        </row>
        <row r="160">
          <cell r="F160" t="str">
            <v>NC401</v>
          </cell>
          <cell r="N160">
            <v>177.81399999999999</v>
          </cell>
        </row>
        <row r="161">
          <cell r="F161" t="str">
            <v>ZCMTC</v>
          </cell>
        </row>
        <row r="162">
          <cell r="F162" t="str">
            <v>X0082</v>
          </cell>
          <cell r="N162">
            <v>88.906999999999996</v>
          </cell>
        </row>
        <row r="163">
          <cell r="F163" t="str">
            <v>ZZZZZ</v>
          </cell>
        </row>
        <row r="164">
          <cell r="F164" t="str">
            <v>ZVLXD</v>
          </cell>
        </row>
        <row r="165">
          <cell r="F165" t="str">
            <v>ZCPNC</v>
          </cell>
        </row>
        <row r="166">
          <cell r="F166" t="str">
            <v>NC301</v>
          </cell>
          <cell r="N166">
            <v>503.05</v>
          </cell>
        </row>
        <row r="167">
          <cell r="F167" t="str">
            <v>ZCMTC</v>
          </cell>
        </row>
        <row r="168">
          <cell r="F168" t="str">
            <v>ZZZZZ</v>
          </cell>
        </row>
        <row r="169">
          <cell r="F169" t="str">
            <v>ZVLXD</v>
          </cell>
        </row>
        <row r="170">
          <cell r="F170" t="str">
            <v>ZCPNC</v>
          </cell>
        </row>
        <row r="171">
          <cell r="F171" t="str">
            <v>ZCMTC</v>
          </cell>
        </row>
        <row r="172">
          <cell r="F172" t="str">
            <v>X0129</v>
          </cell>
          <cell r="N172">
            <v>4.3600000000000003</v>
          </cell>
        </row>
        <row r="173">
          <cell r="F173" t="str">
            <v>ZZZZZ</v>
          </cell>
        </row>
        <row r="174">
          <cell r="F174" t="str">
            <v>ZVLXD</v>
          </cell>
        </row>
        <row r="175">
          <cell r="F175" t="str">
            <v>ZCPNC</v>
          </cell>
        </row>
        <row r="176">
          <cell r="F176" t="str">
            <v>ZCMTC</v>
          </cell>
        </row>
        <row r="177">
          <cell r="F177" t="str">
            <v>X0129</v>
          </cell>
          <cell r="N177">
            <v>7.4749999999999996</v>
          </cell>
        </row>
        <row r="178">
          <cell r="F178" t="str">
            <v>ZZZZZ</v>
          </cell>
        </row>
        <row r="179">
          <cell r="F179" t="str">
            <v>ZVLXD</v>
          </cell>
        </row>
        <row r="180">
          <cell r="F180" t="str">
            <v>ZCPNC</v>
          </cell>
        </row>
        <row r="181">
          <cell r="F181" t="str">
            <v>ZCMTC</v>
          </cell>
        </row>
        <row r="182">
          <cell r="F182" t="str">
            <v>X0129</v>
          </cell>
          <cell r="N182">
            <v>2.258</v>
          </cell>
        </row>
        <row r="183">
          <cell r="F183" t="str">
            <v>ZZZZZ</v>
          </cell>
        </row>
        <row r="184">
          <cell r="F184" t="str">
            <v>ZVLXD</v>
          </cell>
        </row>
        <row r="185">
          <cell r="F185" t="str">
            <v>ZCPNC</v>
          </cell>
        </row>
        <row r="186">
          <cell r="F186" t="str">
            <v>ZCMTC</v>
          </cell>
        </row>
        <row r="187">
          <cell r="F187" t="str">
            <v>X0051</v>
          </cell>
          <cell r="N187">
            <v>0.47799999999999998</v>
          </cell>
        </row>
        <row r="189">
          <cell r="F189" t="str">
            <v>ZZZZZ</v>
          </cell>
        </row>
        <row r="190">
          <cell r="F190" t="str">
            <v>ZVLXD</v>
          </cell>
        </row>
        <row r="191">
          <cell r="F191" t="str">
            <v>ZCPNC</v>
          </cell>
        </row>
        <row r="192">
          <cell r="F192" t="str">
            <v>NC301</v>
          </cell>
          <cell r="N192">
            <v>23.149000000000001</v>
          </cell>
        </row>
        <row r="193">
          <cell r="F193" t="str">
            <v>ZCMTC</v>
          </cell>
        </row>
        <row r="194">
          <cell r="F194" t="str">
            <v>X0003</v>
          </cell>
          <cell r="N194">
            <v>3.48</v>
          </cell>
        </row>
        <row r="195">
          <cell r="F195" t="str">
            <v>ZZZZZ</v>
          </cell>
        </row>
        <row r="196">
          <cell r="F196" t="str">
            <v>ZVLXD</v>
          </cell>
        </row>
        <row r="197">
          <cell r="F197" t="str">
            <v>ZCPNC</v>
          </cell>
        </row>
        <row r="198">
          <cell r="F198" t="str">
            <v>NC301</v>
          </cell>
          <cell r="N198">
            <v>244.43899999999999</v>
          </cell>
        </row>
        <row r="199">
          <cell r="F199" t="str">
            <v>ZCMTC</v>
          </cell>
        </row>
        <row r="200">
          <cell r="F200" t="str">
            <v>ZZZZZ</v>
          </cell>
        </row>
        <row r="201">
          <cell r="F201" t="str">
            <v>ZVLXD</v>
          </cell>
        </row>
        <row r="202">
          <cell r="F202" t="str">
            <v>A1393</v>
          </cell>
          <cell r="N202">
            <v>0.152</v>
          </cell>
        </row>
        <row r="203">
          <cell r="F203" t="str">
            <v>A1384</v>
          </cell>
          <cell r="N203">
            <v>1.7000000000000001E-2</v>
          </cell>
        </row>
        <row r="204">
          <cell r="F204" t="str">
            <v>A1386</v>
          </cell>
          <cell r="N204">
            <v>8.7999999999999995E-2</v>
          </cell>
        </row>
        <row r="205">
          <cell r="F205" t="str">
            <v>A0096</v>
          </cell>
          <cell r="N205">
            <v>2.3029999999999999</v>
          </cell>
        </row>
        <row r="206">
          <cell r="F206" t="str">
            <v>ZCPNC</v>
          </cell>
        </row>
        <row r="207">
          <cell r="F207" t="str">
            <v>NC351</v>
          </cell>
          <cell r="N207">
            <v>2.5859999999999999</v>
          </cell>
        </row>
        <row r="208">
          <cell r="F208" t="str">
            <v>ZCMTC</v>
          </cell>
        </row>
        <row r="209">
          <cell r="F209" t="str">
            <v>ZZZZZ</v>
          </cell>
        </row>
        <row r="210">
          <cell r="F210" t="str">
            <v>ZVLXD</v>
          </cell>
        </row>
        <row r="211">
          <cell r="F211" t="str">
            <v>A2008</v>
          </cell>
          <cell r="N211">
            <v>1724.3009999999999</v>
          </cell>
        </row>
        <row r="212">
          <cell r="F212" t="str">
            <v>A2357</v>
          </cell>
          <cell r="N212">
            <v>4.5609999999999999</v>
          </cell>
        </row>
        <row r="213">
          <cell r="F213" t="str">
            <v>A0018</v>
          </cell>
          <cell r="N213">
            <v>8.0370000000000008</v>
          </cell>
        </row>
        <row r="214">
          <cell r="F214" t="str">
            <v>A1624</v>
          </cell>
          <cell r="N214">
            <v>1.4630000000000001</v>
          </cell>
        </row>
        <row r="215">
          <cell r="F215" t="str">
            <v>ZCPNC</v>
          </cell>
        </row>
        <row r="216">
          <cell r="F216" t="str">
            <v>NC301</v>
          </cell>
          <cell r="N216">
            <v>16.271999999999998</v>
          </cell>
        </row>
        <row r="217">
          <cell r="F217" t="str">
            <v>ZCMTC</v>
          </cell>
        </row>
        <row r="218">
          <cell r="F218" t="str">
            <v>X0314</v>
          </cell>
          <cell r="N218">
            <v>0.89600000000000002</v>
          </cell>
        </row>
        <row r="219">
          <cell r="F219" t="str">
            <v>X0356</v>
          </cell>
          <cell r="N219">
            <v>0.83799999999999997</v>
          </cell>
        </row>
        <row r="220">
          <cell r="F220" t="str">
            <v>ZZZZZ</v>
          </cell>
        </row>
        <row r="221">
          <cell r="F221" t="str">
            <v>ZVLXD</v>
          </cell>
        </row>
        <row r="222">
          <cell r="F222" t="str">
            <v>A2008</v>
          </cell>
          <cell r="N222">
            <v>2025.5139999999999</v>
          </cell>
        </row>
        <row r="223">
          <cell r="F223" t="str">
            <v>A2357</v>
          </cell>
          <cell r="N223">
            <v>2.7770000000000001</v>
          </cell>
        </row>
        <row r="224">
          <cell r="F224" t="str">
            <v>A0016</v>
          </cell>
          <cell r="N224">
            <v>5.1989999999999998</v>
          </cell>
        </row>
        <row r="225">
          <cell r="F225" t="str">
            <v>A1624</v>
          </cell>
          <cell r="N225">
            <v>1.097</v>
          </cell>
        </row>
        <row r="226">
          <cell r="F226" t="str">
            <v>ZCPNC</v>
          </cell>
        </row>
        <row r="227">
          <cell r="F227" t="str">
            <v>NC301</v>
          </cell>
          <cell r="N227">
            <v>38.494</v>
          </cell>
        </row>
        <row r="228">
          <cell r="F228" t="str">
            <v>ZCMTC</v>
          </cell>
        </row>
        <row r="229">
          <cell r="F229" t="str">
            <v>X0314</v>
          </cell>
          <cell r="N229">
            <v>0.55200000000000005</v>
          </cell>
        </row>
        <row r="230">
          <cell r="F230" t="str">
            <v>ZZZZZ</v>
          </cell>
        </row>
        <row r="231">
          <cell r="F231" t="str">
            <v>ZVLXD</v>
          </cell>
        </row>
        <row r="232">
          <cell r="F232" t="str">
            <v>A1829</v>
          </cell>
          <cell r="N232">
            <v>85.082999999999998</v>
          </cell>
        </row>
        <row r="233">
          <cell r="F233" t="str">
            <v>A0977</v>
          </cell>
          <cell r="N233">
            <v>1.8140000000000001</v>
          </cell>
        </row>
        <row r="234">
          <cell r="F234" t="str">
            <v>ZCPNC</v>
          </cell>
        </row>
        <row r="235">
          <cell r="F235" t="str">
            <v>NC371</v>
          </cell>
          <cell r="N235">
            <v>1.7030000000000001</v>
          </cell>
        </row>
        <row r="236">
          <cell r="F236" t="str">
            <v>ZCMTC</v>
          </cell>
        </row>
        <row r="237">
          <cell r="F237" t="str">
            <v>X0538</v>
          </cell>
          <cell r="N237">
            <v>3.6999999999999998E-2</v>
          </cell>
        </row>
        <row r="238">
          <cell r="F238" t="str">
            <v>ZZZZZ</v>
          </cell>
        </row>
        <row r="239">
          <cell r="F239" t="str">
            <v>ZVLXD</v>
          </cell>
        </row>
        <row r="240">
          <cell r="F240" t="str">
            <v>A1393</v>
          </cell>
          <cell r="N240">
            <v>0.216</v>
          </cell>
        </row>
        <row r="241">
          <cell r="F241" t="str">
            <v>A1384</v>
          </cell>
          <cell r="N241">
            <v>2.4E-2</v>
          </cell>
        </row>
        <row r="242">
          <cell r="F242" t="str">
            <v>A1386</v>
          </cell>
          <cell r="N242">
            <v>0.125</v>
          </cell>
        </row>
        <row r="243">
          <cell r="F243" t="str">
            <v>A0096</v>
          </cell>
          <cell r="N243">
            <v>3.2719999999999998</v>
          </cell>
        </row>
        <row r="244">
          <cell r="F244" t="str">
            <v>ZCPNC</v>
          </cell>
        </row>
        <row r="245">
          <cell r="F245" t="str">
            <v>NC351</v>
          </cell>
          <cell r="N245">
            <v>3.6749999999999998</v>
          </cell>
        </row>
        <row r="246">
          <cell r="F246" t="str">
            <v>ZCMTC</v>
          </cell>
        </row>
        <row r="247">
          <cell r="F247" t="str">
            <v>ZZZZZ</v>
          </cell>
        </row>
        <row r="248">
          <cell r="F248" t="str">
            <v>ZVLXD</v>
          </cell>
        </row>
        <row r="249">
          <cell r="F249" t="str">
            <v>A2008</v>
          </cell>
          <cell r="N249">
            <v>4455.6469999999999</v>
          </cell>
        </row>
        <row r="250">
          <cell r="F250" t="str">
            <v>A2357</v>
          </cell>
          <cell r="N250">
            <v>6.1150000000000002</v>
          </cell>
        </row>
        <row r="251">
          <cell r="F251" t="str">
            <v>A0016</v>
          </cell>
          <cell r="N251">
            <v>11.442</v>
          </cell>
        </row>
        <row r="252">
          <cell r="F252" t="str">
            <v>A1624</v>
          </cell>
          <cell r="N252">
            <v>2.4089999999999998</v>
          </cell>
        </row>
        <row r="253">
          <cell r="F253" t="str">
            <v>ZCPNC</v>
          </cell>
        </row>
        <row r="254">
          <cell r="F254" t="str">
            <v>NC371</v>
          </cell>
          <cell r="N254">
            <v>27.001000000000001</v>
          </cell>
        </row>
        <row r="255">
          <cell r="F255" t="str">
            <v>ZCMTC</v>
          </cell>
        </row>
        <row r="256">
          <cell r="F256" t="str">
            <v>X0314</v>
          </cell>
          <cell r="N256">
            <v>1.2350000000000001</v>
          </cell>
        </row>
        <row r="257">
          <cell r="F257" t="str">
            <v>ZZZZZ</v>
          </cell>
        </row>
        <row r="258">
          <cell r="F258" t="str">
            <v>ZVLXD</v>
          </cell>
        </row>
        <row r="259">
          <cell r="F259" t="str">
            <v>A1829</v>
          </cell>
          <cell r="N259">
            <v>866.21</v>
          </cell>
        </row>
        <row r="260">
          <cell r="F260" t="str">
            <v>A0977</v>
          </cell>
          <cell r="N260">
            <v>18.463000000000001</v>
          </cell>
        </row>
        <row r="261">
          <cell r="F261" t="str">
            <v>ZCPNC</v>
          </cell>
        </row>
        <row r="262">
          <cell r="F262" t="str">
            <v>NC371</v>
          </cell>
          <cell r="N262">
            <v>24.681999999999999</v>
          </cell>
        </row>
        <row r="263">
          <cell r="F263" t="str">
            <v>ZCMTC</v>
          </cell>
        </row>
        <row r="264">
          <cell r="F264" t="str">
            <v>X0538</v>
          </cell>
          <cell r="N264">
            <v>0.372</v>
          </cell>
        </row>
        <row r="265">
          <cell r="F265" t="str">
            <v>ZZZZZ</v>
          </cell>
        </row>
        <row r="266">
          <cell r="F266" t="str">
            <v>ZVLXD</v>
          </cell>
        </row>
        <row r="267">
          <cell r="F267" t="str">
            <v>AT014</v>
          </cell>
          <cell r="N267">
            <v>16</v>
          </cell>
        </row>
        <row r="268">
          <cell r="F268" t="str">
            <v>ZCPNC</v>
          </cell>
        </row>
        <row r="269">
          <cell r="F269" t="str">
            <v>ZCMTC</v>
          </cell>
        </row>
        <row r="270">
          <cell r="F270" t="str">
            <v>ZZZZZ</v>
          </cell>
        </row>
        <row r="271">
          <cell r="F271" t="str">
            <v>ZVLXD</v>
          </cell>
        </row>
        <row r="272">
          <cell r="F272" t="str">
            <v>A1846</v>
          </cell>
          <cell r="N272">
            <v>28.722999999999999</v>
          </cell>
        </row>
        <row r="273">
          <cell r="F273" t="str">
            <v>A1690</v>
          </cell>
          <cell r="N273">
            <v>8.9760000000000009</v>
          </cell>
        </row>
        <row r="274">
          <cell r="F274" t="str">
            <v>ZCPNC</v>
          </cell>
        </row>
        <row r="275">
          <cell r="F275" t="str">
            <v>NC401</v>
          </cell>
          <cell r="N275">
            <v>10.56</v>
          </cell>
        </row>
        <row r="276">
          <cell r="F276" t="str">
            <v>ZCMTC</v>
          </cell>
        </row>
        <row r="277">
          <cell r="F277" t="str">
            <v>X0206</v>
          </cell>
          <cell r="N277">
            <v>1.5680000000000001</v>
          </cell>
        </row>
        <row r="278">
          <cell r="F278" t="str">
            <v>X0491</v>
          </cell>
          <cell r="N278">
            <v>2.944</v>
          </cell>
        </row>
        <row r="279">
          <cell r="F279" t="str">
            <v>ZZZZZ</v>
          </cell>
        </row>
        <row r="280">
          <cell r="F280" t="str">
            <v>ZVLXD</v>
          </cell>
        </row>
        <row r="281">
          <cell r="F281" t="str">
            <v>A1376</v>
          </cell>
          <cell r="N281">
            <v>37036.807999999997</v>
          </cell>
        </row>
        <row r="282">
          <cell r="F282" t="str">
            <v>A2008</v>
          </cell>
          <cell r="N282">
            <v>3576.59</v>
          </cell>
        </row>
        <row r="283">
          <cell r="F283" t="str">
            <v>A0375</v>
          </cell>
          <cell r="N283">
            <v>12.198</v>
          </cell>
        </row>
        <row r="284">
          <cell r="F284" t="str">
            <v>A1624</v>
          </cell>
          <cell r="N284">
            <v>2.8959999999999999</v>
          </cell>
        </row>
        <row r="285">
          <cell r="F285" t="str">
            <v>ZCPNC</v>
          </cell>
        </row>
        <row r="286">
          <cell r="F286" t="str">
            <v>NC351</v>
          </cell>
          <cell r="N286">
            <v>151.86600000000001</v>
          </cell>
        </row>
        <row r="287">
          <cell r="F287" t="str">
            <v>ZCMTC</v>
          </cell>
        </row>
        <row r="288">
          <cell r="F288" t="str">
            <v>X0321</v>
          </cell>
          <cell r="N288">
            <v>0.97399999999999998</v>
          </cell>
        </row>
        <row r="289">
          <cell r="F289" t="str">
            <v>ZZZZZ</v>
          </cell>
        </row>
        <row r="290">
          <cell r="F290" t="str">
            <v>ZVLXD</v>
          </cell>
        </row>
        <row r="291">
          <cell r="F291" t="str">
            <v>A2008</v>
          </cell>
          <cell r="N291">
            <v>1343.3920000000001</v>
          </cell>
        </row>
        <row r="292">
          <cell r="F292" t="str">
            <v>A0375</v>
          </cell>
          <cell r="N292">
            <v>3.2679999999999998</v>
          </cell>
        </row>
        <row r="293">
          <cell r="F293" t="str">
            <v>A1624</v>
          </cell>
          <cell r="N293">
            <v>0.81699999999999995</v>
          </cell>
        </row>
        <row r="294">
          <cell r="F294" t="str">
            <v>ZCPNC</v>
          </cell>
        </row>
        <row r="295">
          <cell r="F295" t="str">
            <v>NC371</v>
          </cell>
          <cell r="N295">
            <v>42.478999999999999</v>
          </cell>
        </row>
        <row r="296">
          <cell r="F296" t="str">
            <v>ZCMTC</v>
          </cell>
        </row>
        <row r="297">
          <cell r="F297" t="str">
            <v>X0321</v>
          </cell>
          <cell r="N297">
            <v>0.68100000000000005</v>
          </cell>
        </row>
        <row r="298">
          <cell r="F298" t="str">
            <v>X0276</v>
          </cell>
          <cell r="N298">
            <v>0.27200000000000002</v>
          </cell>
        </row>
        <row r="299">
          <cell r="F299" t="str">
            <v>ZZZZZ</v>
          </cell>
        </row>
        <row r="300">
          <cell r="F300" t="str">
            <v>ZVLXD</v>
          </cell>
        </row>
        <row r="301">
          <cell r="F301" t="str">
            <v>A1829</v>
          </cell>
          <cell r="N301">
            <v>289.07799999999997</v>
          </cell>
        </row>
        <row r="302">
          <cell r="F302" t="str">
            <v>A0977</v>
          </cell>
          <cell r="N302">
            <v>6.1619999999999999</v>
          </cell>
        </row>
        <row r="303">
          <cell r="F303" t="str">
            <v>ZCPNC</v>
          </cell>
        </row>
        <row r="304">
          <cell r="F304" t="str">
            <v>NC371</v>
          </cell>
          <cell r="N304">
            <v>3.83</v>
          </cell>
        </row>
        <row r="305">
          <cell r="F305" t="str">
            <v>ZCMTC</v>
          </cell>
        </row>
        <row r="306">
          <cell r="F306" t="str">
            <v>X0538</v>
          </cell>
          <cell r="N306">
            <v>0.124</v>
          </cell>
        </row>
        <row r="307">
          <cell r="F307" t="str">
            <v>ZZZZZ</v>
          </cell>
        </row>
        <row r="308">
          <cell r="F308" t="str">
            <v>ZVLXD</v>
          </cell>
        </row>
        <row r="309">
          <cell r="F309" t="str">
            <v>A1830</v>
          </cell>
          <cell r="N309">
            <v>194.55500000000001</v>
          </cell>
        </row>
        <row r="310">
          <cell r="F310" t="str">
            <v>A0977</v>
          </cell>
          <cell r="N310">
            <v>2.7250000000000001</v>
          </cell>
        </row>
        <row r="311">
          <cell r="F311" t="str">
            <v>A1690</v>
          </cell>
          <cell r="N311">
            <v>1.012</v>
          </cell>
        </row>
        <row r="312">
          <cell r="F312" t="str">
            <v>ZCPNC</v>
          </cell>
        </row>
        <row r="313">
          <cell r="F313" t="str">
            <v>NC371</v>
          </cell>
          <cell r="N313">
            <v>1.425</v>
          </cell>
        </row>
        <row r="314">
          <cell r="F314" t="str">
            <v>ZCMTC</v>
          </cell>
        </row>
        <row r="315">
          <cell r="F315" t="str">
            <v>X0491</v>
          </cell>
          <cell r="N315">
            <v>0.26200000000000001</v>
          </cell>
        </row>
        <row r="316">
          <cell r="F316" t="str">
            <v>X0538</v>
          </cell>
          <cell r="N316">
            <v>3.4000000000000002E-2</v>
          </cell>
        </row>
        <row r="317">
          <cell r="F317" t="str">
            <v>ZZZZZ</v>
          </cell>
        </row>
        <row r="318">
          <cell r="F318" t="str">
            <v>ZVLXD</v>
          </cell>
        </row>
        <row r="319">
          <cell r="F319" t="str">
            <v>A1393</v>
          </cell>
          <cell r="N319">
            <v>0.19600000000000001</v>
          </cell>
        </row>
        <row r="320">
          <cell r="F320" t="str">
            <v>A1384</v>
          </cell>
          <cell r="N320">
            <v>2.1999999999999999E-2</v>
          </cell>
        </row>
        <row r="321">
          <cell r="F321" t="str">
            <v>A1386</v>
          </cell>
          <cell r="N321">
            <v>0.114</v>
          </cell>
        </row>
        <row r="322">
          <cell r="F322" t="str">
            <v>A0096</v>
          </cell>
          <cell r="N322">
            <v>2.9689999999999999</v>
          </cell>
        </row>
        <row r="323">
          <cell r="F323" t="str">
            <v>ZCPNC</v>
          </cell>
        </row>
        <row r="324">
          <cell r="F324" t="str">
            <v>NC351</v>
          </cell>
          <cell r="N324">
            <v>3.3340000000000001</v>
          </cell>
        </row>
        <row r="325">
          <cell r="F325" t="str">
            <v>ZCMTC</v>
          </cell>
        </row>
        <row r="326">
          <cell r="F326" t="str">
            <v>ZZZZZ</v>
          </cell>
        </row>
        <row r="327">
          <cell r="F327" t="str">
            <v>ZVLXD</v>
          </cell>
        </row>
        <row r="328">
          <cell r="F328" t="str">
            <v>A2008</v>
          </cell>
          <cell r="N328">
            <v>1420.4490000000001</v>
          </cell>
        </row>
        <row r="329">
          <cell r="F329" t="str">
            <v>A2357</v>
          </cell>
          <cell r="N329">
            <v>1.9490000000000001</v>
          </cell>
        </row>
        <row r="330">
          <cell r="F330" t="str">
            <v>A0016</v>
          </cell>
          <cell r="N330">
            <v>3.6480000000000001</v>
          </cell>
        </row>
        <row r="331">
          <cell r="F331" t="str">
            <v>A1624</v>
          </cell>
          <cell r="N331">
            <v>0.76800000000000002</v>
          </cell>
        </row>
        <row r="332">
          <cell r="F332" t="str">
            <v>ZCPNC</v>
          </cell>
        </row>
        <row r="333">
          <cell r="F333" t="str">
            <v>NC371</v>
          </cell>
          <cell r="N333">
            <v>8.6080000000000005</v>
          </cell>
        </row>
        <row r="334">
          <cell r="F334" t="str">
            <v>ZCMTC</v>
          </cell>
        </row>
        <row r="335">
          <cell r="F335" t="str">
            <v>X0314</v>
          </cell>
          <cell r="N335">
            <v>0.39400000000000002</v>
          </cell>
        </row>
        <row r="336">
          <cell r="F336" t="str">
            <v>ZZZZZ</v>
          </cell>
        </row>
        <row r="337">
          <cell r="F337" t="str">
            <v>ZVLXD</v>
          </cell>
        </row>
        <row r="338">
          <cell r="F338" t="str">
            <v>A1829</v>
          </cell>
          <cell r="N338">
            <v>423.36599999999999</v>
          </cell>
        </row>
        <row r="339">
          <cell r="F339" t="str">
            <v>A0977</v>
          </cell>
          <cell r="N339">
            <v>8.8460000000000001</v>
          </cell>
        </row>
        <row r="340">
          <cell r="F340" t="str">
            <v>ZCPNC</v>
          </cell>
        </row>
        <row r="341">
          <cell r="F341" t="str">
            <v>NC351</v>
          </cell>
          <cell r="N341">
            <v>7.0620000000000003</v>
          </cell>
        </row>
        <row r="342">
          <cell r="F342" t="str">
            <v>ZCMTC</v>
          </cell>
        </row>
        <row r="343">
          <cell r="F343" t="str">
            <v>X0538</v>
          </cell>
          <cell r="N343">
            <v>0.16500000000000001</v>
          </cell>
        </row>
        <row r="344">
          <cell r="F344" t="str">
            <v>ZZZZZ</v>
          </cell>
        </row>
        <row r="345">
          <cell r="F345" t="str">
            <v>ZVLXD</v>
          </cell>
        </row>
        <row r="346">
          <cell r="F346" t="str">
            <v>A2008</v>
          </cell>
          <cell r="N346">
            <v>1088.81</v>
          </cell>
        </row>
        <row r="347">
          <cell r="F347" t="str">
            <v>A2357</v>
          </cell>
          <cell r="N347">
            <v>1.4930000000000001</v>
          </cell>
        </row>
        <row r="348">
          <cell r="F348" t="str">
            <v>A0016</v>
          </cell>
          <cell r="N348">
            <v>2.7949999999999999</v>
          </cell>
        </row>
        <row r="349">
          <cell r="F349" t="str">
            <v>A1624</v>
          </cell>
          <cell r="N349">
            <v>0.59</v>
          </cell>
        </row>
        <row r="350">
          <cell r="F350" t="str">
            <v>ZCPNC</v>
          </cell>
        </row>
        <row r="351">
          <cell r="F351" t="str">
            <v>NC301</v>
          </cell>
          <cell r="N351">
            <v>9.6750000000000007</v>
          </cell>
        </row>
        <row r="352">
          <cell r="F352" t="str">
            <v>ZCMTC</v>
          </cell>
        </row>
        <row r="353">
          <cell r="F353" t="str">
            <v>X0314</v>
          </cell>
          <cell r="N353">
            <v>0.29599999999999999</v>
          </cell>
        </row>
        <row r="354">
          <cell r="F354" t="str">
            <v>ZZZZZ</v>
          </cell>
        </row>
        <row r="355">
          <cell r="F355" t="str">
            <v>ZVLXD</v>
          </cell>
        </row>
        <row r="356">
          <cell r="F356" t="str">
            <v>A1846</v>
          </cell>
          <cell r="N356">
            <v>34.067</v>
          </cell>
        </row>
        <row r="357">
          <cell r="F357" t="str">
            <v>ZCPNC</v>
          </cell>
        </row>
        <row r="358">
          <cell r="F358" t="str">
            <v>NC401</v>
          </cell>
          <cell r="N358">
            <v>19.38</v>
          </cell>
        </row>
        <row r="359">
          <cell r="F359" t="str">
            <v>ZCMTC</v>
          </cell>
        </row>
        <row r="360">
          <cell r="F360" t="str">
            <v>ZZZZZ</v>
          </cell>
        </row>
        <row r="361">
          <cell r="F361" t="str">
            <v>ZVLXD</v>
          </cell>
        </row>
        <row r="362">
          <cell r="F362" t="str">
            <v>AT015</v>
          </cell>
          <cell r="N362">
            <v>14</v>
          </cell>
        </row>
        <row r="363">
          <cell r="F363" t="str">
            <v>AT016</v>
          </cell>
          <cell r="N363">
            <v>14</v>
          </cell>
        </row>
        <row r="364">
          <cell r="F364" t="str">
            <v>ZCPNC</v>
          </cell>
        </row>
        <row r="365">
          <cell r="F365" t="str">
            <v>ZCMTC</v>
          </cell>
        </row>
        <row r="366">
          <cell r="F366" t="str">
            <v>ZZZZZ</v>
          </cell>
        </row>
        <row r="367">
          <cell r="F367" t="str">
            <v>ZVLXD</v>
          </cell>
        </row>
        <row r="368">
          <cell r="F368" t="str">
            <v>AT017</v>
          </cell>
          <cell r="N368">
            <v>14</v>
          </cell>
        </row>
        <row r="369">
          <cell r="F369" t="str">
            <v>ZCPNC</v>
          </cell>
        </row>
        <row r="370">
          <cell r="F370" t="str">
            <v>ZCMTC</v>
          </cell>
        </row>
        <row r="371">
          <cell r="F371" t="str">
            <v>ZZZZZ</v>
          </cell>
        </row>
        <row r="372">
          <cell r="F372" t="str">
            <v>ZVLXD</v>
          </cell>
        </row>
        <row r="373">
          <cell r="F373" t="str">
            <v>AT018</v>
          </cell>
          <cell r="N373">
            <v>19</v>
          </cell>
        </row>
        <row r="374">
          <cell r="F374" t="str">
            <v>ZCPNC</v>
          </cell>
        </row>
        <row r="375">
          <cell r="F375" t="str">
            <v>ZCMTC</v>
          </cell>
        </row>
        <row r="376">
          <cell r="F376" t="str">
            <v>ZZZZZ</v>
          </cell>
        </row>
        <row r="377">
          <cell r="F377" t="str">
            <v>ZVLXD</v>
          </cell>
        </row>
        <row r="378">
          <cell r="F378" t="str">
            <v>ZCPNC</v>
          </cell>
        </row>
        <row r="379">
          <cell r="F379" t="str">
            <v>NC401</v>
          </cell>
          <cell r="N379">
            <v>34.011000000000003</v>
          </cell>
        </row>
        <row r="380">
          <cell r="F380" t="str">
            <v>ZCMTC</v>
          </cell>
        </row>
        <row r="381">
          <cell r="F381" t="str">
            <v>X0082</v>
          </cell>
          <cell r="N381">
            <v>17.006</v>
          </cell>
        </row>
        <row r="382">
          <cell r="F382" t="str">
            <v>ZZZZZ</v>
          </cell>
        </row>
        <row r="383">
          <cell r="F383" t="str">
            <v>ZVLXD</v>
          </cell>
        </row>
        <row r="384">
          <cell r="F384" t="str">
            <v>ZCPNC</v>
          </cell>
        </row>
        <row r="385">
          <cell r="F385" t="str">
            <v>NC301</v>
          </cell>
          <cell r="N385">
            <v>96.307000000000002</v>
          </cell>
        </row>
        <row r="386">
          <cell r="F386" t="str">
            <v>ZCMTC</v>
          </cell>
        </row>
        <row r="387">
          <cell r="F387" t="str">
            <v>ZZZZZ</v>
          </cell>
        </row>
        <row r="388">
          <cell r="F388" t="str">
            <v>ZVLXD</v>
          </cell>
        </row>
        <row r="389">
          <cell r="F389" t="str">
            <v>ZCPNC</v>
          </cell>
        </row>
        <row r="390">
          <cell r="F390" t="str">
            <v>ZCMTC</v>
          </cell>
        </row>
        <row r="391">
          <cell r="F391" t="str">
            <v>X0129</v>
          </cell>
          <cell r="N391">
            <v>0.52</v>
          </cell>
        </row>
        <row r="392">
          <cell r="F392" t="str">
            <v>ZZZZZ</v>
          </cell>
        </row>
        <row r="393">
          <cell r="F393" t="str">
            <v>ZVLXD</v>
          </cell>
        </row>
        <row r="394">
          <cell r="F394" t="str">
            <v>ZCPNC</v>
          </cell>
        </row>
        <row r="395">
          <cell r="F395" t="str">
            <v>ZCMTC</v>
          </cell>
        </row>
        <row r="396">
          <cell r="F396" t="str">
            <v>X0129</v>
          </cell>
          <cell r="N396">
            <v>0.89100000000000001</v>
          </cell>
        </row>
        <row r="397">
          <cell r="F397" t="str">
            <v>ZZZZZ</v>
          </cell>
        </row>
        <row r="398">
          <cell r="F398" t="str">
            <v>ZVLXD</v>
          </cell>
        </row>
        <row r="399">
          <cell r="F399" t="str">
            <v>ZCPNC</v>
          </cell>
        </row>
        <row r="400">
          <cell r="F400" t="str">
            <v>ZCMTC</v>
          </cell>
        </row>
        <row r="401">
          <cell r="F401" t="str">
            <v>X0129</v>
          </cell>
          <cell r="N401">
            <v>0.26900000000000002</v>
          </cell>
        </row>
        <row r="402">
          <cell r="F402" t="str">
            <v>ZZZZZ</v>
          </cell>
        </row>
        <row r="403">
          <cell r="F403" t="str">
            <v>ZVLXD</v>
          </cell>
        </row>
        <row r="404">
          <cell r="F404" t="str">
            <v>ZCPNC</v>
          </cell>
        </row>
        <row r="405">
          <cell r="F405" t="str">
            <v>ZCMTC</v>
          </cell>
        </row>
        <row r="406">
          <cell r="F406" t="str">
            <v>X0051</v>
          </cell>
          <cell r="N406">
            <v>5.7000000000000002E-2</v>
          </cell>
        </row>
      </sheetData>
      <sheetData sheetId="3">
        <row r="7">
          <cell r="F7" t="str">
            <v>A0254</v>
          </cell>
        </row>
        <row r="8">
          <cell r="F8" t="str">
            <v>A2357</v>
          </cell>
        </row>
        <row r="9">
          <cell r="F9" t="str">
            <v>A0375</v>
          </cell>
        </row>
        <row r="10">
          <cell r="F10" t="str">
            <v>A0379</v>
          </cell>
        </row>
        <row r="11">
          <cell r="F11" t="str">
            <v>A0706</v>
          </cell>
        </row>
        <row r="12">
          <cell r="F12" t="str">
            <v>A0055</v>
          </cell>
        </row>
        <row r="13">
          <cell r="F13" t="str">
            <v>A0977</v>
          </cell>
        </row>
        <row r="14">
          <cell r="F14" t="str">
            <v>A0016</v>
          </cell>
        </row>
        <row r="15">
          <cell r="F15" t="str">
            <v>A0018</v>
          </cell>
        </row>
        <row r="16">
          <cell r="F16" t="str">
            <v>AT006</v>
          </cell>
        </row>
        <row r="17">
          <cell r="F17" t="str">
            <v>AT000</v>
          </cell>
        </row>
        <row r="18">
          <cell r="F18" t="str">
            <v>AT003</v>
          </cell>
        </row>
        <row r="19">
          <cell r="F19" t="str">
            <v>A0096</v>
          </cell>
        </row>
        <row r="20">
          <cell r="F20" t="str">
            <v>A1376</v>
          </cell>
        </row>
        <row r="21">
          <cell r="F21" t="str">
            <v>A1386</v>
          </cell>
        </row>
        <row r="22">
          <cell r="F22" t="str">
            <v>A1384</v>
          </cell>
        </row>
        <row r="23">
          <cell r="F23" t="str">
            <v>A1393</v>
          </cell>
        </row>
        <row r="24">
          <cell r="F24" t="str">
            <v>AT016</v>
          </cell>
        </row>
        <row r="25">
          <cell r="F25" t="str">
            <v>AT017</v>
          </cell>
        </row>
        <row r="26">
          <cell r="F26" t="str">
            <v>AT018</v>
          </cell>
        </row>
        <row r="27">
          <cell r="F27" t="str">
            <v>A1624</v>
          </cell>
        </row>
        <row r="28">
          <cell r="F28" t="str">
            <v>A1044</v>
          </cell>
        </row>
        <row r="29">
          <cell r="F29" t="str">
            <v>AT007</v>
          </cell>
        </row>
        <row r="30">
          <cell r="F30" t="str">
            <v>AT001</v>
          </cell>
        </row>
        <row r="31">
          <cell r="F31" t="str">
            <v>AT004</v>
          </cell>
        </row>
        <row r="32">
          <cell r="F32" t="str">
            <v>AT005</v>
          </cell>
        </row>
        <row r="33">
          <cell r="F33" t="str">
            <v>A1690</v>
          </cell>
        </row>
        <row r="34">
          <cell r="F34" t="str">
            <v>A1846</v>
          </cell>
        </row>
        <row r="35">
          <cell r="F35" t="str">
            <v>AT015</v>
          </cell>
        </row>
        <row r="36">
          <cell r="F36" t="str">
            <v>A1829</v>
          </cell>
        </row>
        <row r="37">
          <cell r="F37" t="str">
            <v>A1830</v>
          </cell>
        </row>
        <row r="38">
          <cell r="F38" t="str">
            <v>AT014</v>
          </cell>
        </row>
        <row r="39">
          <cell r="F39" t="str">
            <v>A2008</v>
          </cell>
        </row>
      </sheetData>
      <sheetData sheetId="4">
        <row r="7">
          <cell r="F7" t="str">
            <v>A0254</v>
          </cell>
        </row>
        <row r="8">
          <cell r="F8" t="str">
            <v>A2357</v>
          </cell>
        </row>
        <row r="9">
          <cell r="F9" t="str">
            <v>A0375</v>
          </cell>
        </row>
        <row r="10">
          <cell r="F10" t="str">
            <v>A0379</v>
          </cell>
        </row>
        <row r="11">
          <cell r="F11" t="str">
            <v>A0706</v>
          </cell>
        </row>
        <row r="12">
          <cell r="F12" t="str">
            <v>A0055</v>
          </cell>
        </row>
        <row r="13">
          <cell r="F13" t="str">
            <v>A0977</v>
          </cell>
        </row>
        <row r="14">
          <cell r="F14" t="str">
            <v>A0016</v>
          </cell>
        </row>
        <row r="15">
          <cell r="F15" t="str">
            <v>A0018</v>
          </cell>
        </row>
        <row r="16">
          <cell r="F16" t="str">
            <v>AT006</v>
          </cell>
        </row>
        <row r="17">
          <cell r="F17" t="str">
            <v>AT000</v>
          </cell>
        </row>
        <row r="18">
          <cell r="F18" t="str">
            <v>AT003</v>
          </cell>
        </row>
        <row r="19">
          <cell r="F19" t="str">
            <v>A0096</v>
          </cell>
        </row>
        <row r="20">
          <cell r="F20" t="str">
            <v>A1376</v>
          </cell>
        </row>
        <row r="21">
          <cell r="F21" t="str">
            <v>A1386</v>
          </cell>
        </row>
        <row r="22">
          <cell r="F22" t="str">
            <v>A1384</v>
          </cell>
        </row>
        <row r="23">
          <cell r="F23" t="str">
            <v>A1393</v>
          </cell>
        </row>
        <row r="24">
          <cell r="F24" t="str">
            <v>AT016</v>
          </cell>
        </row>
        <row r="25">
          <cell r="F25" t="str">
            <v>AT017</v>
          </cell>
        </row>
        <row r="26">
          <cell r="F26" t="str">
            <v>AT018</v>
          </cell>
        </row>
        <row r="27">
          <cell r="F27" t="str">
            <v>A1624</v>
          </cell>
        </row>
        <row r="28">
          <cell r="F28" t="str">
            <v>A1044</v>
          </cell>
        </row>
        <row r="29">
          <cell r="F29" t="str">
            <v>AT007</v>
          </cell>
        </row>
        <row r="30">
          <cell r="F30" t="str">
            <v>AT001</v>
          </cell>
        </row>
        <row r="31">
          <cell r="F31" t="str">
            <v>AT004</v>
          </cell>
        </row>
        <row r="32">
          <cell r="F32" t="str">
            <v>AT005</v>
          </cell>
        </row>
        <row r="33">
          <cell r="F33" t="str">
            <v>A1690</v>
          </cell>
        </row>
        <row r="34">
          <cell r="F34" t="str">
            <v>A1846</v>
          </cell>
        </row>
        <row r="35">
          <cell r="F35" t="str">
            <v>AT015</v>
          </cell>
        </row>
        <row r="36">
          <cell r="F36" t="str">
            <v>A1829</v>
          </cell>
        </row>
        <row r="37">
          <cell r="F37" t="str">
            <v>A1830</v>
          </cell>
        </row>
        <row r="38">
          <cell r="F38" t="str">
            <v>AT014</v>
          </cell>
        </row>
        <row r="39">
          <cell r="F39" t="str">
            <v>A2008</v>
          </cell>
        </row>
      </sheetData>
      <sheetData sheetId="5">
        <row r="7">
          <cell r="F7" t="str">
            <v>A0254</v>
          </cell>
        </row>
        <row r="8">
          <cell r="F8" t="str">
            <v>A2357</v>
          </cell>
        </row>
        <row r="9">
          <cell r="F9" t="str">
            <v>A0375</v>
          </cell>
        </row>
        <row r="10">
          <cell r="F10" t="str">
            <v>A0379</v>
          </cell>
        </row>
        <row r="11">
          <cell r="F11" t="str">
            <v>A0706</v>
          </cell>
        </row>
        <row r="12">
          <cell r="F12" t="str">
            <v>A0055</v>
          </cell>
        </row>
        <row r="13">
          <cell r="F13" t="str">
            <v>A0977</v>
          </cell>
        </row>
        <row r="14">
          <cell r="F14" t="str">
            <v>A0016</v>
          </cell>
        </row>
        <row r="15">
          <cell r="F15" t="str">
            <v>A0018</v>
          </cell>
        </row>
        <row r="16">
          <cell r="F16" t="str">
            <v>AT006</v>
          </cell>
        </row>
        <row r="17">
          <cell r="F17" t="str">
            <v>AT000</v>
          </cell>
        </row>
        <row r="18">
          <cell r="F18" t="str">
            <v>AT003</v>
          </cell>
        </row>
        <row r="19">
          <cell r="F19" t="str">
            <v>A0096</v>
          </cell>
        </row>
        <row r="20">
          <cell r="F20" t="str">
            <v>A1376</v>
          </cell>
        </row>
        <row r="21">
          <cell r="F21" t="str">
            <v>A1386</v>
          </cell>
        </row>
        <row r="22">
          <cell r="F22" t="str">
            <v>A1384</v>
          </cell>
        </row>
        <row r="23">
          <cell r="F23" t="str">
            <v>A1393</v>
          </cell>
        </row>
        <row r="24">
          <cell r="F24" t="str">
            <v>AT016</v>
          </cell>
        </row>
        <row r="25">
          <cell r="F25" t="str">
            <v>AT017</v>
          </cell>
        </row>
        <row r="26">
          <cell r="F26" t="str">
            <v>AT018</v>
          </cell>
        </row>
        <row r="27">
          <cell r="F27" t="str">
            <v>A1624</v>
          </cell>
        </row>
        <row r="28">
          <cell r="F28" t="str">
            <v>A1044</v>
          </cell>
        </row>
        <row r="29">
          <cell r="F29" t="str">
            <v>AT007</v>
          </cell>
        </row>
        <row r="30">
          <cell r="F30" t="str">
            <v>AT001</v>
          </cell>
        </row>
        <row r="31">
          <cell r="F31" t="str">
            <v>AT004</v>
          </cell>
        </row>
        <row r="32">
          <cell r="F32" t="str">
            <v>AT005</v>
          </cell>
        </row>
        <row r="33">
          <cell r="F33" t="str">
            <v>A1690</v>
          </cell>
        </row>
        <row r="34">
          <cell r="F34" t="str">
            <v>A1846</v>
          </cell>
        </row>
        <row r="35">
          <cell r="F35" t="str">
            <v>AT015</v>
          </cell>
        </row>
        <row r="36">
          <cell r="F36" t="str">
            <v>A1829</v>
          </cell>
        </row>
        <row r="37">
          <cell r="F37" t="str">
            <v>A1830</v>
          </cell>
        </row>
        <row r="38">
          <cell r="F38" t="str">
            <v>AT014</v>
          </cell>
        </row>
        <row r="39">
          <cell r="F39" t="str">
            <v>A2008</v>
          </cell>
        </row>
      </sheetData>
      <sheetData sheetId="6">
        <row r="7">
          <cell r="F7" t="str">
            <v>A0254</v>
          </cell>
        </row>
        <row r="8">
          <cell r="F8" t="str">
            <v>A2357</v>
          </cell>
        </row>
        <row r="9">
          <cell r="F9" t="str">
            <v>A0375</v>
          </cell>
        </row>
        <row r="10">
          <cell r="F10" t="str">
            <v>A0379</v>
          </cell>
        </row>
        <row r="11">
          <cell r="F11" t="str">
            <v>A0706</v>
          </cell>
        </row>
        <row r="12">
          <cell r="F12" t="str">
            <v>A0055</v>
          </cell>
        </row>
        <row r="13">
          <cell r="F13" t="str">
            <v>A0977</v>
          </cell>
        </row>
        <row r="14">
          <cell r="F14" t="str">
            <v>A0016</v>
          </cell>
        </row>
        <row r="15">
          <cell r="F15" t="str">
            <v>A0018</v>
          </cell>
        </row>
        <row r="16">
          <cell r="F16" t="str">
            <v>AT006</v>
          </cell>
        </row>
        <row r="17">
          <cell r="F17" t="str">
            <v>AT000</v>
          </cell>
        </row>
        <row r="18">
          <cell r="F18" t="str">
            <v>AT003</v>
          </cell>
        </row>
        <row r="19">
          <cell r="F19" t="str">
            <v>A0096</v>
          </cell>
        </row>
        <row r="20">
          <cell r="F20" t="str">
            <v>A1376</v>
          </cell>
        </row>
        <row r="21">
          <cell r="F21" t="str">
            <v>A1386</v>
          </cell>
        </row>
        <row r="22">
          <cell r="F22" t="str">
            <v>A1384</v>
          </cell>
        </row>
        <row r="23">
          <cell r="F23" t="str">
            <v>A1393</v>
          </cell>
        </row>
        <row r="24">
          <cell r="F24" t="str">
            <v>AT016</v>
          </cell>
        </row>
        <row r="25">
          <cell r="F25" t="str">
            <v>AT017</v>
          </cell>
        </row>
        <row r="26">
          <cell r="F26" t="str">
            <v>AT018</v>
          </cell>
        </row>
        <row r="27">
          <cell r="F27" t="str">
            <v>A1624</v>
          </cell>
        </row>
        <row r="28">
          <cell r="F28" t="str">
            <v>A1044</v>
          </cell>
        </row>
        <row r="29">
          <cell r="F29" t="str">
            <v>AT007</v>
          </cell>
        </row>
        <row r="30">
          <cell r="F30" t="str">
            <v>AT001</v>
          </cell>
        </row>
        <row r="31">
          <cell r="F31" t="str">
            <v>AT004</v>
          </cell>
        </row>
        <row r="32">
          <cell r="F32" t="str">
            <v>AT005</v>
          </cell>
        </row>
        <row r="33">
          <cell r="F33" t="str">
            <v>A1690</v>
          </cell>
        </row>
        <row r="34">
          <cell r="F34" t="str">
            <v>A1846</v>
          </cell>
        </row>
        <row r="35">
          <cell r="F35" t="str">
            <v>AT015</v>
          </cell>
        </row>
        <row r="36">
          <cell r="F36" t="str">
            <v>A1829</v>
          </cell>
        </row>
        <row r="37">
          <cell r="F37" t="str">
            <v>A1830</v>
          </cell>
        </row>
        <row r="38">
          <cell r="F38" t="str">
            <v>AT014</v>
          </cell>
        </row>
        <row r="39">
          <cell r="F39" t="str">
            <v>A2008</v>
          </cell>
        </row>
      </sheetData>
      <sheetData sheetId="7">
        <row r="7">
          <cell r="J7" t="str">
            <v>Lg TT 2350000</v>
          </cell>
        </row>
        <row r="8">
          <cell r="F8" t="str">
            <v>NC301</v>
          </cell>
        </row>
        <row r="9">
          <cell r="F9" t="str">
            <v>NC351</v>
          </cell>
        </row>
        <row r="10">
          <cell r="F10" t="str">
            <v>NC371</v>
          </cell>
        </row>
        <row r="11">
          <cell r="F11" t="str">
            <v>NC401</v>
          </cell>
        </row>
        <row r="12">
          <cell r="F12" t="str">
            <v>NC402</v>
          </cell>
        </row>
      </sheetData>
      <sheetData sheetId="8">
        <row r="7">
          <cell r="J7" t="str">
            <v>Giá gốc</v>
          </cell>
        </row>
        <row r="8">
          <cell r="F8" t="str">
            <v>X0006</v>
          </cell>
        </row>
        <row r="9">
          <cell r="F9" t="str">
            <v>X0051</v>
          </cell>
        </row>
        <row r="10">
          <cell r="F10" t="str">
            <v>X0314</v>
          </cell>
        </row>
        <row r="11">
          <cell r="F11" t="str">
            <v>X0356</v>
          </cell>
        </row>
        <row r="12">
          <cell r="F12" t="str">
            <v>X0538</v>
          </cell>
        </row>
        <row r="13">
          <cell r="F13" t="str">
            <v>X0205</v>
          </cell>
        </row>
        <row r="14">
          <cell r="F14" t="str">
            <v>X0082</v>
          </cell>
        </row>
        <row r="15">
          <cell r="F15" t="str">
            <v>X0129</v>
          </cell>
        </row>
        <row r="16">
          <cell r="F16" t="str">
            <v>X0003</v>
          </cell>
        </row>
        <row r="17">
          <cell r="F17" t="str">
            <v>X0206</v>
          </cell>
        </row>
        <row r="18">
          <cell r="F18" t="str">
            <v>X0491</v>
          </cell>
        </row>
        <row r="19">
          <cell r="F19" t="str">
            <v>X0321</v>
          </cell>
        </row>
        <row r="20">
          <cell r="F20" t="str">
            <v>X0276</v>
          </cell>
        </row>
      </sheetData>
      <sheetData sheetId="9">
        <row r="9">
          <cell r="N9">
            <v>0</v>
          </cell>
        </row>
      </sheetData>
      <sheetData sheetId="10">
        <row r="7">
          <cell r="J7">
            <v>2100000</v>
          </cell>
          <cell r="K7">
            <v>0.2</v>
          </cell>
          <cell r="L7">
            <v>0.1</v>
          </cell>
          <cell r="M7">
            <v>0.12</v>
          </cell>
          <cell r="N7">
            <v>0.04</v>
          </cell>
          <cell r="O7">
            <v>0</v>
          </cell>
          <cell r="P7">
            <v>0</v>
          </cell>
          <cell r="Q7">
            <v>0</v>
          </cell>
        </row>
        <row r="8">
          <cell r="F8" t="str">
            <v>NC301</v>
          </cell>
        </row>
        <row r="9">
          <cell r="F9" t="str">
            <v>NC302</v>
          </cell>
        </row>
        <row r="10">
          <cell r="F10" t="str">
            <v>NC502</v>
          </cell>
        </row>
        <row r="11">
          <cell r="F11" t="str">
            <v>NC351</v>
          </cell>
        </row>
        <row r="12">
          <cell r="F12" t="str">
            <v>NC371</v>
          </cell>
        </row>
        <row r="13">
          <cell r="F13" t="str">
            <v>NC401</v>
          </cell>
        </row>
        <row r="14">
          <cell r="F14" t="str">
            <v>NC402</v>
          </cell>
        </row>
        <row r="15">
          <cell r="F15" t="str">
            <v>NLX11</v>
          </cell>
        </row>
        <row r="16">
          <cell r="F16" t="str">
            <v>NLX13</v>
          </cell>
        </row>
        <row r="17">
          <cell r="F17" t="str">
            <v>NLX22</v>
          </cell>
        </row>
        <row r="18">
          <cell r="F18" t="str">
            <v>NLX21</v>
          </cell>
        </row>
        <row r="19">
          <cell r="F19" t="str">
            <v>NLX23</v>
          </cell>
        </row>
        <row r="22">
          <cell r="I22">
            <v>1.27</v>
          </cell>
          <cell r="O22">
            <v>1150000</v>
          </cell>
        </row>
        <row r="23">
          <cell r="L23">
            <v>26</v>
          </cell>
        </row>
        <row r="25">
          <cell r="S25">
            <v>278363</v>
          </cell>
        </row>
      </sheetData>
      <sheetData sheetId="11">
        <row r="7">
          <cell r="F7" t="str">
            <v>X0006</v>
          </cell>
        </row>
        <row r="9">
          <cell r="F9" t="str">
            <v>X0051</v>
          </cell>
        </row>
        <row r="11">
          <cell r="F11" t="str">
            <v>X0314</v>
          </cell>
        </row>
        <row r="12">
          <cell r="F12" t="str">
            <v>X0356</v>
          </cell>
        </row>
        <row r="13">
          <cell r="F13" t="str">
            <v>X0538</v>
          </cell>
        </row>
        <row r="14">
          <cell r="F14" t="str">
            <v>X0205</v>
          </cell>
        </row>
        <row r="16">
          <cell r="F16" t="str">
            <v>X0082</v>
          </cell>
        </row>
        <row r="17">
          <cell r="F17" t="str">
            <v>X0129</v>
          </cell>
        </row>
        <row r="18">
          <cell r="F18" t="str">
            <v>X0003</v>
          </cell>
        </row>
        <row r="19">
          <cell r="F19" t="str">
            <v>X0206</v>
          </cell>
        </row>
        <row r="21">
          <cell r="F21" t="str">
            <v>X0491</v>
          </cell>
        </row>
        <row r="22">
          <cell r="F22" t="str">
            <v>X0321</v>
          </cell>
        </row>
        <row r="23">
          <cell r="F23" t="str">
            <v>X0276</v>
          </cell>
        </row>
        <row r="28">
          <cell r="I28">
            <v>20890.91</v>
          </cell>
        </row>
        <row r="29">
          <cell r="I29">
            <v>23081.82</v>
          </cell>
        </row>
        <row r="30">
          <cell r="I30">
            <v>1508.85</v>
          </cell>
        </row>
      </sheetData>
      <sheetData sheetId="12">
        <row r="2">
          <cell r="Q2">
            <v>9</v>
          </cell>
        </row>
        <row r="6">
          <cell r="M6" t="b">
            <v>0</v>
          </cell>
        </row>
        <row r="7">
          <cell r="G7">
            <v>5</v>
          </cell>
        </row>
        <row r="22">
          <cell r="O22" t="b">
            <v>1</v>
          </cell>
        </row>
        <row r="23">
          <cell r="O23" t="b">
            <v>1</v>
          </cell>
        </row>
        <row r="24">
          <cell r="O24" t="b">
            <v>1</v>
          </cell>
        </row>
        <row r="25">
          <cell r="O25" t="b">
            <v>1</v>
          </cell>
        </row>
        <row r="26">
          <cell r="M26">
            <v>1</v>
          </cell>
          <cell r="O26" t="b">
            <v>1</v>
          </cell>
        </row>
        <row r="27">
          <cell r="O27" t="b">
            <v>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2)"/>
      <sheetName val="CTXD"/>
      <sheetName val="CTXD - TL CLCL"/>
      <sheetName val="Tytrong_ketcauchinh"/>
      <sheetName val="Hệ số trượt giá"/>
      <sheetName val="Chi phí thiết bị"/>
      <sheetName val="Kết quả"/>
      <sheetName val="May moc thiet bi CHUẨN - 2019"/>
      <sheetName val="CTXD - 2019"/>
      <sheetName val="CTXD-CLCL"/>
      <sheetName val="TLKCC"/>
      <sheetName val="MMTB-CLCL"/>
      <sheetName val="Máy nhập cũ"/>
      <sheetName val="PL02_hinhanh"/>
      <sheetName val="LLQT - PP DONG TIEN"/>
      <sheetName val="MMTB XUONG"/>
      <sheetName val="Quyết toán KLHT"/>
      <sheetName val="CP Tái tạo"/>
      <sheetName val="HĐ GTGT"/>
      <sheetName val="Sheet2"/>
      <sheetName val="Yêu cầu hồ sơ bổ sug"/>
      <sheetName val="dongia_(2)"/>
      <sheetName val="CTXD_-_TL_CLCL"/>
      <sheetName val="Hệ_số_trượt_giá"/>
      <sheetName val="Chi_phí_thiết_bị"/>
      <sheetName val="Kết_quả"/>
      <sheetName val="May_moc_thiet_bi_CHUẨN_-_2019"/>
      <sheetName val="CTXD_-_2019"/>
      <sheetName val="Máy_nhập_cũ"/>
      <sheetName val="LLQT_-_PP_DONG_TIEN"/>
      <sheetName val="MMTB_XUONG"/>
      <sheetName val="Quyết_toán_KLHT"/>
      <sheetName val="CP_Tái_tạo"/>
      <sheetName val="HĐ_GTGT"/>
      <sheetName val="Yêu_cầu_hồ_sơ_bổ_sug"/>
      <sheetName val="dongia_(2)2"/>
      <sheetName val="CTXD_-_TL_CLCL2"/>
      <sheetName val="Hệ_số_trượt_giá2"/>
      <sheetName val="Chi_phí_thiết_bị2"/>
      <sheetName val="Kết_quả2"/>
      <sheetName val="May_moc_thiet_bi_CHUẨN_-_20192"/>
      <sheetName val="CTXD_-_20192"/>
      <sheetName val="Máy_nhập_cũ2"/>
      <sheetName val="LLQT_-_PP_DONG_TIEN2"/>
      <sheetName val="MMTB_XUONG2"/>
      <sheetName val="Quyết_toán_KLHT2"/>
      <sheetName val="CP_Tái_tạo2"/>
      <sheetName val="HĐ_GTGT2"/>
      <sheetName val="Yêu_cầu_hồ_sơ_bổ_sug2"/>
      <sheetName val="dongia_(2)1"/>
      <sheetName val="CTXD_-_TL_CLCL1"/>
      <sheetName val="Hệ_số_trượt_giá1"/>
      <sheetName val="Chi_phí_thiết_bị1"/>
      <sheetName val="Kết_quả1"/>
      <sheetName val="May_moc_thiet_bi_CHUẨN_-_20191"/>
      <sheetName val="CTXD_-_20191"/>
      <sheetName val="Máy_nhập_cũ1"/>
      <sheetName val="LLQT_-_PP_DONG_TIEN1"/>
      <sheetName val="MMTB_XUONG1"/>
      <sheetName val="Quyết_toán_KLHT1"/>
      <sheetName val="CP_Tái_tạo1"/>
      <sheetName val="HĐ_GTGT1"/>
      <sheetName val="Yêu_cầu_hồ_sơ_bổ_sug1"/>
      <sheetName val="dongia_(2)3"/>
      <sheetName val="CTXD_-_TL_CLCL3"/>
      <sheetName val="Hệ_số_trượt_giá3"/>
      <sheetName val="Chi_phí_thiết_bị3"/>
      <sheetName val="Kết_quả3"/>
      <sheetName val="May_moc_thiet_bi_CHUẨN_-_20193"/>
      <sheetName val="CTXD_-_20193"/>
      <sheetName val="Máy_nhập_cũ3"/>
      <sheetName val="LLQT_-_PP_DONG_TIEN3"/>
      <sheetName val="MMTB_XUONG3"/>
      <sheetName val="Quyết_toán_KLHT3"/>
      <sheetName val="CP_Tái_tạo3"/>
      <sheetName val="HĐ_GTGT3"/>
      <sheetName val="Yêu_cầu_hồ_sơ_bổ_sug3"/>
      <sheetName val="dongia _2_"/>
      <sheetName val="TOTAL"/>
      <sheetName val="MOCK UP"/>
      <sheetName val="don gia HD"/>
      <sheetName val="don gia PS"/>
      <sheetName val="P"/>
      <sheetName val="Tổng hợp chi tiết thép"/>
      <sheetName val="Sheet1"/>
      <sheetName val="Phu Bai Bridge"/>
      <sheetName val="tach-71"/>
      <sheetName val="MTP"/>
      <sheetName val="Phan tich vat tu"/>
      <sheetName val="Config"/>
      <sheetName val="LKVL-CK-HT-GD1"/>
      <sheetName val="Chenh lech vat tu"/>
      <sheetName val="giathanh1"/>
      <sheetName val="CHITIET VL-NC-TT -1p"/>
      <sheetName val="TDTKP1"/>
      <sheetName val="t-h HA TH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nh lech (coc thapT)"/>
      <sheetName val="Du toan (coc thapT)"/>
      <sheetName val="Sheet1"/>
      <sheetName val="XL4Poppy"/>
    </sheetNames>
    <sheetDataSet>
      <sheetData sheetId="0" refreshError="1"/>
      <sheetData sheetId="1" refreshError="1"/>
      <sheetData sheetId="2" refreshError="1"/>
      <sheetData sheetId="3">
        <row r="15">
          <cell r="A15" t="b">
            <v>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EDESB"/>
    </sheetNames>
    <sheetDataSet>
      <sheetData sheetId="0" refreshError="1"/>
      <sheetData sheetId="1" refreshError="1"/>
      <sheetData sheetId="2" refreshError="1">
        <row r="136">
          <cell r="D136">
            <v>0.6332000000000001</v>
          </cell>
        </row>
        <row r="543">
          <cell r="D543">
            <v>98.7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gtxl-duone(11m)"/>
      <sheetName val="'pmb"/>
      <sheetName val="tong hop"/>
      <sheetName val="phan tich DG"/>
      <sheetName val="gia vat lieu"/>
      <sheetName val="gia xe may"/>
      <sheetName val="gia nhan cong"/>
      <sheetName val="DTCT"/>
      <sheetName val="B2.3"/>
      <sheetName val="CL XD"/>
      <sheetName val="THop"/>
      <sheetName val="CT"/>
      <sheetName val="TienLuong"/>
      <sheetName val="C47-456"/>
      <sheetName val="C46"/>
      <sheetName val="C47-PII"/>
      <sheetName val="ChiTiet"/>
      <sheetName val="Don-Gia"/>
      <sheetName val="Nhan-cong"/>
      <sheetName val="May"/>
      <sheetName val="VatLieu"/>
      <sheetName val="Thanh-Toan"/>
      <sheetName val="KLCong"/>
      <sheetName val="Sheet12"/>
      <sheetName val="Sheet13"/>
      <sheetName val="Sheet14"/>
      <sheetName val="Sheet15"/>
      <sheetName val="Sheet16"/>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C.t)êt C.ty"/>
      <sheetName val="Thuc thanh"/>
      <sheetName val="pt0-1"/>
      <sheetName val="kp0-1"/>
      <sheetName val="0-1"/>
      <sheetName val="pt2-3"/>
      <sheetName val="thkp2-3"/>
      <sheetName val="clvl"/>
      <sheetName val="2-3"/>
      <sheetName val="cl1-2"/>
      <sheetName val="thkp1-2"/>
      <sheetName val="clvl1-2"/>
      <sheetName val="1-2"/>
      <sheetName val="Sheet3"/>
      <sheetName val="["/>
      <sheetName val="tra-vat-lieu"/>
      <sheetName val="T.HDÔ CN"/>
      <sheetName val="MTO REV.0"/>
      <sheetName val="tkkt-ql38-1-g-2"/>
      <sheetName val="PEDESB"/>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DCNCII"/>
      <sheetName val="TH_DTXL_luu"/>
      <sheetName val="dtxl-du_x0000_n_x0000_"/>
      <sheetName val="btra"/>
      <sheetName val="chitimc"/>
      <sheetName val="TN"/>
      <sheetName val="ND"/>
      <sheetName val="T1-05"/>
      <sheetName val="T2-05"/>
      <sheetName val="T3-05"/>
      <sheetName val="T4-05"/>
      <sheetName val="T5-05"/>
      <sheetName val="T6-05"/>
      <sheetName val="T7-05"/>
      <sheetName val="T8-05"/>
      <sheetName val="T9-05"/>
      <sheetName val="T10-05"/>
      <sheetName val="T11-05"/>
      <sheetName val="T12-05"/>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BANGTRA"/>
      <sheetName val="gtxl-euone(11m)"/>
      <sheetName val="Tra_bang"/>
      <sheetName val="t02"/>
      <sheetName val="BaoVe"/>
      <sheetName val="Tr Cay"/>
      <sheetName val="T071"/>
      <sheetName val="TRONG CAY T8 (2)"/>
      <sheetName val="CTHTc(u_x0000_ _x0000_T*?ib?"/>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MTL$-INTER"/>
      <sheetName val="_x0001_Y"/>
      <sheetName val="dtxl-du"/>
      <sheetName val="CN Tl￸04"/>
      <sheetName val="1-2_x0000__x0000__x0000__x0000__x0000__x0000__x0000__x0000__x0000__x0000__x0000_냼η_x0000__x0004__x0000__x0000__x0000__x0000__x0000__x0000_钌έ_x0000__x0000__x0000__x0000__x0000_"/>
      <sheetName val="V@PN"/>
      <sheetName val="gtxl-duoîe(11m)"/>
      <sheetName val="BaocaoC.noHopC."/>
      <sheetName val="giႀ￸nhan cong"/>
      <sheetName val="CN kho ðoi"/>
      <sheetName val="CTHTchýa TTn?ib?"/>
      <sheetName val="_x0001_Y_x0000__x0004__x0000__x0000__x0000_?_x0001_Y_x0000__x0004__x0000__x0000__x0000__x0001_Y_x0000__x0004__x0000__x0000__x0000_ _x0001_Y_x0000__x0004__x0000__x0000__x0000_"/>
      <sheetName val="dtxl-du?n?"/>
      <sheetName val="_x0001_Y?_x0004_???’_x0001_Y?_x0004_???“_x0001_Y?_x0004_???”_x0001_Y?_x0004_???"/>
      <sheetName val="_x0001_Y?_x0004_???ž_x0001_Y?_x0004_???Ÿ_x0001_Y?_x0004_??? _x0001_Y?_x0004_???"/>
      <sheetName val="_x0001_Y?_x0004_????_x0001_Y?_x0004_???_x0001_Y?_x0004_??? _x0001_Y?_x0004_???"/>
      <sheetName val="KLDG_x0014_T&lt;120% (2)"/>
      <sheetName val="_x0018_XXXXXX0"/>
      <sheetName val="N/ Ca.N"/>
      <sheetName val="CTHTchưa TTn᳙ibộ"/>
      <sheetName val="_x0000__x0004__x0000__x0000__x0000_™_x0001_Y_x0000__x0004__x0000__x0000__x0000_š_x0001_Y_x0000__x0004__x0000__x0000__x0000_›_x0001_Y_x0000__x0004__x0000__x0000__x0000_œ_x0001_"/>
      <sheetName val="_pmb"/>
      <sheetName val="_"/>
      <sheetName val="CTHTchua TTn_ib_"/>
      <sheetName val="CN2004 N_p TCT"/>
      <sheetName val="CTHTchýa TTn_ib_"/>
      <sheetName val="CTHTc(u? ?T*?ib?"/>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ATM"/>
      <sheetName val="BCA"/>
      <sheetName val="Anca"/>
      <sheetName val="TT Luong"/>
      <sheetName val="TTATM"/>
      <sheetName val="Duyet"/>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90100000"/>
      <sheetName val="CTHTc(u"/>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dtxl-du_n_"/>
      <sheetName val="N_ Ca.N"/>
      <sheetName val="7_x0010_000000"/>
      <sheetName val="Box-Girder"/>
      <sheetName val="_x0000__x0004__x0000__x0000__x0000_½_x0001_Y_x0000__x0004__x0000__x0000__x0000_¾_x0001_Y_x0000__x0004__x0000__x0000_¿_x0001_Y_x0000__x0004__x0000__x0000__x0000_À_x0001_"/>
      <sheetName val="TSO_CHUNG"/>
      <sheetName val="ctTBA"/>
      <sheetName val="DTCTtÑuy"/>
      <sheetName val="DG "/>
      <sheetName val="VL????????"/>
      <sheetName val="MTO REV.2(ARMOR)"/>
      <sheetName val="TH_x000d_DTXL-luu"/>
      <sheetName val="CPXD-TT-04-G_x0011_"/>
      <sheetName val="DTCT_x000d_G1"/>
      <sheetName val="TH_x000a_DTXL-luu"/>
      <sheetName val="DTCT_x000a_G1"/>
      <sheetName val="gi??nhan cong"/>
      <sheetName val="VapLieu"/>
      <sheetName val="CN Tl?04"/>
      <sheetName val="T_HDÔ_CN"/>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heso"/>
      <sheetName val="thdt"/>
      <sheetName val="ptvl0-1"/>
      <sheetName val="ptvl4-5"/>
      <sheetName val="4-5"/>
      <sheetName val="ptvl3-4"/>
      <sheetName val="3-4"/>
      <sheetName val="ptvl2-3"/>
      <sheetName val="vlcong"/>
      <sheetName val="ptvl1-2"/>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_x0004_???™_x0001_Y?_x0004_???š_x0001_Y?_x0004_???›_x0001_Y?_x0004_???œ_x0001_"/>
      <sheetName val="Dữ liệu"/>
      <sheetName val="Khối lượng"/>
      <sheetName val="Dự toán"/>
      <sheetName val="Vật tư"/>
      <sheetName val="Phân tích"/>
      <sheetName val="&lt;Phân tích&gt;"/>
      <sheetName val="Kinh phí"/>
      <sheetName val="Thuyết minh"/>
      <sheetName val="Bìa HS"/>
      <sheetName val="Tiến độ"/>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_x0001_Y__x0004____’_x0001_Y__x0004____“_x0001_Y__x0004____”_x0001_Y__x0004____"/>
      <sheetName val="_x0001_Y__x0004____ž_x0001_Y__x0004____Ÿ_x0001_Y__x0004____ _x0001_Y__x0004____"/>
      <sheetName val="뉃_x0000_Tchưa TTnộibộ"/>
      <sheetName val="Thanh,Toan"/>
      <sheetName val="Sheet03"/>
      <sheetName val="gia x_x0000__x0000__x0000__x0000__x0000_"/>
      <sheetName val="_x0000__x0004__x0000__x0000__x0000__x0001_Y_x0000__x0004__x0000__x0000__x0000_?_x0001_Y_x0000__x0004__x0000__x0000__x0000__x0001_Y_x0000__x0004__x0000__x0000__x0000__x0001_"/>
      <sheetName val="ptvt"/>
      <sheetName val="MTO_REV_0"/>
      <sheetName val="CN_kho_doi"/>
      <sheetName val="CTHTchua_TTn?ib?"/>
      <sheetName val="CN2004_N?p_TCT"/>
      <sheetName val="Truot_nen"/>
      <sheetName val="1-2???????????냼η?_x0004_??????钌έ?????"/>
      <sheetName val="Tong KLBS"/>
      <sheetName val="뉃?Tchưa TTnộibộ"/>
      <sheetName val="VL________"/>
      <sheetName val="BaocanC.No2"/>
      <sheetName val="_x0001_Y_x0000__x0004__x0000__x0000__x0000_Â_x0001_X_x0000__x0004__x0000__x0000__x0000_Ã_x0001_Y_x0000__x0004__x0000__x0000__x0000_Ä_x0001_Y_x0000__x0004__x0000__x0000__x0000_"/>
      <sheetName val="BTHTchua TTn?ib?"/>
      <sheetName val="tra-vau-lieu"/>
      <sheetName val="_x0001_Y__x0004______x0001_Y__x0004_____x0001_Y__x0004____ _x0001_Y__x0004___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x0000__x0004__x0000__x0000__x0000_?_x0001_Y_x0000__x0004__x0000__x0000__x0000_Ÿ_x0001_Y_x0000__x0004__x0000__x0000__x0000_ _x0001_Y_x0000__x0004__x0000__x0000__x0000_"/>
      <sheetName val="CTHTc(u_ _T__ib_"/>
      <sheetName val="_x0001_Y__x0004__Â_x0001_Y__x0004__Ã_x0001_Y__x0004__Ä_x0001_Y__x0004__Å_x0001_Y__x0004__Æ_x0001_"/>
      <sheetName val="1-2___________냼η__x0004_______钌έ_____"/>
      <sheetName val="_x0004_"/>
      <sheetName val="Tien do thi²_x0000__x0000_g"/>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CN Tl_04"/>
      <sheetName val="CN_kho_ðoi"/>
      <sheetName val="CTHTchýa_TTn?ib?"/>
      <sheetName val="t-ql38-1-g-2.xls][_x0000__x0000__x0000__x0000__x0000__x0000__x0000__x0000__x0000__x0000__x0000_??"/>
      <sheetName val="1-2_x0000__x0000__x0000__x0000__x0000__x0000__x0000__x0000__x0000__x0000__x0000_??_x0000__x0004__x0000__x0000__x0000__x0000__x0000__x0000_??_x0000__x0000__x0000__x0000__x0000_"/>
      <sheetName val="_x0001_Y_x0000__x0004__x0000_?_x0001_Y_x0000__x0004__x0000__x0001_Y_x0000__x0004__x0000_ _x0001_Y_x0000__x0004__x0000_¡_x0001_Y_x0000__x0004__x0000_¢_x0001_"/>
      <sheetName val="t-ql38-1-g-2.xls][?????????????"/>
      <sheetName val="?_x0004_???_x0001_Y?_x0004_????_x0001_Y?_x0004_???_x0001_Y?_x0004_???_x0001_"/>
      <sheetName val="nhan cong"/>
      <sheetName val="KKKKKKKK"/>
      <sheetName val="뉃"/>
      <sheetName val="gtrinh"/>
      <sheetName val="tkku-ql38-1-g-2"/>
      <sheetName val="Soil"/>
      <sheetName val="Tien do thi²??g"/>
      <sheetName val="?_x0000_?Tchua TTn?ib?"/>
      <sheetName val="1-2_x0000_냼η_x0000__x0004__x0000_钌έ_x0000_넬η_x0000__x0000__x0016_[tkkt-ql38-1-"/>
      <sheetName val="Congty_x0000__x0000__x0000__x0000__x0000__x0000__x0000__x0000__x0000__x0000__x0009__x0000_좤ϭ_x0000__x0004__x0000__x0000__x0000__x0000__x0000__x0000_ꃰϭ"/>
      <sheetName val="2_x0000__x0000_raQuy"/>
      <sheetName val="BAOGTRA"/>
      <sheetName val="_x0000__x0004__x0000__x0000__x0000__x0001_Y_x0000__x0004__x0000__x0000__x0000__x0001_Y_x0000__x0004__x0000__x0000__x0000__x0001_࡙_x0000__x0004__x0000__x0000__x0000__x0001_"/>
      <sheetName val="YYY"/>
      <sheetName val="¥Y¦Y§Y¨"/>
      <sheetName val="±Y²Y³Y´"/>
      <sheetName val="½Y¾Y¿YÀ"/>
      <sheetName val="V_x0000_B"/>
      <sheetName val="gia x?????"/>
    </sheetNames>
    <sheetDataSet>
      <sheetData sheetId="0"/>
      <sheetData sheetId="1"/>
      <sheetData sheetId="2"/>
      <sheetData sheetId="3"/>
      <sheetData sheetId="4"/>
      <sheetData sheetId="5"/>
      <sheetData sheetId="6" refreshError="1">
        <row r="59">
          <cell r="Q59">
            <v>2000</v>
          </cell>
        </row>
        <row r="63">
          <cell r="Q63">
            <v>3500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sheetData sheetId="185" refreshError="1"/>
      <sheetData sheetId="186"/>
      <sheetData sheetId="187"/>
      <sheetData sheetId="188"/>
      <sheetData sheetId="189"/>
      <sheetData sheetId="190"/>
      <sheetData sheetId="191" refreshError="1"/>
      <sheetData sheetId="192" refreshError="1"/>
      <sheetData sheetId="193" refreshError="1"/>
      <sheetData sheetId="194" refreshError="1"/>
      <sheetData sheetId="195"/>
      <sheetData sheetId="196" refreshError="1"/>
      <sheetData sheetId="197" refreshError="1"/>
      <sheetData sheetId="198" refreshError="1"/>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refreshError="1"/>
      <sheetData sheetId="318" refreshError="1"/>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refreshError="1"/>
      <sheetData sheetId="361" refreshError="1"/>
      <sheetData sheetId="362" refreshError="1"/>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row r="197">
          <cell r="E197">
            <v>66</v>
          </cell>
        </row>
      </sheetData>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
    </sheetNames>
    <sheetDataSet>
      <sheetData sheetId="0"/>
      <sheetData sheetId="1">
        <row r="4">
          <cell r="L4">
            <v>10</v>
          </cell>
          <cell r="M4">
            <v>20</v>
          </cell>
          <cell r="N4">
            <v>50</v>
          </cell>
          <cell r="O4">
            <v>100</v>
          </cell>
          <cell r="P4">
            <v>200</v>
          </cell>
          <cell r="Q4">
            <v>500</v>
          </cell>
          <cell r="R4">
            <v>1000</v>
          </cell>
          <cell r="S4">
            <v>2000</v>
          </cell>
          <cell r="T4">
            <v>5000</v>
          </cell>
          <cell r="U4">
            <v>10000</v>
          </cell>
          <cell r="V4">
            <v>20000</v>
          </cell>
          <cell r="W4">
            <v>30000</v>
          </cell>
        </row>
        <row r="5">
          <cell r="L5">
            <v>3.282</v>
          </cell>
          <cell r="M5">
            <v>2.7839999999999998</v>
          </cell>
          <cell r="N5">
            <v>2.4860000000000002</v>
          </cell>
          <cell r="O5">
            <v>1.921</v>
          </cell>
          <cell r="P5">
            <v>1.796</v>
          </cell>
          <cell r="Q5">
            <v>1.4419999999999999</v>
          </cell>
          <cell r="R5">
            <v>1.18</v>
          </cell>
          <cell r="S5">
            <v>0.91200000000000003</v>
          </cell>
          <cell r="T5">
            <v>0.67700000000000005</v>
          </cell>
          <cell r="U5">
            <v>0.48599999999999999</v>
          </cell>
          <cell r="V5">
            <v>0.36299999999999999</v>
          </cell>
          <cell r="W5">
            <v>0.28999999999999998</v>
          </cell>
        </row>
        <row r="6">
          <cell r="L6">
            <v>3.4529999999999998</v>
          </cell>
          <cell r="M6">
            <v>2.93</v>
          </cell>
          <cell r="N6">
            <v>2.6160000000000001</v>
          </cell>
          <cell r="O6">
            <v>2.0209999999999999</v>
          </cell>
          <cell r="P6">
            <v>1.89</v>
          </cell>
          <cell r="Q6">
            <v>1.518</v>
          </cell>
          <cell r="R6">
            <v>1.242</v>
          </cell>
          <cell r="S6">
            <v>1.071</v>
          </cell>
          <cell r="T6">
            <v>0.71299999999999997</v>
          </cell>
          <cell r="U6">
            <v>0.51200000000000001</v>
          </cell>
          <cell r="V6">
            <v>0.38200000000000001</v>
          </cell>
          <cell r="W6">
            <v>0.30499999999999999</v>
          </cell>
        </row>
        <row r="7">
          <cell r="L7">
            <v>2.9359999999999999</v>
          </cell>
          <cell r="M7">
            <v>2.4910000000000001</v>
          </cell>
          <cell r="N7">
            <v>2.2250000000000001</v>
          </cell>
          <cell r="O7">
            <v>1.7190000000000001</v>
          </cell>
          <cell r="P7">
            <v>1.607</v>
          </cell>
          <cell r="Q7">
            <v>1.29</v>
          </cell>
          <cell r="R7">
            <v>1.056</v>
          </cell>
          <cell r="S7">
            <v>0.91</v>
          </cell>
          <cell r="T7">
            <v>0.60599999999999998</v>
          </cell>
          <cell r="U7">
            <v>0.435</v>
          </cell>
          <cell r="V7">
            <v>0.32500000000000001</v>
          </cell>
          <cell r="W7">
            <v>0.26</v>
          </cell>
        </row>
        <row r="8">
          <cell r="L8">
            <v>3.1080000000000001</v>
          </cell>
          <cell r="M8">
            <v>2.637</v>
          </cell>
          <cell r="N8">
            <v>2.355</v>
          </cell>
          <cell r="O8">
            <v>1.819</v>
          </cell>
          <cell r="P8">
            <v>1.7010000000000001</v>
          </cell>
          <cell r="Q8">
            <v>1.3660000000000001</v>
          </cell>
          <cell r="R8">
            <v>1.1180000000000001</v>
          </cell>
          <cell r="S8">
            <v>0.96399999999999997</v>
          </cell>
          <cell r="T8">
            <v>0.64200000000000002</v>
          </cell>
          <cell r="U8">
            <v>0.46100000000000002</v>
          </cell>
          <cell r="V8">
            <v>0.34399999999999997</v>
          </cell>
          <cell r="W8">
            <v>0.27500000000000002</v>
          </cell>
        </row>
        <row r="9">
          <cell r="L9">
            <v>2.7629999999999999</v>
          </cell>
          <cell r="M9">
            <v>2.3439999999999999</v>
          </cell>
          <cell r="N9">
            <v>2.093</v>
          </cell>
          <cell r="O9">
            <v>1.5169999999999999</v>
          </cell>
          <cell r="P9">
            <v>1.468</v>
          </cell>
          <cell r="Q9">
            <v>1.214</v>
          </cell>
          <cell r="R9">
            <v>1.02</v>
          </cell>
          <cell r="S9">
            <v>0.85599999999999998</v>
          </cell>
          <cell r="T9">
            <v>0.56999999999999995</v>
          </cell>
          <cell r="U9">
            <v>0.40899999999999997</v>
          </cell>
          <cell r="V9">
            <v>0.30599999999999999</v>
          </cell>
          <cell r="W9">
            <v>0.245</v>
          </cell>
        </row>
        <row r="14">
          <cell r="L14">
            <v>15</v>
          </cell>
          <cell r="M14">
            <v>20</v>
          </cell>
          <cell r="N14">
            <v>50</v>
          </cell>
          <cell r="O14">
            <v>100</v>
          </cell>
          <cell r="P14">
            <v>200</v>
          </cell>
          <cell r="Q14">
            <v>500</v>
          </cell>
          <cell r="R14">
            <v>1000</v>
          </cell>
          <cell r="S14">
            <v>2000</v>
          </cell>
          <cell r="T14">
            <v>5000</v>
          </cell>
          <cell r="U14">
            <v>10000</v>
          </cell>
          <cell r="V14">
            <v>20000</v>
          </cell>
          <cell r="W14">
            <v>30000</v>
          </cell>
        </row>
        <row r="15">
          <cell r="L15">
            <v>0.66800000000000004</v>
          </cell>
          <cell r="M15">
            <v>0.503</v>
          </cell>
          <cell r="N15">
            <v>0.376</v>
          </cell>
          <cell r="O15">
            <v>0.24</v>
          </cell>
          <cell r="P15">
            <v>0.161</v>
          </cell>
          <cell r="Q15">
            <v>0.1</v>
          </cell>
          <cell r="R15">
            <v>8.5999999999999993E-2</v>
          </cell>
          <cell r="S15">
            <v>7.2999999999999995E-2</v>
          </cell>
          <cell r="T15">
            <v>0.05</v>
          </cell>
          <cell r="U15">
            <v>0.04</v>
          </cell>
          <cell r="V15">
            <v>2.5999999999999999E-2</v>
          </cell>
          <cell r="W15">
            <v>2.1999999999999999E-2</v>
          </cell>
        </row>
        <row r="16">
          <cell r="L16">
            <v>0.75700000000000001</v>
          </cell>
          <cell r="M16">
            <v>0.61199999999999999</v>
          </cell>
          <cell r="N16">
            <v>0.441</v>
          </cell>
          <cell r="O16">
            <v>0.29399999999999998</v>
          </cell>
          <cell r="P16">
            <v>0.20599999999999999</v>
          </cell>
          <cell r="Q16">
            <v>0.16300000000000001</v>
          </cell>
          <cell r="R16">
            <v>0.14099999999999999</v>
          </cell>
          <cell r="S16">
            <v>0.11</v>
          </cell>
          <cell r="T16">
            <v>7.3999999999999996E-2</v>
          </cell>
          <cell r="U16">
            <v>5.7000000000000002E-2</v>
          </cell>
          <cell r="V16">
            <v>3.4000000000000002E-2</v>
          </cell>
          <cell r="W16">
            <v>2.7E-2</v>
          </cell>
        </row>
        <row r="17">
          <cell r="L17">
            <v>0.41299999999999998</v>
          </cell>
          <cell r="M17">
            <v>0.34499999999999997</v>
          </cell>
          <cell r="N17">
            <v>0.251</v>
          </cell>
          <cell r="O17">
            <v>0.17699999999999999</v>
          </cell>
          <cell r="P17">
            <v>0.108</v>
          </cell>
          <cell r="Q17">
            <v>7.0999999999999994E-2</v>
          </cell>
          <cell r="R17">
            <v>6.2E-2</v>
          </cell>
          <cell r="S17">
            <v>5.2999999999999999E-2</v>
          </cell>
          <cell r="T17">
            <v>3.5999999999999997E-2</v>
          </cell>
          <cell r="U17">
            <v>2.9000000000000001E-2</v>
          </cell>
          <cell r="V17">
            <v>1.9E-2</v>
          </cell>
          <cell r="W17">
            <v>1.6E-2</v>
          </cell>
        </row>
        <row r="18">
          <cell r="L18">
            <v>0.56599999999999995</v>
          </cell>
          <cell r="M18">
            <v>0.47199999999999998</v>
          </cell>
          <cell r="N18">
            <v>0.34300000000000003</v>
          </cell>
          <cell r="O18">
            <v>0.216</v>
          </cell>
          <cell r="P18">
            <v>0.14399999999999999</v>
          </cell>
          <cell r="Q18">
            <v>9.6000000000000002E-2</v>
          </cell>
          <cell r="R18">
            <v>8.2000000000000003E-2</v>
          </cell>
          <cell r="S18">
            <v>7.0000000000000007E-2</v>
          </cell>
          <cell r="T18">
            <v>4.8000000000000001E-2</v>
          </cell>
          <cell r="U18">
            <v>3.9E-2</v>
          </cell>
          <cell r="V18">
            <v>2.5000000000000001E-2</v>
          </cell>
          <cell r="W18">
            <v>2.1000000000000001E-2</v>
          </cell>
        </row>
        <row r="19">
          <cell r="L19">
            <v>0.43099999999999999</v>
          </cell>
          <cell r="M19">
            <v>0.36</v>
          </cell>
          <cell r="N19">
            <v>0.26200000000000001</v>
          </cell>
          <cell r="O19">
            <v>0.183</v>
          </cell>
          <cell r="P19">
            <v>0.112</v>
          </cell>
          <cell r="Q19">
            <v>7.3999999999999996E-2</v>
          </cell>
          <cell r="R19">
            <v>6.5000000000000002E-2</v>
          </cell>
          <cell r="S19">
            <v>5.5E-2</v>
          </cell>
          <cell r="T19">
            <v>3.7999999999999999E-2</v>
          </cell>
          <cell r="U19">
            <v>0.03</v>
          </cell>
          <cell r="V19">
            <v>0.02</v>
          </cell>
          <cell r="W19">
            <v>1.7000000000000001E-2</v>
          </cell>
        </row>
        <row r="23">
          <cell r="B23">
            <v>1</v>
          </cell>
          <cell r="C23">
            <v>1</v>
          </cell>
          <cell r="D23">
            <v>2</v>
          </cell>
          <cell r="E23">
            <v>2</v>
          </cell>
        </row>
        <row r="24">
          <cell r="L24">
            <v>15</v>
          </cell>
          <cell r="M24">
            <v>20</v>
          </cell>
          <cell r="N24">
            <v>50</v>
          </cell>
          <cell r="O24">
            <v>100</v>
          </cell>
          <cell r="P24">
            <v>200</v>
          </cell>
          <cell r="Q24">
            <v>500</v>
          </cell>
          <cell r="R24">
            <v>1000</v>
          </cell>
          <cell r="S24">
            <v>2000</v>
          </cell>
          <cell r="T24">
            <v>5000</v>
          </cell>
          <cell r="U24">
            <v>10000</v>
          </cell>
          <cell r="V24">
            <v>20000</v>
          </cell>
          <cell r="W24">
            <v>30000</v>
          </cell>
        </row>
        <row r="25">
          <cell r="L25">
            <v>1.1140000000000001</v>
          </cell>
          <cell r="M25">
            <v>0.91400000000000003</v>
          </cell>
          <cell r="N25">
            <v>0.751</v>
          </cell>
          <cell r="O25">
            <v>0.53400000000000003</v>
          </cell>
          <cell r="P25">
            <v>0.40200000000000002</v>
          </cell>
          <cell r="Q25">
            <v>0.28699999999999998</v>
          </cell>
          <cell r="R25">
            <v>0.246</v>
          </cell>
          <cell r="S25">
            <v>0.20899999999999999</v>
          </cell>
          <cell r="T25">
            <v>0.16700000000000001</v>
          </cell>
          <cell r="U25">
            <v>0.13400000000000001</v>
          </cell>
          <cell r="V25">
            <v>0.10199999999999999</v>
          </cell>
          <cell r="W25">
            <v>8.5999999999999993E-2</v>
          </cell>
        </row>
        <row r="26">
          <cell r="L26">
            <v>1.2609999999999999</v>
          </cell>
          <cell r="M26">
            <v>1.1120000000000001</v>
          </cell>
          <cell r="N26">
            <v>0.88200000000000001</v>
          </cell>
          <cell r="O26">
            <v>0.65400000000000003</v>
          </cell>
          <cell r="P26">
            <v>0.51500000000000001</v>
          </cell>
          <cell r="Q26">
            <v>0.46600000000000003</v>
          </cell>
          <cell r="R26">
            <v>0.40400000000000003</v>
          </cell>
          <cell r="S26">
            <v>0.315</v>
          </cell>
          <cell r="T26">
            <v>0.248</v>
          </cell>
          <cell r="U26">
            <v>0.189</v>
          </cell>
          <cell r="V26">
            <v>0.13500000000000001</v>
          </cell>
          <cell r="W26">
            <v>0.107</v>
          </cell>
        </row>
        <row r="27">
          <cell r="L27">
            <v>0.68899999999999995</v>
          </cell>
          <cell r="M27">
            <v>0.628</v>
          </cell>
          <cell r="N27">
            <v>0.501</v>
          </cell>
          <cell r="O27">
            <v>0.39300000000000002</v>
          </cell>
          <cell r="P27">
            <v>0.27100000000000002</v>
          </cell>
          <cell r="Q27">
            <v>0.20300000000000001</v>
          </cell>
          <cell r="R27">
            <v>0.17699999999999999</v>
          </cell>
          <cell r="S27">
            <v>0.151</v>
          </cell>
          <cell r="T27">
            <v>0.12</v>
          </cell>
          <cell r="U27">
            <v>9.7000000000000003E-2</v>
          </cell>
          <cell r="V27">
            <v>7.4999999999999997E-2</v>
          </cell>
          <cell r="W27">
            <v>6.3E-2</v>
          </cell>
        </row>
        <row r="28">
          <cell r="L28">
            <v>0.94299999999999995</v>
          </cell>
          <cell r="M28">
            <v>0.85799999999999998</v>
          </cell>
          <cell r="N28">
            <v>0.68500000000000005</v>
          </cell>
          <cell r="O28">
            <v>0.48</v>
          </cell>
          <cell r="P28">
            <v>0.36099999999999999</v>
          </cell>
          <cell r="Q28">
            <v>0.27300000000000002</v>
          </cell>
          <cell r="R28">
            <v>0.23400000000000001</v>
          </cell>
          <cell r="S28">
            <v>0.20100000000000001</v>
          </cell>
          <cell r="T28">
            <v>0.161</v>
          </cell>
          <cell r="U28">
            <v>0.129</v>
          </cell>
          <cell r="V28">
            <v>0.1</v>
          </cell>
          <cell r="W28">
            <v>8.4000000000000005E-2</v>
          </cell>
        </row>
        <row r="29">
          <cell r="L29">
            <v>0.71899999999999997</v>
          </cell>
          <cell r="M29">
            <v>0.65400000000000003</v>
          </cell>
          <cell r="N29">
            <v>0.52400000000000002</v>
          </cell>
          <cell r="O29">
            <v>0.40699999999999997</v>
          </cell>
          <cell r="P29">
            <v>0.28000000000000003</v>
          </cell>
          <cell r="Q29">
            <v>0.21099999999999999</v>
          </cell>
          <cell r="R29">
            <v>0.185</v>
          </cell>
          <cell r="S29">
            <v>0.158</v>
          </cell>
          <cell r="T29">
            <v>0.127</v>
          </cell>
          <cell r="U29">
            <v>0.10100000000000001</v>
          </cell>
          <cell r="V29">
            <v>7.8E-2</v>
          </cell>
          <cell r="W29">
            <v>6.5000000000000002E-2</v>
          </cell>
        </row>
        <row r="34">
          <cell r="L34">
            <v>1</v>
          </cell>
          <cell r="M34">
            <v>3</v>
          </cell>
          <cell r="N34">
            <v>7</v>
          </cell>
          <cell r="O34">
            <v>15</v>
          </cell>
        </row>
        <row r="35">
          <cell r="L35">
            <v>6.5</v>
          </cell>
          <cell r="M35">
            <v>4.7</v>
          </cell>
          <cell r="N35">
            <v>4.2</v>
          </cell>
          <cell r="O35">
            <v>3.6</v>
          </cell>
        </row>
        <row r="36">
          <cell r="L36">
            <v>6.7</v>
          </cell>
          <cell r="M36">
            <v>4.8</v>
          </cell>
          <cell r="N36">
            <v>4.3</v>
          </cell>
          <cell r="O36">
            <v>3.8</v>
          </cell>
        </row>
        <row r="37">
          <cell r="L37">
            <v>5.4</v>
          </cell>
          <cell r="M37">
            <v>3.6</v>
          </cell>
          <cell r="N37">
            <v>2.7</v>
          </cell>
          <cell r="O37">
            <v>2.5</v>
          </cell>
        </row>
        <row r="38">
          <cell r="L38">
            <v>6.2</v>
          </cell>
          <cell r="M38">
            <v>4.4000000000000004</v>
          </cell>
          <cell r="N38">
            <v>3.9</v>
          </cell>
          <cell r="O38">
            <v>3.6</v>
          </cell>
        </row>
        <row r="39">
          <cell r="L39">
            <v>5.8</v>
          </cell>
          <cell r="M39">
            <v>4.2</v>
          </cell>
          <cell r="N39">
            <v>3.4</v>
          </cell>
          <cell r="O39">
            <v>3</v>
          </cell>
        </row>
        <row r="45">
          <cell r="L45">
            <v>10</v>
          </cell>
          <cell r="M45">
            <v>20</v>
          </cell>
          <cell r="N45">
            <v>50</v>
          </cell>
          <cell r="O45">
            <v>100</v>
          </cell>
          <cell r="P45">
            <v>200</v>
          </cell>
          <cell r="Q45">
            <v>500</v>
          </cell>
          <cell r="R45">
            <v>1000</v>
          </cell>
          <cell r="S45">
            <v>2000</v>
          </cell>
          <cell r="T45">
            <v>5000</v>
          </cell>
          <cell r="U45">
            <v>8000</v>
          </cell>
          <cell r="V45">
            <v>10000</v>
          </cell>
        </row>
        <row r="46">
          <cell r="L46">
            <v>3.22</v>
          </cell>
          <cell r="M46">
            <v>2.81</v>
          </cell>
          <cell r="N46">
            <v>2.36</v>
          </cell>
          <cell r="O46">
            <v>2.15</v>
          </cell>
          <cell r="P46">
            <v>1.96</v>
          </cell>
          <cell r="Q46">
            <v>1.65</v>
          </cell>
          <cell r="R46">
            <v>1.36</v>
          </cell>
          <cell r="S46">
            <v>1.1599999999999999</v>
          </cell>
          <cell r="T46">
            <v>0.89</v>
          </cell>
          <cell r="U46">
            <v>0.68</v>
          </cell>
          <cell r="V46">
            <v>0.61</v>
          </cell>
        </row>
        <row r="47">
          <cell r="L47">
            <v>2.93</v>
          </cell>
          <cell r="M47">
            <v>2.5499999999999998</v>
          </cell>
          <cell r="N47">
            <v>2.14</v>
          </cell>
          <cell r="O47">
            <v>1.94</v>
          </cell>
          <cell r="P47">
            <v>1.78</v>
          </cell>
          <cell r="Q47">
            <v>1.5</v>
          </cell>
          <cell r="R47">
            <v>1.22</v>
          </cell>
          <cell r="S47">
            <v>1.05</v>
          </cell>
          <cell r="T47">
            <v>0.8</v>
          </cell>
          <cell r="U47">
            <v>0.61</v>
          </cell>
          <cell r="V47">
            <v>0.55000000000000004</v>
          </cell>
        </row>
        <row r="48">
          <cell r="L48">
            <v>2.67</v>
          </cell>
          <cell r="M48">
            <v>2.33</v>
          </cell>
          <cell r="N48">
            <v>1.96</v>
          </cell>
          <cell r="O48">
            <v>1.77</v>
          </cell>
          <cell r="P48">
            <v>1.62</v>
          </cell>
          <cell r="Q48">
            <v>1.37</v>
          </cell>
          <cell r="R48">
            <v>1.1100000000000001</v>
          </cell>
          <cell r="S48">
            <v>0.94</v>
          </cell>
          <cell r="T48">
            <v>0.73</v>
          </cell>
          <cell r="U48">
            <v>0.55000000000000004</v>
          </cell>
          <cell r="V48">
            <v>0.5</v>
          </cell>
        </row>
        <row r="49">
          <cell r="L49">
            <v>2.36</v>
          </cell>
          <cell r="M49">
            <v>2.0699999999999998</v>
          </cell>
          <cell r="N49">
            <v>1.74</v>
          </cell>
          <cell r="O49">
            <v>1.57</v>
          </cell>
          <cell r="P49">
            <v>1.43</v>
          </cell>
          <cell r="Q49">
            <v>1.21</v>
          </cell>
          <cell r="R49">
            <v>0.98</v>
          </cell>
          <cell r="S49">
            <v>0.83</v>
          </cell>
          <cell r="T49">
            <v>0.64</v>
          </cell>
          <cell r="U49">
            <v>0.48</v>
          </cell>
          <cell r="V49">
            <v>0.44</v>
          </cell>
        </row>
        <row r="50">
          <cell r="L50">
            <v>2.0699999999999998</v>
          </cell>
          <cell r="M50">
            <v>1.81</v>
          </cell>
          <cell r="N50">
            <v>1.48</v>
          </cell>
          <cell r="O50">
            <v>1.3</v>
          </cell>
          <cell r="P50">
            <v>1.06</v>
          </cell>
          <cell r="Q50">
            <v>0.89</v>
          </cell>
          <cell r="R50">
            <v>0</v>
          </cell>
          <cell r="S50">
            <v>0</v>
          </cell>
          <cell r="T50">
            <v>0</v>
          </cell>
          <cell r="U50">
            <v>0</v>
          </cell>
          <cell r="V50">
            <v>0</v>
          </cell>
        </row>
        <row r="55">
          <cell r="L55">
            <v>10</v>
          </cell>
          <cell r="M55">
            <v>20</v>
          </cell>
          <cell r="N55">
            <v>50</v>
          </cell>
          <cell r="O55">
            <v>100</v>
          </cell>
          <cell r="P55">
            <v>200</v>
          </cell>
          <cell r="Q55">
            <v>500</v>
          </cell>
          <cell r="R55">
            <v>1000</v>
          </cell>
          <cell r="S55">
            <v>2000</v>
          </cell>
          <cell r="T55">
            <v>5000</v>
          </cell>
          <cell r="U55">
            <v>8000</v>
          </cell>
          <cell r="V55">
            <v>10000</v>
          </cell>
        </row>
        <row r="56">
          <cell r="L56">
            <v>4.66</v>
          </cell>
          <cell r="M56">
            <v>4.05</v>
          </cell>
          <cell r="N56">
            <v>3.41</v>
          </cell>
          <cell r="O56">
            <v>3.1</v>
          </cell>
          <cell r="P56">
            <v>2.83</v>
          </cell>
          <cell r="Q56">
            <v>2.39</v>
          </cell>
          <cell r="R56">
            <v>1.93</v>
          </cell>
          <cell r="S56">
            <v>1.65</v>
          </cell>
          <cell r="T56">
            <v>1.28</v>
          </cell>
          <cell r="U56">
            <v>0.99</v>
          </cell>
          <cell r="V56">
            <v>0.91</v>
          </cell>
        </row>
        <row r="57">
          <cell r="L57">
            <v>4.22</v>
          </cell>
          <cell r="M57">
            <v>3.66</v>
          </cell>
          <cell r="N57">
            <v>3.1</v>
          </cell>
          <cell r="O57">
            <v>2.82</v>
          </cell>
          <cell r="P57">
            <v>2.57</v>
          </cell>
          <cell r="Q57">
            <v>2.17</v>
          </cell>
          <cell r="R57">
            <v>1.76</v>
          </cell>
          <cell r="S57">
            <v>1.51</v>
          </cell>
          <cell r="T57">
            <v>1.1599999999999999</v>
          </cell>
          <cell r="U57">
            <v>0.9</v>
          </cell>
          <cell r="V57">
            <v>0.8</v>
          </cell>
        </row>
        <row r="58">
          <cell r="L58">
            <v>3.85</v>
          </cell>
          <cell r="M58">
            <v>3.33</v>
          </cell>
          <cell r="N58">
            <v>2.8</v>
          </cell>
          <cell r="O58">
            <v>2.54</v>
          </cell>
          <cell r="P58">
            <v>2.34</v>
          </cell>
          <cell r="Q58">
            <v>1.98</v>
          </cell>
          <cell r="R58">
            <v>1.61</v>
          </cell>
          <cell r="S58">
            <v>1.36</v>
          </cell>
          <cell r="T58">
            <v>1.06</v>
          </cell>
          <cell r="U58">
            <v>0.82</v>
          </cell>
          <cell r="V58">
            <v>0.72</v>
          </cell>
        </row>
        <row r="59">
          <cell r="L59">
            <v>3.41</v>
          </cell>
          <cell r="M59">
            <v>2.95</v>
          </cell>
          <cell r="N59">
            <v>2.48</v>
          </cell>
          <cell r="O59">
            <v>2.25</v>
          </cell>
          <cell r="P59">
            <v>2.0699999999999998</v>
          </cell>
          <cell r="Q59">
            <v>1.75</v>
          </cell>
          <cell r="R59">
            <v>1.43</v>
          </cell>
          <cell r="S59">
            <v>1.2</v>
          </cell>
          <cell r="T59">
            <v>0.94</v>
          </cell>
          <cell r="U59">
            <v>0.72</v>
          </cell>
          <cell r="V59">
            <v>0.63</v>
          </cell>
        </row>
        <row r="60">
          <cell r="L60">
            <v>2.92</v>
          </cell>
          <cell r="M60">
            <v>2.5499999999999998</v>
          </cell>
          <cell r="N60">
            <v>2.12</v>
          </cell>
          <cell r="O60">
            <v>1.86</v>
          </cell>
          <cell r="P60">
            <v>1.51</v>
          </cell>
          <cell r="Q60">
            <v>1.3</v>
          </cell>
          <cell r="R60">
            <v>0</v>
          </cell>
          <cell r="S60">
            <v>0</v>
          </cell>
          <cell r="T60">
            <v>0</v>
          </cell>
          <cell r="U60">
            <v>0</v>
          </cell>
          <cell r="V60">
            <v>0</v>
          </cell>
        </row>
        <row r="66">
          <cell r="L66">
            <v>10</v>
          </cell>
          <cell r="M66">
            <v>20</v>
          </cell>
          <cell r="N66">
            <v>50</v>
          </cell>
          <cell r="O66">
            <v>100</v>
          </cell>
          <cell r="P66">
            <v>200</v>
          </cell>
          <cell r="Q66">
            <v>500</v>
          </cell>
          <cell r="R66">
            <v>1000</v>
          </cell>
          <cell r="S66">
            <v>2000</v>
          </cell>
          <cell r="T66">
            <v>5000</v>
          </cell>
          <cell r="U66">
            <v>8000</v>
          </cell>
          <cell r="V66">
            <v>10000</v>
          </cell>
        </row>
        <row r="67">
          <cell r="L67">
            <v>2.96</v>
          </cell>
          <cell r="M67">
            <v>2.73</v>
          </cell>
          <cell r="N67">
            <v>2.34</v>
          </cell>
          <cell r="O67">
            <v>2.13</v>
          </cell>
          <cell r="P67">
            <v>1.92</v>
          </cell>
          <cell r="Q67">
            <v>1.76</v>
          </cell>
          <cell r="R67">
            <v>1.54</v>
          </cell>
          <cell r="S67">
            <v>1.3</v>
          </cell>
          <cell r="T67">
            <v>0.97</v>
          </cell>
          <cell r="U67">
            <v>0.79</v>
          </cell>
          <cell r="V67">
            <v>0.7</v>
          </cell>
        </row>
        <row r="68">
          <cell r="L68">
            <v>2.4700000000000002</v>
          </cell>
          <cell r="M68">
            <v>2.27</v>
          </cell>
          <cell r="N68">
            <v>1.93</v>
          </cell>
          <cell r="O68">
            <v>1.77</v>
          </cell>
          <cell r="P68">
            <v>1.6</v>
          </cell>
          <cell r="Q68">
            <v>1.46</v>
          </cell>
          <cell r="R68">
            <v>1.28</v>
          </cell>
          <cell r="S68">
            <v>1.0900000000000001</v>
          </cell>
          <cell r="T68">
            <v>0.8</v>
          </cell>
          <cell r="U68">
            <v>0.65</v>
          </cell>
          <cell r="V68">
            <v>0.57999999999999996</v>
          </cell>
        </row>
        <row r="69">
          <cell r="L69">
            <v>2.0299999999999998</v>
          </cell>
          <cell r="M69">
            <v>1.86</v>
          </cell>
          <cell r="N69">
            <v>1.59</v>
          </cell>
          <cell r="O69">
            <v>1.46</v>
          </cell>
          <cell r="P69">
            <v>1.32</v>
          </cell>
          <cell r="Q69">
            <v>1.2</v>
          </cell>
          <cell r="R69">
            <v>1.05</v>
          </cell>
          <cell r="S69">
            <v>0.9</v>
          </cell>
          <cell r="T69">
            <v>0.66</v>
          </cell>
          <cell r="U69">
            <v>0.53</v>
          </cell>
          <cell r="V69">
            <v>0.48</v>
          </cell>
        </row>
        <row r="70">
          <cell r="L70">
            <v>1.78</v>
          </cell>
          <cell r="M70">
            <v>1.65</v>
          </cell>
          <cell r="N70">
            <v>1.4</v>
          </cell>
          <cell r="O70">
            <v>1.27</v>
          </cell>
          <cell r="P70">
            <v>1.17</v>
          </cell>
          <cell r="Q70">
            <v>1.06</v>
          </cell>
          <cell r="R70">
            <v>0.93</v>
          </cell>
          <cell r="S70">
            <v>0.79</v>
          </cell>
          <cell r="T70">
            <v>0.57999999999999996</v>
          </cell>
          <cell r="U70">
            <v>0.47</v>
          </cell>
          <cell r="V70">
            <v>0.42</v>
          </cell>
        </row>
        <row r="71">
          <cell r="L71">
            <v>1.59</v>
          </cell>
          <cell r="M71">
            <v>1.47</v>
          </cell>
          <cell r="N71">
            <v>1.24</v>
          </cell>
          <cell r="O71">
            <v>1.1399999999999999</v>
          </cell>
          <cell r="P71">
            <v>0.98</v>
          </cell>
          <cell r="Q71">
            <v>0.83</v>
          </cell>
          <cell r="R71">
            <v>0</v>
          </cell>
          <cell r="S71">
            <v>0</v>
          </cell>
          <cell r="T71">
            <v>0</v>
          </cell>
          <cell r="U71">
            <v>0</v>
          </cell>
          <cell r="V71">
            <v>0</v>
          </cell>
        </row>
        <row r="76">
          <cell r="L76">
            <v>10</v>
          </cell>
          <cell r="M76">
            <v>20</v>
          </cell>
          <cell r="N76">
            <v>50</v>
          </cell>
          <cell r="O76">
            <v>100</v>
          </cell>
          <cell r="P76">
            <v>200</v>
          </cell>
          <cell r="Q76">
            <v>500</v>
          </cell>
          <cell r="R76">
            <v>1000</v>
          </cell>
          <cell r="S76">
            <v>2000</v>
          </cell>
          <cell r="T76">
            <v>5000</v>
          </cell>
          <cell r="U76">
            <v>8000</v>
          </cell>
          <cell r="V76">
            <v>10000</v>
          </cell>
        </row>
        <row r="77">
          <cell r="L77">
            <v>4.7</v>
          </cell>
          <cell r="M77">
            <v>4.2699999999999996</v>
          </cell>
          <cell r="N77">
            <v>3.66</v>
          </cell>
          <cell r="O77">
            <v>3.32</v>
          </cell>
          <cell r="P77">
            <v>3.01</v>
          </cell>
          <cell r="Q77">
            <v>2.75</v>
          </cell>
          <cell r="R77">
            <v>2.4</v>
          </cell>
          <cell r="S77">
            <v>2.0299999999999998</v>
          </cell>
          <cell r="T77">
            <v>1.52</v>
          </cell>
          <cell r="U77">
            <v>1.21</v>
          </cell>
          <cell r="V77">
            <v>1.04</v>
          </cell>
        </row>
        <row r="78">
          <cell r="L78">
            <v>3.87</v>
          </cell>
          <cell r="M78">
            <v>3.57</v>
          </cell>
          <cell r="N78">
            <v>3.02</v>
          </cell>
          <cell r="O78">
            <v>2.77</v>
          </cell>
          <cell r="P78">
            <v>2.5</v>
          </cell>
          <cell r="Q78">
            <v>2.2799999999999998</v>
          </cell>
          <cell r="R78">
            <v>2.0099999999999998</v>
          </cell>
          <cell r="S78">
            <v>1.7</v>
          </cell>
          <cell r="T78">
            <v>1.26</v>
          </cell>
          <cell r="U78">
            <v>1.02</v>
          </cell>
          <cell r="V78">
            <v>0.88</v>
          </cell>
        </row>
        <row r="79">
          <cell r="L79">
            <v>3.13</v>
          </cell>
          <cell r="M79">
            <v>2.9</v>
          </cell>
          <cell r="N79">
            <v>2.4300000000000002</v>
          </cell>
          <cell r="O79">
            <v>2.2400000000000002</v>
          </cell>
          <cell r="P79">
            <v>2.0299999999999998</v>
          </cell>
          <cell r="Q79">
            <v>1.9</v>
          </cell>
          <cell r="R79">
            <v>1.66</v>
          </cell>
          <cell r="S79">
            <v>1.42</v>
          </cell>
          <cell r="T79">
            <v>1.04</v>
          </cell>
          <cell r="U79">
            <v>0.82</v>
          </cell>
          <cell r="V79">
            <v>0.72</v>
          </cell>
        </row>
        <row r="80">
          <cell r="L80">
            <v>2.78</v>
          </cell>
          <cell r="M80">
            <v>2.57</v>
          </cell>
          <cell r="N80">
            <v>2.16</v>
          </cell>
          <cell r="O80">
            <v>1.99</v>
          </cell>
          <cell r="P80">
            <v>1.79</v>
          </cell>
          <cell r="Q80">
            <v>1.68</v>
          </cell>
          <cell r="R80">
            <v>1.47</v>
          </cell>
          <cell r="S80">
            <v>1.25</v>
          </cell>
          <cell r="T80">
            <v>0.91</v>
          </cell>
          <cell r="U80">
            <v>0.72</v>
          </cell>
          <cell r="V80">
            <v>0.64</v>
          </cell>
        </row>
        <row r="81">
          <cell r="L81">
            <v>2.46</v>
          </cell>
          <cell r="M81">
            <v>2.25</v>
          </cell>
          <cell r="N81">
            <v>1.89</v>
          </cell>
          <cell r="O81">
            <v>1.72</v>
          </cell>
          <cell r="P81">
            <v>1.47</v>
          </cell>
          <cell r="Q81">
            <v>1.22</v>
          </cell>
          <cell r="R81">
            <v>0</v>
          </cell>
          <cell r="S81">
            <v>0</v>
          </cell>
          <cell r="T81">
            <v>0</v>
          </cell>
          <cell r="U81">
            <v>0</v>
          </cell>
          <cell r="V81">
            <v>0</v>
          </cell>
        </row>
        <row r="86">
          <cell r="L86">
            <v>10</v>
          </cell>
          <cell r="M86">
            <v>20</v>
          </cell>
          <cell r="N86">
            <v>50</v>
          </cell>
          <cell r="O86">
            <v>100</v>
          </cell>
          <cell r="P86">
            <v>200</v>
          </cell>
          <cell r="Q86">
            <v>500</v>
          </cell>
          <cell r="R86">
            <v>1000</v>
          </cell>
          <cell r="S86">
            <v>2000</v>
          </cell>
          <cell r="T86">
            <v>5000</v>
          </cell>
          <cell r="U86">
            <v>8000</v>
          </cell>
          <cell r="V86">
            <v>10000</v>
          </cell>
        </row>
        <row r="87">
          <cell r="L87">
            <v>2.0499999999999998</v>
          </cell>
          <cell r="M87">
            <v>1.92</v>
          </cell>
          <cell r="N87">
            <v>1.68</v>
          </cell>
          <cell r="O87">
            <v>1.5</v>
          </cell>
          <cell r="P87">
            <v>1.36</v>
          </cell>
          <cell r="Q87">
            <v>1.24</v>
          </cell>
          <cell r="R87">
            <v>1.08</v>
          </cell>
          <cell r="S87">
            <v>0.92</v>
          </cell>
          <cell r="T87">
            <v>0.68</v>
          </cell>
          <cell r="U87">
            <v>0.51</v>
          </cell>
          <cell r="V87">
            <v>0.45</v>
          </cell>
        </row>
        <row r="88">
          <cell r="L88">
            <v>1.44</v>
          </cell>
          <cell r="M88">
            <v>1.39</v>
          </cell>
          <cell r="N88">
            <v>1.1299999999999999</v>
          </cell>
          <cell r="O88">
            <v>1.05</v>
          </cell>
          <cell r="P88">
            <v>0.95</v>
          </cell>
          <cell r="Q88">
            <v>0.81</v>
          </cell>
          <cell r="R88">
            <v>0.68</v>
          </cell>
          <cell r="S88">
            <v>0.57999999999999996</v>
          </cell>
          <cell r="T88">
            <v>0.44</v>
          </cell>
          <cell r="U88">
            <v>0.34</v>
          </cell>
          <cell r="V88">
            <v>0.28000000000000003</v>
          </cell>
        </row>
        <row r="89">
          <cell r="L89">
            <v>1.19</v>
          </cell>
          <cell r="M89">
            <v>1.08</v>
          </cell>
          <cell r="N89">
            <v>0.92</v>
          </cell>
          <cell r="O89">
            <v>0.84</v>
          </cell>
          <cell r="P89">
            <v>0.77</v>
          </cell>
          <cell r="Q89">
            <v>0.7</v>
          </cell>
          <cell r="R89">
            <v>0.6</v>
          </cell>
          <cell r="S89">
            <v>0.51</v>
          </cell>
          <cell r="T89">
            <v>0.39</v>
          </cell>
          <cell r="U89">
            <v>0.28999999999999998</v>
          </cell>
          <cell r="V89">
            <v>0.25</v>
          </cell>
        </row>
        <row r="90">
          <cell r="L90">
            <v>1.05</v>
          </cell>
          <cell r="M90">
            <v>0.93</v>
          </cell>
          <cell r="N90">
            <v>0.81</v>
          </cell>
          <cell r="O90">
            <v>0.74</v>
          </cell>
          <cell r="P90">
            <v>0.68</v>
          </cell>
          <cell r="Q90">
            <v>0.57999999999999996</v>
          </cell>
          <cell r="R90">
            <v>0.48</v>
          </cell>
          <cell r="S90">
            <v>0.43</v>
          </cell>
          <cell r="T90">
            <v>0.32</v>
          </cell>
          <cell r="U90">
            <v>0.25</v>
          </cell>
          <cell r="V90">
            <v>0.21</v>
          </cell>
        </row>
        <row r="91">
          <cell r="L91">
            <v>0.95</v>
          </cell>
          <cell r="M91">
            <v>0.87</v>
          </cell>
          <cell r="N91">
            <v>0.76</v>
          </cell>
          <cell r="O91">
            <v>0.69</v>
          </cell>
          <cell r="P91">
            <v>0.59</v>
          </cell>
          <cell r="Q91">
            <v>0.49</v>
          </cell>
          <cell r="R91">
            <v>0.43</v>
          </cell>
          <cell r="S91">
            <v>0</v>
          </cell>
          <cell r="T91">
            <v>0</v>
          </cell>
          <cell r="U91">
            <v>0</v>
          </cell>
          <cell r="V91">
            <v>0</v>
          </cell>
        </row>
        <row r="96">
          <cell r="L96">
            <v>10</v>
          </cell>
          <cell r="M96">
            <v>20</v>
          </cell>
          <cell r="N96">
            <v>50</v>
          </cell>
          <cell r="O96">
            <v>100</v>
          </cell>
          <cell r="P96">
            <v>200</v>
          </cell>
          <cell r="Q96">
            <v>500</v>
          </cell>
          <cell r="R96">
            <v>1000</v>
          </cell>
          <cell r="S96">
            <v>2000</v>
          </cell>
          <cell r="T96">
            <v>5000</v>
          </cell>
          <cell r="U96">
            <v>8000</v>
          </cell>
          <cell r="V96">
            <v>10000</v>
          </cell>
        </row>
        <row r="97">
          <cell r="L97">
            <v>3.01</v>
          </cell>
          <cell r="M97">
            <v>2.76</v>
          </cell>
          <cell r="N97">
            <v>2.36</v>
          </cell>
          <cell r="O97">
            <v>2.15</v>
          </cell>
          <cell r="P97">
            <v>1.95</v>
          </cell>
          <cell r="Q97">
            <v>1.78</v>
          </cell>
          <cell r="R97">
            <v>1.52</v>
          </cell>
          <cell r="S97">
            <v>1.32</v>
          </cell>
          <cell r="T97">
            <v>1.02</v>
          </cell>
          <cell r="U97">
            <v>0.75</v>
          </cell>
          <cell r="V97">
            <v>0.66</v>
          </cell>
        </row>
        <row r="98">
          <cell r="L98">
            <v>2.27</v>
          </cell>
          <cell r="M98">
            <v>2.15</v>
          </cell>
          <cell r="N98">
            <v>1.83</v>
          </cell>
          <cell r="O98">
            <v>1.67</v>
          </cell>
          <cell r="P98">
            <v>1.51</v>
          </cell>
          <cell r="Q98">
            <v>1.38</v>
          </cell>
          <cell r="R98">
            <v>1.21</v>
          </cell>
          <cell r="S98">
            <v>1.03</v>
          </cell>
          <cell r="T98">
            <v>0.79</v>
          </cell>
          <cell r="U98">
            <v>0.61</v>
          </cell>
          <cell r="V98">
            <v>0.49</v>
          </cell>
        </row>
        <row r="99">
          <cell r="L99">
            <v>1.67</v>
          </cell>
          <cell r="M99">
            <v>1.55</v>
          </cell>
          <cell r="N99">
            <v>1.32</v>
          </cell>
          <cell r="O99">
            <v>1.2</v>
          </cell>
          <cell r="P99">
            <v>1.1000000000000001</v>
          </cell>
          <cell r="Q99">
            <v>1.01</v>
          </cell>
          <cell r="R99">
            <v>0.85</v>
          </cell>
          <cell r="S99">
            <v>0.72</v>
          </cell>
          <cell r="T99">
            <v>0.56000000000000005</v>
          </cell>
          <cell r="U99">
            <v>0.42</v>
          </cell>
          <cell r="V99">
            <v>0.36</v>
          </cell>
        </row>
        <row r="100">
          <cell r="L100">
            <v>1.48</v>
          </cell>
          <cell r="M100">
            <v>1.37</v>
          </cell>
          <cell r="N100">
            <v>1.17</v>
          </cell>
          <cell r="O100">
            <v>1.06</v>
          </cell>
          <cell r="P100">
            <v>0.97</v>
          </cell>
          <cell r="Q100">
            <v>0.82</v>
          </cell>
          <cell r="R100">
            <v>0.7</v>
          </cell>
          <cell r="S100">
            <v>0.59</v>
          </cell>
          <cell r="T100">
            <v>0.45</v>
          </cell>
          <cell r="U100">
            <v>0.33</v>
          </cell>
          <cell r="V100">
            <v>0.28999999999999998</v>
          </cell>
        </row>
        <row r="101">
          <cell r="L101">
            <v>1.37</v>
          </cell>
          <cell r="M101">
            <v>1.26</v>
          </cell>
          <cell r="N101">
            <v>1.08</v>
          </cell>
          <cell r="O101">
            <v>0.98</v>
          </cell>
          <cell r="P101">
            <v>0.83</v>
          </cell>
          <cell r="Q101">
            <v>0.71</v>
          </cell>
          <cell r="R101">
            <v>0</v>
          </cell>
          <cell r="S101">
            <v>0</v>
          </cell>
          <cell r="T101">
            <v>0</v>
          </cell>
          <cell r="U101">
            <v>0</v>
          </cell>
          <cell r="V101">
            <v>0</v>
          </cell>
        </row>
        <row r="106">
          <cell r="L106">
            <v>10</v>
          </cell>
          <cell r="M106">
            <v>20</v>
          </cell>
          <cell r="N106">
            <v>50</v>
          </cell>
          <cell r="O106">
            <v>100</v>
          </cell>
          <cell r="P106">
            <v>200</v>
          </cell>
          <cell r="Q106">
            <v>500</v>
          </cell>
          <cell r="R106">
            <v>1000</v>
          </cell>
          <cell r="S106">
            <v>2000</v>
          </cell>
          <cell r="T106">
            <v>5000</v>
          </cell>
          <cell r="U106">
            <v>8000</v>
          </cell>
          <cell r="V106">
            <v>10000</v>
          </cell>
        </row>
        <row r="107">
          <cell r="L107">
            <v>2.98</v>
          </cell>
          <cell r="M107">
            <v>2.6</v>
          </cell>
          <cell r="N107">
            <v>2.2000000000000002</v>
          </cell>
          <cell r="O107">
            <v>1.98</v>
          </cell>
          <cell r="P107">
            <v>1.83</v>
          </cell>
          <cell r="Q107">
            <v>1.54</v>
          </cell>
          <cell r="R107">
            <v>1.3</v>
          </cell>
          <cell r="S107">
            <v>1.1299999999999999</v>
          </cell>
          <cell r="T107">
            <v>0.85</v>
          </cell>
          <cell r="U107">
            <v>0.66</v>
          </cell>
          <cell r="V107">
            <v>0.57999999999999996</v>
          </cell>
        </row>
        <row r="108">
          <cell r="L108">
            <v>2.7</v>
          </cell>
          <cell r="M108">
            <v>2.36</v>
          </cell>
          <cell r="N108">
            <v>1.99</v>
          </cell>
          <cell r="O108">
            <v>1.78</v>
          </cell>
          <cell r="P108">
            <v>1.66</v>
          </cell>
          <cell r="Q108">
            <v>1.39</v>
          </cell>
          <cell r="R108">
            <v>1.17</v>
          </cell>
          <cell r="S108">
            <v>1.02</v>
          </cell>
          <cell r="T108">
            <v>0.77</v>
          </cell>
          <cell r="U108">
            <v>0.59</v>
          </cell>
          <cell r="V108">
            <v>0.52</v>
          </cell>
        </row>
        <row r="109">
          <cell r="L109">
            <v>2.48</v>
          </cell>
          <cell r="M109">
            <v>2.14</v>
          </cell>
          <cell r="N109">
            <v>1.8</v>
          </cell>
          <cell r="O109">
            <v>1.61</v>
          </cell>
          <cell r="P109">
            <v>1.51</v>
          </cell>
          <cell r="Q109">
            <v>1.22</v>
          </cell>
          <cell r="R109">
            <v>1.05</v>
          </cell>
          <cell r="S109">
            <v>0.87</v>
          </cell>
          <cell r="T109">
            <v>0.67</v>
          </cell>
          <cell r="U109">
            <v>0.49</v>
          </cell>
          <cell r="V109">
            <v>0.42</v>
          </cell>
        </row>
        <row r="110">
          <cell r="L110">
            <v>2.2000000000000002</v>
          </cell>
          <cell r="M110">
            <v>1.9</v>
          </cell>
          <cell r="N110">
            <v>1.6</v>
          </cell>
          <cell r="O110">
            <v>1.43</v>
          </cell>
          <cell r="P110">
            <v>1.24</v>
          </cell>
          <cell r="Q110">
            <v>1.06</v>
          </cell>
          <cell r="R110">
            <v>0.9</v>
          </cell>
          <cell r="S110">
            <v>0.77</v>
          </cell>
          <cell r="T110">
            <v>0.59</v>
          </cell>
          <cell r="U110">
            <v>0.43</v>
          </cell>
          <cell r="V110">
            <v>0.37</v>
          </cell>
        </row>
        <row r="111">
          <cell r="L111">
            <v>1.74</v>
          </cell>
          <cell r="M111">
            <v>1.52</v>
          </cell>
          <cell r="N111">
            <v>1.27</v>
          </cell>
          <cell r="O111">
            <v>1.1200000000000001</v>
          </cell>
          <cell r="P111">
            <v>1.01</v>
          </cell>
          <cell r="Q111">
            <v>0.8</v>
          </cell>
          <cell r="R111">
            <v>0.64</v>
          </cell>
          <cell r="S111">
            <v>0</v>
          </cell>
          <cell r="T111">
            <v>0</v>
          </cell>
          <cell r="U111">
            <v>0</v>
          </cell>
          <cell r="V111">
            <v>0</v>
          </cell>
        </row>
        <row r="116">
          <cell r="L116">
            <v>10</v>
          </cell>
          <cell r="M116">
            <v>20</v>
          </cell>
          <cell r="N116">
            <v>50</v>
          </cell>
          <cell r="O116">
            <v>100</v>
          </cell>
          <cell r="P116">
            <v>200</v>
          </cell>
          <cell r="Q116">
            <v>500</v>
          </cell>
          <cell r="R116">
            <v>1000</v>
          </cell>
          <cell r="S116">
            <v>2000</v>
          </cell>
          <cell r="T116">
            <v>5000</v>
          </cell>
          <cell r="U116">
            <v>8000</v>
          </cell>
          <cell r="V116">
            <v>10000</v>
          </cell>
        </row>
        <row r="117">
          <cell r="L117">
            <v>4.29</v>
          </cell>
          <cell r="M117">
            <v>3.75</v>
          </cell>
          <cell r="N117">
            <v>3.17</v>
          </cell>
          <cell r="O117">
            <v>2.85</v>
          </cell>
          <cell r="P117">
            <v>2.6</v>
          </cell>
          <cell r="Q117">
            <v>2.21</v>
          </cell>
          <cell r="R117">
            <v>1.87</v>
          </cell>
          <cell r="S117">
            <v>1.58</v>
          </cell>
          <cell r="T117">
            <v>1.22</v>
          </cell>
          <cell r="U117">
            <v>0.95</v>
          </cell>
          <cell r="V117">
            <v>0.83</v>
          </cell>
        </row>
        <row r="118">
          <cell r="L118">
            <v>3.89</v>
          </cell>
          <cell r="M118">
            <v>3.4</v>
          </cell>
          <cell r="N118">
            <v>2.87</v>
          </cell>
          <cell r="O118">
            <v>2.57</v>
          </cell>
          <cell r="P118">
            <v>2.36</v>
          </cell>
          <cell r="Q118">
            <v>2</v>
          </cell>
          <cell r="R118">
            <v>1.69</v>
          </cell>
          <cell r="S118">
            <v>1.43</v>
          </cell>
          <cell r="T118">
            <v>1.1000000000000001</v>
          </cell>
          <cell r="U118">
            <v>0.85</v>
          </cell>
          <cell r="V118">
            <v>0.74</v>
          </cell>
        </row>
        <row r="119">
          <cell r="L119">
            <v>3.53</v>
          </cell>
          <cell r="M119">
            <v>3.11</v>
          </cell>
          <cell r="N119">
            <v>2.62</v>
          </cell>
          <cell r="O119">
            <v>2.34</v>
          </cell>
          <cell r="P119">
            <v>2.15</v>
          </cell>
          <cell r="Q119">
            <v>1.73</v>
          </cell>
          <cell r="R119">
            <v>1.48</v>
          </cell>
          <cell r="S119">
            <v>1.25</v>
          </cell>
          <cell r="T119">
            <v>0.96</v>
          </cell>
          <cell r="U119">
            <v>0.69</v>
          </cell>
          <cell r="V119">
            <v>0.57999999999999996</v>
          </cell>
        </row>
        <row r="120">
          <cell r="L120">
            <v>3.13</v>
          </cell>
          <cell r="M120">
            <v>2.76</v>
          </cell>
          <cell r="N120">
            <v>2.31</v>
          </cell>
          <cell r="O120">
            <v>2.0699999999999998</v>
          </cell>
          <cell r="P120">
            <v>1.79</v>
          </cell>
          <cell r="Q120">
            <v>1.52</v>
          </cell>
          <cell r="R120">
            <v>1.29</v>
          </cell>
          <cell r="S120">
            <v>1.1000000000000001</v>
          </cell>
          <cell r="T120">
            <v>0.83</v>
          </cell>
          <cell r="U120">
            <v>0.6</v>
          </cell>
          <cell r="V120">
            <v>0.51</v>
          </cell>
        </row>
        <row r="121">
          <cell r="L121">
            <v>2.48</v>
          </cell>
          <cell r="M121">
            <v>2.19</v>
          </cell>
          <cell r="N121">
            <v>1.82</v>
          </cell>
          <cell r="O121">
            <v>1.61</v>
          </cell>
          <cell r="P121">
            <v>1.41</v>
          </cell>
          <cell r="Q121">
            <v>1.1399999999999999</v>
          </cell>
          <cell r="R121">
            <v>0</v>
          </cell>
          <cell r="S121">
            <v>0</v>
          </cell>
          <cell r="T121">
            <v>0</v>
          </cell>
          <cell r="U121">
            <v>0</v>
          </cell>
          <cell r="V121">
            <v>0</v>
          </cell>
        </row>
        <row r="126">
          <cell r="L126">
            <v>10</v>
          </cell>
          <cell r="M126">
            <v>20</v>
          </cell>
          <cell r="N126">
            <v>50</v>
          </cell>
          <cell r="O126">
            <v>100</v>
          </cell>
          <cell r="P126">
            <v>200</v>
          </cell>
          <cell r="Q126">
            <v>500</v>
          </cell>
          <cell r="R126">
            <v>1000</v>
          </cell>
          <cell r="S126">
            <v>2000</v>
          </cell>
          <cell r="T126">
            <v>5000</v>
          </cell>
          <cell r="U126">
            <v>8000</v>
          </cell>
          <cell r="V126">
            <v>10000</v>
          </cell>
        </row>
        <row r="127">
          <cell r="L127">
            <v>2.2200000000000002</v>
          </cell>
          <cell r="M127">
            <v>1.94</v>
          </cell>
          <cell r="N127">
            <v>1.63</v>
          </cell>
          <cell r="O127">
            <v>1.48</v>
          </cell>
          <cell r="P127">
            <v>1.36</v>
          </cell>
          <cell r="Q127">
            <v>1.1399999999999999</v>
          </cell>
          <cell r="R127">
            <v>0.97</v>
          </cell>
          <cell r="S127">
            <v>0.83</v>
          </cell>
          <cell r="T127">
            <v>0.61</v>
          </cell>
          <cell r="U127">
            <v>0.48</v>
          </cell>
          <cell r="V127">
            <v>0.43</v>
          </cell>
        </row>
        <row r="128">
          <cell r="L128">
            <v>2.09</v>
          </cell>
          <cell r="M128">
            <v>1.83</v>
          </cell>
          <cell r="N128">
            <v>1.53</v>
          </cell>
          <cell r="O128">
            <v>1.38</v>
          </cell>
          <cell r="P128">
            <v>1.28</v>
          </cell>
          <cell r="Q128">
            <v>1.04</v>
          </cell>
          <cell r="R128">
            <v>0.9</v>
          </cell>
          <cell r="S128">
            <v>0.75</v>
          </cell>
          <cell r="T128">
            <v>0.53</v>
          </cell>
          <cell r="U128">
            <v>0.39</v>
          </cell>
          <cell r="V128">
            <v>0.33</v>
          </cell>
        </row>
        <row r="129">
          <cell r="L129">
            <v>1.86</v>
          </cell>
          <cell r="M129">
            <v>1.62</v>
          </cell>
          <cell r="N129">
            <v>1.36</v>
          </cell>
          <cell r="O129">
            <v>1.22</v>
          </cell>
          <cell r="P129">
            <v>1.1299999999999999</v>
          </cell>
          <cell r="Q129">
            <v>0.91</v>
          </cell>
          <cell r="R129">
            <v>0.78</v>
          </cell>
          <cell r="S129">
            <v>0.66</v>
          </cell>
          <cell r="T129">
            <v>0.47</v>
          </cell>
          <cell r="U129">
            <v>0.34</v>
          </cell>
          <cell r="V129">
            <v>0.28999999999999998</v>
          </cell>
        </row>
        <row r="130">
          <cell r="L130">
            <v>1.62</v>
          </cell>
          <cell r="M130">
            <v>1.39</v>
          </cell>
          <cell r="N130">
            <v>1.19</v>
          </cell>
          <cell r="O130">
            <v>1.07</v>
          </cell>
          <cell r="P130">
            <v>0.97</v>
          </cell>
          <cell r="Q130">
            <v>0.8</v>
          </cell>
          <cell r="R130">
            <v>0.7</v>
          </cell>
          <cell r="S130">
            <v>0.56000000000000005</v>
          </cell>
          <cell r="T130">
            <v>0.41</v>
          </cell>
          <cell r="U130">
            <v>0.28999999999999998</v>
          </cell>
          <cell r="V130">
            <v>0.25</v>
          </cell>
        </row>
        <row r="131">
          <cell r="L131">
            <v>1.45</v>
          </cell>
          <cell r="M131">
            <v>1.23</v>
          </cell>
          <cell r="N131">
            <v>1.01</v>
          </cell>
          <cell r="O131">
            <v>0.92</v>
          </cell>
          <cell r="P131">
            <v>0.8</v>
          </cell>
          <cell r="Q131">
            <v>0.7</v>
          </cell>
          <cell r="R131">
            <v>0.57999999999999996</v>
          </cell>
          <cell r="S131">
            <v>0</v>
          </cell>
          <cell r="T131">
            <v>0</v>
          </cell>
          <cell r="U131">
            <v>0</v>
          </cell>
          <cell r="V131">
            <v>0</v>
          </cell>
        </row>
        <row r="136">
          <cell r="L136">
            <v>10</v>
          </cell>
          <cell r="M136">
            <v>20</v>
          </cell>
          <cell r="N136">
            <v>50</v>
          </cell>
          <cell r="O136">
            <v>100</v>
          </cell>
          <cell r="P136">
            <v>200</v>
          </cell>
          <cell r="Q136">
            <v>500</v>
          </cell>
          <cell r="R136">
            <v>1000</v>
          </cell>
          <cell r="S136">
            <v>2000</v>
          </cell>
          <cell r="T136">
            <v>5000</v>
          </cell>
          <cell r="U136">
            <v>8000</v>
          </cell>
          <cell r="V136">
            <v>10000</v>
          </cell>
        </row>
        <row r="137">
          <cell r="L137">
            <v>3.23</v>
          </cell>
          <cell r="M137">
            <v>2.79</v>
          </cell>
          <cell r="N137">
            <v>2.35</v>
          </cell>
          <cell r="O137">
            <v>2.13</v>
          </cell>
          <cell r="P137">
            <v>1.95</v>
          </cell>
          <cell r="Q137">
            <v>1.64</v>
          </cell>
          <cell r="R137">
            <v>1.39</v>
          </cell>
          <cell r="S137">
            <v>1.19</v>
          </cell>
          <cell r="T137">
            <v>0.9</v>
          </cell>
          <cell r="U137">
            <v>0.7</v>
          </cell>
          <cell r="V137">
            <v>0.63</v>
          </cell>
        </row>
        <row r="138">
          <cell r="L138">
            <v>3.01</v>
          </cell>
          <cell r="M138">
            <v>2.63</v>
          </cell>
          <cell r="N138">
            <v>2.21</v>
          </cell>
          <cell r="O138">
            <v>1.99</v>
          </cell>
          <cell r="P138">
            <v>1.82</v>
          </cell>
          <cell r="Q138">
            <v>1.49</v>
          </cell>
          <cell r="R138">
            <v>1.28</v>
          </cell>
          <cell r="S138">
            <v>1.07</v>
          </cell>
          <cell r="T138">
            <v>0.79</v>
          </cell>
          <cell r="U138">
            <v>0.57999999999999996</v>
          </cell>
          <cell r="V138">
            <v>0.49</v>
          </cell>
        </row>
        <row r="139">
          <cell r="L139">
            <v>2.68</v>
          </cell>
          <cell r="M139">
            <v>2.33</v>
          </cell>
          <cell r="N139">
            <v>1.97</v>
          </cell>
          <cell r="O139">
            <v>1.77</v>
          </cell>
          <cell r="P139">
            <v>1.58</v>
          </cell>
          <cell r="Q139">
            <v>1.32</v>
          </cell>
          <cell r="R139">
            <v>1.1399999999999999</v>
          </cell>
          <cell r="S139">
            <v>0.92</v>
          </cell>
          <cell r="T139">
            <v>0.7</v>
          </cell>
          <cell r="U139">
            <v>0.51</v>
          </cell>
          <cell r="V139">
            <v>0.43</v>
          </cell>
        </row>
        <row r="140">
          <cell r="L140">
            <v>2.36</v>
          </cell>
          <cell r="M140">
            <v>2.0099999999999998</v>
          </cell>
          <cell r="N140">
            <v>1.72</v>
          </cell>
          <cell r="O140">
            <v>1.55</v>
          </cell>
          <cell r="P140">
            <v>1.39</v>
          </cell>
          <cell r="Q140">
            <v>1.1599999999999999</v>
          </cell>
          <cell r="R140">
            <v>1.02</v>
          </cell>
          <cell r="S140">
            <v>0.81</v>
          </cell>
          <cell r="T140">
            <v>0.61</v>
          </cell>
          <cell r="U140">
            <v>0.44</v>
          </cell>
          <cell r="V140">
            <v>0.36</v>
          </cell>
        </row>
        <row r="141">
          <cell r="L141">
            <v>2.0699999999999998</v>
          </cell>
          <cell r="M141">
            <v>1.76</v>
          </cell>
          <cell r="N141">
            <v>1.49</v>
          </cell>
          <cell r="O141">
            <v>1.35</v>
          </cell>
          <cell r="P141">
            <v>1.1499999999999999</v>
          </cell>
          <cell r="Q141">
            <v>0.98</v>
          </cell>
          <cell r="R141">
            <v>0</v>
          </cell>
          <cell r="S141">
            <v>0</v>
          </cell>
          <cell r="T141">
            <v>0</v>
          </cell>
          <cell r="U141">
            <v>0</v>
          </cell>
          <cell r="V141">
            <v>0</v>
          </cell>
        </row>
        <row r="146">
          <cell r="L146">
            <v>15</v>
          </cell>
          <cell r="M146">
            <v>20</v>
          </cell>
          <cell r="N146">
            <v>50</v>
          </cell>
          <cell r="O146">
            <v>100</v>
          </cell>
          <cell r="P146">
            <v>200</v>
          </cell>
          <cell r="Q146">
            <v>500</v>
          </cell>
          <cell r="R146">
            <v>1000</v>
          </cell>
          <cell r="S146">
            <v>2000</v>
          </cell>
          <cell r="T146">
            <v>5000</v>
          </cell>
          <cell r="U146">
            <v>10000</v>
          </cell>
          <cell r="V146">
            <v>20000</v>
          </cell>
          <cell r="W146">
            <v>30000</v>
          </cell>
        </row>
        <row r="147">
          <cell r="L147">
            <v>7.0999999999999994E-2</v>
          </cell>
          <cell r="M147">
            <v>5.8999999999999997E-2</v>
          </cell>
          <cell r="N147">
            <v>4.8000000000000001E-2</v>
          </cell>
          <cell r="O147">
            <v>3.4000000000000002E-2</v>
          </cell>
          <cell r="P147">
            <v>2.5000000000000001E-2</v>
          </cell>
          <cell r="Q147">
            <v>1.6E-2</v>
          </cell>
          <cell r="R147">
            <v>1.4E-2</v>
          </cell>
          <cell r="S147">
            <v>1.2E-2</v>
          </cell>
          <cell r="T147">
            <v>8.9999999999999993E-3</v>
          </cell>
          <cell r="U147">
            <v>7.0000000000000001E-3</v>
          </cell>
          <cell r="V147">
            <v>5.0000000000000001E-3</v>
          </cell>
          <cell r="W147">
            <v>4.0000000000000001E-3</v>
          </cell>
        </row>
        <row r="148">
          <cell r="L148">
            <v>9.8000000000000004E-2</v>
          </cell>
          <cell r="M148">
            <v>8.3000000000000004E-2</v>
          </cell>
          <cell r="N148">
            <v>6.7000000000000004E-2</v>
          </cell>
          <cell r="O148">
            <v>4.9000000000000002E-2</v>
          </cell>
          <cell r="P148">
            <v>3.6999999999999998E-2</v>
          </cell>
          <cell r="Q148">
            <v>2.8000000000000001E-2</v>
          </cell>
          <cell r="R148">
            <v>2.5000000000000001E-2</v>
          </cell>
          <cell r="S148">
            <v>0.02</v>
          </cell>
          <cell r="T148">
            <v>1.4999999999999999E-2</v>
          </cell>
          <cell r="U148">
            <v>0.01</v>
          </cell>
          <cell r="V148">
            <v>7.0000000000000001E-3</v>
          </cell>
          <cell r="W148">
            <v>5.0000000000000001E-3</v>
          </cell>
        </row>
        <row r="149">
          <cell r="L149">
            <v>5.3999999999999999E-2</v>
          </cell>
          <cell r="M149">
            <v>4.9000000000000002E-2</v>
          </cell>
          <cell r="N149">
            <v>3.9E-2</v>
          </cell>
          <cell r="O149">
            <v>0.03</v>
          </cell>
          <cell r="P149">
            <v>0.02</v>
          </cell>
          <cell r="Q149">
            <v>1.2999999999999999E-2</v>
          </cell>
          <cell r="R149">
            <v>1.0999999999999999E-2</v>
          </cell>
          <cell r="S149">
            <v>8.9999999999999993E-3</v>
          </cell>
          <cell r="T149">
            <v>7.0000000000000001E-3</v>
          </cell>
          <cell r="U149">
            <v>5.0000000000000001E-3</v>
          </cell>
          <cell r="V149">
            <v>4.0000000000000001E-3</v>
          </cell>
          <cell r="W149">
            <v>3.0000000000000001E-3</v>
          </cell>
        </row>
        <row r="150">
          <cell r="L150">
            <v>6.4000000000000001E-2</v>
          </cell>
          <cell r="M150">
            <v>5.8000000000000003E-2</v>
          </cell>
          <cell r="N150">
            <v>4.7E-2</v>
          </cell>
          <cell r="O150">
            <v>3.3000000000000002E-2</v>
          </cell>
          <cell r="P150">
            <v>2.4E-2</v>
          </cell>
          <cell r="Q150">
            <v>1.4999999999999999E-2</v>
          </cell>
          <cell r="R150">
            <v>1.2999999999999999E-2</v>
          </cell>
          <cell r="S150">
            <v>1.0999999999999999E-2</v>
          </cell>
          <cell r="T150">
            <v>8.9999999999999993E-3</v>
          </cell>
          <cell r="U150">
            <v>6.0000000000000001E-3</v>
          </cell>
          <cell r="V150">
            <v>5.0000000000000001E-3</v>
          </cell>
          <cell r="W150">
            <v>4.0000000000000001E-3</v>
          </cell>
        </row>
        <row r="151">
          <cell r="L151">
            <v>5.6000000000000001E-2</v>
          </cell>
          <cell r="M151">
            <v>5.0999999999999997E-2</v>
          </cell>
          <cell r="N151">
            <v>4.1000000000000002E-2</v>
          </cell>
          <cell r="O151">
            <v>3.2000000000000001E-2</v>
          </cell>
          <cell r="P151">
            <v>2.1000000000000001E-2</v>
          </cell>
          <cell r="Q151">
            <v>1.2999999999999999E-2</v>
          </cell>
          <cell r="R151">
            <v>1.2E-2</v>
          </cell>
          <cell r="S151">
            <v>0.01</v>
          </cell>
          <cell r="T151">
            <v>8.0000000000000002E-3</v>
          </cell>
          <cell r="U151">
            <v>5.0000000000000001E-3</v>
          </cell>
          <cell r="V151">
            <v>4.0000000000000001E-3</v>
          </cell>
          <cell r="W151">
            <v>3.0000000000000001E-3</v>
          </cell>
        </row>
        <row r="157">
          <cell r="L157">
            <v>15</v>
          </cell>
          <cell r="M157">
            <v>20</v>
          </cell>
          <cell r="N157">
            <v>50</v>
          </cell>
          <cell r="O157">
            <v>100</v>
          </cell>
          <cell r="P157">
            <v>200</v>
          </cell>
          <cell r="Q157">
            <v>500</v>
          </cell>
          <cell r="R157">
            <v>1000</v>
          </cell>
          <cell r="S157">
            <v>2000</v>
          </cell>
          <cell r="T157">
            <v>5000</v>
          </cell>
          <cell r="U157">
            <v>10000</v>
          </cell>
          <cell r="V157">
            <v>20000</v>
          </cell>
          <cell r="W157">
            <v>30000</v>
          </cell>
        </row>
        <row r="158">
          <cell r="L158">
            <v>0.20399999999999999</v>
          </cell>
          <cell r="M158">
            <v>0.16800000000000001</v>
          </cell>
          <cell r="N158">
            <v>0.13800000000000001</v>
          </cell>
          <cell r="O158">
            <v>9.7000000000000003E-2</v>
          </cell>
          <cell r="P158">
            <v>7.0000000000000007E-2</v>
          </cell>
          <cell r="Q158">
            <v>4.5999999999999999E-2</v>
          </cell>
          <cell r="R158">
            <v>4.1000000000000002E-2</v>
          </cell>
          <cell r="S158">
            <v>3.4000000000000002E-2</v>
          </cell>
          <cell r="T158">
            <v>2.5999999999999999E-2</v>
          </cell>
          <cell r="U158">
            <v>1.9E-2</v>
          </cell>
          <cell r="V158">
            <v>1.4999999999999999E-2</v>
          </cell>
          <cell r="W158">
            <v>1.2E-2</v>
          </cell>
        </row>
        <row r="159">
          <cell r="L159">
            <v>0.28100000000000003</v>
          </cell>
          <cell r="M159">
            <v>0.23799999999999999</v>
          </cell>
          <cell r="N159">
            <v>0.19</v>
          </cell>
          <cell r="O159">
            <v>0.14099999999999999</v>
          </cell>
          <cell r="P159">
            <v>0.107</v>
          </cell>
          <cell r="Q159">
            <v>0.08</v>
          </cell>
          <cell r="R159">
            <v>7.0000000000000007E-2</v>
          </cell>
          <cell r="S159">
            <v>5.6000000000000001E-2</v>
          </cell>
          <cell r="T159">
            <v>4.3999999999999997E-2</v>
          </cell>
          <cell r="U159">
            <v>2.9000000000000001E-2</v>
          </cell>
          <cell r="V159">
            <v>0.02</v>
          </cell>
          <cell r="W159">
            <v>1.4999999999999999E-2</v>
          </cell>
        </row>
        <row r="160">
          <cell r="L160">
            <v>0.153</v>
          </cell>
          <cell r="M160">
            <v>0.13900000000000001</v>
          </cell>
          <cell r="N160">
            <v>0.112</v>
          </cell>
          <cell r="O160">
            <v>8.6999999999999994E-2</v>
          </cell>
          <cell r="P160">
            <v>5.8000000000000003E-2</v>
          </cell>
          <cell r="Q160">
            <v>3.5999999999999997E-2</v>
          </cell>
          <cell r="R160">
            <v>3.2000000000000001E-2</v>
          </cell>
          <cell r="S160">
            <v>2.5999999999999999E-2</v>
          </cell>
          <cell r="T160">
            <v>0.02</v>
          </cell>
          <cell r="U160">
            <v>1.4E-2</v>
          </cell>
          <cell r="V160">
            <v>0.01</v>
          </cell>
          <cell r="W160">
            <v>8.9999999999999993E-3</v>
          </cell>
        </row>
        <row r="161">
          <cell r="L161">
            <v>0.182</v>
          </cell>
          <cell r="M161">
            <v>0.16700000000000001</v>
          </cell>
          <cell r="N161">
            <v>0.13300000000000001</v>
          </cell>
          <cell r="O161">
            <v>9.4E-2</v>
          </cell>
          <cell r="P161">
            <v>6.8000000000000005E-2</v>
          </cell>
          <cell r="Q161">
            <v>4.3999999999999997E-2</v>
          </cell>
          <cell r="R161">
            <v>3.6999999999999998E-2</v>
          </cell>
          <cell r="S161">
            <v>3.2000000000000001E-2</v>
          </cell>
          <cell r="T161">
            <v>2.5999999999999999E-2</v>
          </cell>
          <cell r="U161">
            <v>1.7000000000000001E-2</v>
          </cell>
          <cell r="V161">
            <v>1.4E-2</v>
          </cell>
          <cell r="W161">
            <v>0.01</v>
          </cell>
        </row>
        <row r="162">
          <cell r="L162">
            <v>0.16</v>
          </cell>
          <cell r="M162">
            <v>0.14499999999999999</v>
          </cell>
          <cell r="N162">
            <v>0.11600000000000001</v>
          </cell>
          <cell r="O162">
            <v>9.1999999999999998E-2</v>
          </cell>
          <cell r="P162">
            <v>0.06</v>
          </cell>
          <cell r="Q162">
            <v>3.6999999999999998E-2</v>
          </cell>
          <cell r="R162">
            <v>3.4000000000000002E-2</v>
          </cell>
          <cell r="S162">
            <v>2.9000000000000001E-2</v>
          </cell>
          <cell r="T162">
            <v>2.1999999999999999E-2</v>
          </cell>
          <cell r="U162">
            <v>1.4999999999999999E-2</v>
          </cell>
          <cell r="V162">
            <v>0.01</v>
          </cell>
          <cell r="W162">
            <v>8.9999999999999993E-3</v>
          </cell>
        </row>
        <row r="167">
          <cell r="L167">
            <v>10</v>
          </cell>
          <cell r="M167">
            <v>20</v>
          </cell>
          <cell r="N167">
            <v>50</v>
          </cell>
          <cell r="O167">
            <v>100</v>
          </cell>
          <cell r="P167">
            <v>200</v>
          </cell>
          <cell r="Q167">
            <v>500</v>
          </cell>
          <cell r="R167">
            <v>1000</v>
          </cell>
          <cell r="S167">
            <v>2000</v>
          </cell>
          <cell r="T167">
            <v>5000</v>
          </cell>
          <cell r="U167">
            <v>8000</v>
          </cell>
          <cell r="V167">
            <v>10000</v>
          </cell>
        </row>
        <row r="168">
          <cell r="L168">
            <v>0.25800000000000001</v>
          </cell>
          <cell r="M168">
            <v>0.223</v>
          </cell>
          <cell r="N168">
            <v>0.17199999999999999</v>
          </cell>
          <cell r="O168">
            <v>0.14299999999999999</v>
          </cell>
          <cell r="P168">
            <v>0.108</v>
          </cell>
          <cell r="Q168">
            <v>8.3000000000000004E-2</v>
          </cell>
          <cell r="R168">
            <v>6.8000000000000005E-2</v>
          </cell>
          <cell r="S168">
            <v>4.3999999999999997E-2</v>
          </cell>
          <cell r="T168">
            <v>3.3000000000000002E-2</v>
          </cell>
          <cell r="U168">
            <v>2.8000000000000001E-2</v>
          </cell>
          <cell r="V168">
            <v>2.5999999999999999E-2</v>
          </cell>
        </row>
        <row r="169">
          <cell r="L169">
            <v>0.28999999999999998</v>
          </cell>
          <cell r="M169">
            <v>0.252</v>
          </cell>
          <cell r="N169">
            <v>0.192</v>
          </cell>
          <cell r="O169">
            <v>0.14599999999999999</v>
          </cell>
          <cell r="P169">
            <v>0.113</v>
          </cell>
          <cell r="Q169">
            <v>8.6999999999999994E-2</v>
          </cell>
          <cell r="R169">
            <v>6.6000000000000003E-2</v>
          </cell>
          <cell r="S169">
            <v>5.2999999999999999E-2</v>
          </cell>
          <cell r="T169">
            <v>3.7999999999999999E-2</v>
          </cell>
          <cell r="U169">
            <v>3.1E-2</v>
          </cell>
          <cell r="V169">
            <v>2.8000000000000001E-2</v>
          </cell>
        </row>
        <row r="170">
          <cell r="L170">
            <v>0.17</v>
          </cell>
          <cell r="M170">
            <v>0.14699999999999999</v>
          </cell>
          <cell r="N170">
            <v>0.113</v>
          </cell>
          <cell r="O170">
            <v>8.4000000000000005E-2</v>
          </cell>
          <cell r="P170">
            <v>7.2999999999999995E-2</v>
          </cell>
          <cell r="Q170">
            <v>5.5E-2</v>
          </cell>
          <cell r="R170">
            <v>4.2000000000000003E-2</v>
          </cell>
          <cell r="S170">
            <v>3.5000000000000003E-2</v>
          </cell>
          <cell r="T170">
            <v>2.4E-2</v>
          </cell>
          <cell r="U170">
            <v>0.02</v>
          </cell>
          <cell r="V170">
            <v>1.7000000000000001E-2</v>
          </cell>
        </row>
        <row r="171">
          <cell r="L171">
            <v>0.189</v>
          </cell>
          <cell r="M171">
            <v>0.16300000000000001</v>
          </cell>
          <cell r="N171">
            <v>0.125</v>
          </cell>
          <cell r="O171">
            <v>9.2999999999999999E-2</v>
          </cell>
          <cell r="P171">
            <v>7.2999999999999995E-2</v>
          </cell>
          <cell r="Q171">
            <v>5.6000000000000001E-2</v>
          </cell>
          <cell r="R171">
            <v>4.2999999999999997E-2</v>
          </cell>
          <cell r="S171">
            <v>3.5000000000000003E-2</v>
          </cell>
          <cell r="T171">
            <v>2.5999999999999999E-2</v>
          </cell>
          <cell r="U171">
            <v>2.1999999999999999E-2</v>
          </cell>
          <cell r="V171">
            <v>1.9E-2</v>
          </cell>
        </row>
        <row r="172">
          <cell r="L172">
            <v>0.19700000000000001</v>
          </cell>
          <cell r="M172">
            <v>0.17199999999999999</v>
          </cell>
          <cell r="N172">
            <v>0.13300000000000001</v>
          </cell>
          <cell r="O172">
            <v>9.9000000000000005E-2</v>
          </cell>
          <cell r="P172">
            <v>7.5999999999999998E-2</v>
          </cell>
          <cell r="Q172">
            <v>5.8999999999999997E-2</v>
          </cell>
          <cell r="R172">
            <v>4.5999999999999999E-2</v>
          </cell>
          <cell r="S172">
            <v>0.04</v>
          </cell>
          <cell r="T172">
            <v>2.9000000000000001E-2</v>
          </cell>
          <cell r="U172">
            <v>2.4E-2</v>
          </cell>
          <cell r="V172">
            <v>2.1000000000000001E-2</v>
          </cell>
        </row>
        <row r="177">
          <cell r="L177">
            <v>10</v>
          </cell>
          <cell r="M177">
            <v>20</v>
          </cell>
          <cell r="N177">
            <v>50</v>
          </cell>
          <cell r="O177">
            <v>100</v>
          </cell>
          <cell r="P177">
            <v>200</v>
          </cell>
          <cell r="Q177">
            <v>500</v>
          </cell>
          <cell r="R177">
            <v>1000</v>
          </cell>
          <cell r="S177">
            <v>2000</v>
          </cell>
          <cell r="T177">
            <v>5000</v>
          </cell>
          <cell r="U177">
            <v>8000</v>
          </cell>
          <cell r="V177">
            <v>10000</v>
          </cell>
        </row>
        <row r="178">
          <cell r="L178">
            <v>0.25</v>
          </cell>
          <cell r="M178">
            <v>0.219</v>
          </cell>
          <cell r="N178">
            <v>0.16600000000000001</v>
          </cell>
          <cell r="O178">
            <v>0.14000000000000001</v>
          </cell>
          <cell r="P178">
            <v>0.105</v>
          </cell>
          <cell r="Q178">
            <v>7.6999999999999999E-2</v>
          </cell>
          <cell r="R178">
            <v>6.4000000000000001E-2</v>
          </cell>
          <cell r="S178">
            <v>4.2999999999999997E-2</v>
          </cell>
          <cell r="T178">
            <v>3.2000000000000001E-2</v>
          </cell>
          <cell r="U178">
            <v>2.7E-2</v>
          </cell>
          <cell r="V178">
            <v>2.5000000000000001E-2</v>
          </cell>
        </row>
        <row r="179">
          <cell r="L179">
            <v>0.28199999999999997</v>
          </cell>
          <cell r="M179">
            <v>0.24399999999999999</v>
          </cell>
          <cell r="N179">
            <v>0.185</v>
          </cell>
          <cell r="O179">
            <v>0.14099999999999999</v>
          </cell>
          <cell r="P179">
            <v>0.108</v>
          </cell>
          <cell r="Q179">
            <v>8.3000000000000004E-2</v>
          </cell>
          <cell r="R179">
            <v>6.2E-2</v>
          </cell>
          <cell r="S179">
            <v>0.05</v>
          </cell>
          <cell r="T179">
            <v>3.4000000000000002E-2</v>
          </cell>
          <cell r="U179">
            <v>0.03</v>
          </cell>
          <cell r="V179">
            <v>2.7E-2</v>
          </cell>
        </row>
        <row r="180">
          <cell r="L180">
            <v>0.16600000000000001</v>
          </cell>
          <cell r="M180">
            <v>0.14199999999999999</v>
          </cell>
          <cell r="N180">
            <v>0.106</v>
          </cell>
          <cell r="O180">
            <v>8.2000000000000003E-2</v>
          </cell>
          <cell r="P180">
            <v>6.9000000000000006E-2</v>
          </cell>
          <cell r="Q180">
            <v>5.1999999999999998E-2</v>
          </cell>
          <cell r="R180">
            <v>4.1000000000000002E-2</v>
          </cell>
          <cell r="S180">
            <v>3.4000000000000002E-2</v>
          </cell>
          <cell r="T180">
            <v>2.1000000000000001E-2</v>
          </cell>
          <cell r="U180">
            <v>1.7999999999999999E-2</v>
          </cell>
          <cell r="V180">
            <v>1.6E-2</v>
          </cell>
        </row>
        <row r="181">
          <cell r="L181">
            <v>0.183</v>
          </cell>
          <cell r="M181">
            <v>0.158</v>
          </cell>
          <cell r="N181">
            <v>0.11899999999999999</v>
          </cell>
          <cell r="O181">
            <v>9.1999999999999998E-2</v>
          </cell>
          <cell r="P181">
            <v>7.0000000000000007E-2</v>
          </cell>
          <cell r="Q181">
            <v>5.2999999999999999E-2</v>
          </cell>
          <cell r="R181">
            <v>0.04</v>
          </cell>
          <cell r="S181">
            <v>3.4000000000000002E-2</v>
          </cell>
          <cell r="T181">
            <v>2.4E-2</v>
          </cell>
          <cell r="U181">
            <v>2.1000000000000001E-2</v>
          </cell>
          <cell r="V181">
            <v>1.7999999999999999E-2</v>
          </cell>
        </row>
        <row r="182">
          <cell r="L182">
            <v>0.191</v>
          </cell>
          <cell r="M182">
            <v>0.16600000000000001</v>
          </cell>
          <cell r="N182">
            <v>0.128</v>
          </cell>
          <cell r="O182">
            <v>9.5000000000000001E-2</v>
          </cell>
          <cell r="P182">
            <v>7.1999999999999995E-2</v>
          </cell>
          <cell r="Q182">
            <v>5.6000000000000001E-2</v>
          </cell>
          <cell r="R182">
            <v>4.3999999999999997E-2</v>
          </cell>
          <cell r="S182">
            <v>3.6999999999999998E-2</v>
          </cell>
          <cell r="T182">
            <v>2.5999999999999999E-2</v>
          </cell>
          <cell r="U182">
            <v>2.1999999999999999E-2</v>
          </cell>
          <cell r="V182">
            <v>0.02</v>
          </cell>
        </row>
        <row r="186">
          <cell r="L186">
            <v>1</v>
          </cell>
          <cell r="M186">
            <v>3</v>
          </cell>
          <cell r="N186">
            <v>5</v>
          </cell>
          <cell r="O186">
            <v>10</v>
          </cell>
          <cell r="P186">
            <v>20</v>
          </cell>
          <cell r="Q186">
            <v>50</v>
          </cell>
          <cell r="R186">
            <v>100</v>
          </cell>
        </row>
        <row r="187">
          <cell r="L187">
            <v>0.81599999999999995</v>
          </cell>
          <cell r="M187">
            <v>0.58299999999999996</v>
          </cell>
          <cell r="N187">
            <v>0.505</v>
          </cell>
          <cell r="O187">
            <v>0.38900000000000001</v>
          </cell>
          <cell r="P187">
            <v>0.311</v>
          </cell>
          <cell r="Q187">
            <v>0.17599999999999999</v>
          </cell>
          <cell r="R187">
            <v>0.114</v>
          </cell>
        </row>
        <row r="192">
          <cell r="L192">
            <v>10</v>
          </cell>
          <cell r="M192">
            <v>20</v>
          </cell>
          <cell r="N192">
            <v>50</v>
          </cell>
          <cell r="O192">
            <v>100</v>
          </cell>
          <cell r="P192">
            <v>200</v>
          </cell>
          <cell r="Q192">
            <v>500</v>
          </cell>
          <cell r="R192">
            <v>1000</v>
          </cell>
          <cell r="S192">
            <v>2000</v>
          </cell>
        </row>
        <row r="193">
          <cell r="L193">
            <v>0.432</v>
          </cell>
          <cell r="M193">
            <v>0.34599999999999997</v>
          </cell>
          <cell r="N193">
            <v>0.19500000000000001</v>
          </cell>
          <cell r="O193">
            <v>0.127</v>
          </cell>
          <cell r="P193">
            <v>7.8E-2</v>
          </cell>
          <cell r="Q193">
            <v>5.7000000000000002E-2</v>
          </cell>
          <cell r="R193">
            <v>0.04</v>
          </cell>
          <cell r="S193">
            <v>3.2000000000000001E-2</v>
          </cell>
        </row>
        <row r="194">
          <cell r="L194">
            <v>0.54900000000000004</v>
          </cell>
          <cell r="M194">
            <v>0.379</v>
          </cell>
          <cell r="N194">
            <v>0.21099999999999999</v>
          </cell>
          <cell r="O194">
            <v>0.14399999999999999</v>
          </cell>
          <cell r="P194">
            <v>9.6000000000000002E-2</v>
          </cell>
          <cell r="Q194">
            <v>6.7000000000000004E-2</v>
          </cell>
          <cell r="R194">
            <v>5.1999999999999998E-2</v>
          </cell>
          <cell r="S194">
            <v>4.1000000000000002E-2</v>
          </cell>
        </row>
        <row r="195">
          <cell r="L195">
            <v>0.34599999999999997</v>
          </cell>
          <cell r="M195">
            <v>0.23699999999999999</v>
          </cell>
          <cell r="N195">
            <v>0.151</v>
          </cell>
          <cell r="O195">
            <v>0.09</v>
          </cell>
          <cell r="P195">
            <v>5.7000000000000002E-2</v>
          </cell>
          <cell r="Q195">
            <v>4.2999999999999997E-2</v>
          </cell>
          <cell r="R195">
            <v>2.9000000000000001E-2</v>
          </cell>
          <cell r="S195">
            <v>2.3E-2</v>
          </cell>
        </row>
        <row r="196">
          <cell r="L196">
            <v>0.36099999999999999</v>
          </cell>
          <cell r="M196">
            <v>0.30199999999999999</v>
          </cell>
          <cell r="N196">
            <v>0.16600000000000001</v>
          </cell>
          <cell r="O196">
            <v>9.4E-2</v>
          </cell>
          <cell r="P196">
            <v>6.6000000000000003E-2</v>
          </cell>
          <cell r="Q196">
            <v>4.5999999999999999E-2</v>
          </cell>
          <cell r="R196">
            <v>3.1E-2</v>
          </cell>
          <cell r="S196">
            <v>2.5999999999999999E-2</v>
          </cell>
        </row>
        <row r="197">
          <cell r="L197">
            <v>0.38800000000000001</v>
          </cell>
          <cell r="M197">
            <v>0.32500000000000001</v>
          </cell>
          <cell r="N197">
            <v>0.17199999999999999</v>
          </cell>
          <cell r="O197">
            <v>0.106</v>
          </cell>
          <cell r="P197">
            <v>6.9000000000000006E-2</v>
          </cell>
          <cell r="Q197">
            <v>5.1999999999999998E-2</v>
          </cell>
          <cell r="R197">
            <v>3.7999999999999999E-2</v>
          </cell>
          <cell r="S197">
            <v>2.8000000000000001E-2</v>
          </cell>
        </row>
        <row r="202">
          <cell r="L202">
            <v>10</v>
          </cell>
          <cell r="M202">
            <v>20</v>
          </cell>
          <cell r="N202">
            <v>50</v>
          </cell>
          <cell r="O202">
            <v>100</v>
          </cell>
          <cell r="P202">
            <v>200</v>
          </cell>
          <cell r="Q202">
            <v>500</v>
          </cell>
          <cell r="R202">
            <v>1000</v>
          </cell>
          <cell r="S202">
            <v>2000</v>
          </cell>
        </row>
        <row r="203">
          <cell r="L203">
            <v>0.36699999999999999</v>
          </cell>
          <cell r="M203">
            <v>0.34599999999999997</v>
          </cell>
          <cell r="N203">
            <v>0.18099999999999999</v>
          </cell>
          <cell r="O203">
            <v>0.113</v>
          </cell>
          <cell r="P203">
            <v>0.10199999999999999</v>
          </cell>
          <cell r="Q203">
            <v>8.1000000000000003E-2</v>
          </cell>
          <cell r="R203">
            <v>5.5E-2</v>
          </cell>
          <cell r="S203">
            <v>4.2999999999999997E-2</v>
          </cell>
        </row>
        <row r="204">
          <cell r="L204">
            <v>0.54900000000000004</v>
          </cell>
          <cell r="M204">
            <v>0.49399999999999999</v>
          </cell>
          <cell r="N204">
            <v>0.28000000000000003</v>
          </cell>
          <cell r="O204">
            <v>0.17699999999999999</v>
          </cell>
          <cell r="P204">
            <v>0.152</v>
          </cell>
          <cell r="Q204">
            <v>0.123</v>
          </cell>
          <cell r="R204">
            <v>8.4000000000000005E-2</v>
          </cell>
          <cell r="S204">
            <v>6.6000000000000003E-2</v>
          </cell>
        </row>
        <row r="205">
          <cell r="L205">
            <v>0.26100000000000001</v>
          </cell>
          <cell r="M205">
            <v>0.23</v>
          </cell>
          <cell r="N205">
            <v>0.13100000000000001</v>
          </cell>
          <cell r="O205">
            <v>8.4000000000000005E-2</v>
          </cell>
          <cell r="P205">
            <v>7.3999999999999996E-2</v>
          </cell>
          <cell r="Q205">
            <v>5.6000000000000001E-2</v>
          </cell>
          <cell r="R205">
            <v>0.04</v>
          </cell>
          <cell r="S205">
            <v>3.2000000000000001E-2</v>
          </cell>
        </row>
        <row r="206">
          <cell r="L206">
            <v>0.28100000000000003</v>
          </cell>
          <cell r="M206">
            <v>0.245</v>
          </cell>
          <cell r="N206">
            <v>0.14000000000000001</v>
          </cell>
          <cell r="O206">
            <v>0.09</v>
          </cell>
          <cell r="P206">
            <v>7.8E-2</v>
          </cell>
          <cell r="Q206">
            <v>6.0999999999999999E-2</v>
          </cell>
          <cell r="R206">
            <v>0.05</v>
          </cell>
          <cell r="S206">
            <v>3.6999999999999998E-2</v>
          </cell>
        </row>
        <row r="207">
          <cell r="L207">
            <v>0.30199999999999999</v>
          </cell>
          <cell r="M207">
            <v>0.26</v>
          </cell>
          <cell r="N207">
            <v>0.156</v>
          </cell>
          <cell r="O207">
            <v>0.10199999999999999</v>
          </cell>
          <cell r="P207">
            <v>8.6999999999999994E-2</v>
          </cell>
          <cell r="Q207">
            <v>6.9000000000000006E-2</v>
          </cell>
          <cell r="R207">
            <v>5.3999999999999999E-2</v>
          </cell>
          <cell r="S207">
            <v>4.1000000000000002E-2</v>
          </cell>
        </row>
        <row r="212">
          <cell r="L212">
            <v>10</v>
          </cell>
          <cell r="M212">
            <v>20</v>
          </cell>
          <cell r="N212">
            <v>50</v>
          </cell>
          <cell r="O212">
            <v>100</v>
          </cell>
          <cell r="P212">
            <v>200</v>
          </cell>
          <cell r="Q212">
            <v>500</v>
          </cell>
          <cell r="R212">
            <v>1000</v>
          </cell>
          <cell r="S212">
            <v>2000</v>
          </cell>
          <cell r="T212">
            <v>5000</v>
          </cell>
          <cell r="U212">
            <v>8000</v>
          </cell>
          <cell r="V212">
            <v>10000</v>
          </cell>
        </row>
        <row r="213">
          <cell r="L213">
            <v>3.2850000000000001</v>
          </cell>
          <cell r="M213">
            <v>2.8530000000000002</v>
          </cell>
          <cell r="N213">
            <v>2.4350000000000001</v>
          </cell>
          <cell r="O213">
            <v>1.845</v>
          </cell>
          <cell r="P213">
            <v>1.546</v>
          </cell>
          <cell r="Q213">
            <v>1.1879999999999999</v>
          </cell>
          <cell r="R213">
            <v>0.79700000000000004</v>
          </cell>
          <cell r="S213">
            <v>0.69399999999999995</v>
          </cell>
          <cell r="T213">
            <v>0.62</v>
          </cell>
          <cell r="U213">
            <v>0.53</v>
          </cell>
          <cell r="V213">
            <v>0.47799999999999998</v>
          </cell>
        </row>
        <row r="214">
          <cell r="L214">
            <v>3.508</v>
          </cell>
          <cell r="M214">
            <v>3.137</v>
          </cell>
          <cell r="N214">
            <v>2.5590000000000002</v>
          </cell>
          <cell r="O214">
            <v>2.0739999999999998</v>
          </cell>
          <cell r="P214">
            <v>1.6040000000000001</v>
          </cell>
          <cell r="Q214">
            <v>1.3009999999999999</v>
          </cell>
          <cell r="R214">
            <v>0.82299999999999995</v>
          </cell>
          <cell r="S214">
            <v>0.71599999999999997</v>
          </cell>
          <cell r="T214">
            <v>0.64</v>
          </cell>
          <cell r="U214">
            <v>0.55000000000000004</v>
          </cell>
          <cell r="V214">
            <v>0.49299999999999999</v>
          </cell>
        </row>
        <row r="215">
          <cell r="L215">
            <v>3.2029999999999998</v>
          </cell>
          <cell r="M215">
            <v>2.7</v>
          </cell>
          <cell r="N215">
            <v>2.3559999999999999</v>
          </cell>
          <cell r="O215">
            <v>1.714</v>
          </cell>
          <cell r="P215">
            <v>1.272</v>
          </cell>
          <cell r="Q215">
            <v>1.0029999999999999</v>
          </cell>
          <cell r="R215">
            <v>0.73099999999999998</v>
          </cell>
          <cell r="S215">
            <v>0.63600000000000001</v>
          </cell>
          <cell r="T215">
            <v>0.55000000000000004</v>
          </cell>
          <cell r="U215">
            <v>0.48</v>
          </cell>
          <cell r="V215">
            <v>0.438</v>
          </cell>
        </row>
        <row r="216">
          <cell r="L216">
            <v>2.5979999999999999</v>
          </cell>
          <cell r="M216">
            <v>2.2919999999999998</v>
          </cell>
          <cell r="N216">
            <v>2.0750000000000002</v>
          </cell>
          <cell r="O216">
            <v>1.5449999999999999</v>
          </cell>
          <cell r="P216">
            <v>1.1890000000000001</v>
          </cell>
          <cell r="Q216">
            <v>0.95</v>
          </cell>
          <cell r="R216">
            <v>0.63100000000000001</v>
          </cell>
          <cell r="S216">
            <v>0.55000000000000004</v>
          </cell>
          <cell r="T216">
            <v>0.49</v>
          </cell>
          <cell r="U216">
            <v>0.42</v>
          </cell>
          <cell r="V216">
            <v>0.378</v>
          </cell>
        </row>
        <row r="217">
          <cell r="L217">
            <v>2.5659999999999998</v>
          </cell>
          <cell r="M217">
            <v>2.2559999999999998</v>
          </cell>
          <cell r="N217">
            <v>1.984</v>
          </cell>
          <cell r="O217">
            <v>1.4610000000000001</v>
          </cell>
          <cell r="P217">
            <v>1.1419999999999999</v>
          </cell>
          <cell r="Q217">
            <v>0.91200000000000003</v>
          </cell>
          <cell r="R217">
            <v>0.58399999999999996</v>
          </cell>
          <cell r="S217">
            <v>0.50900000000000001</v>
          </cell>
          <cell r="T217">
            <v>0.45200000000000001</v>
          </cell>
          <cell r="U217">
            <v>0.39</v>
          </cell>
          <cell r="V217">
            <v>0.35</v>
          </cell>
        </row>
        <row r="222">
          <cell r="L222">
            <v>10</v>
          </cell>
          <cell r="M222">
            <v>20</v>
          </cell>
          <cell r="N222">
            <v>50</v>
          </cell>
          <cell r="O222">
            <v>100</v>
          </cell>
          <cell r="P222">
            <v>200</v>
          </cell>
          <cell r="Q222">
            <v>500</v>
          </cell>
          <cell r="R222">
            <v>1000</v>
          </cell>
          <cell r="S222">
            <v>2000</v>
          </cell>
          <cell r="T222">
            <v>5000</v>
          </cell>
          <cell r="U222">
            <v>8000</v>
          </cell>
          <cell r="V222">
            <v>10000</v>
          </cell>
        </row>
        <row r="223">
          <cell r="L223">
            <v>0.84399999999999997</v>
          </cell>
          <cell r="M223">
            <v>0.71499999999999997</v>
          </cell>
          <cell r="N223">
            <v>0.59599999999999997</v>
          </cell>
          <cell r="O223">
            <v>0.39400000000000002</v>
          </cell>
          <cell r="P223">
            <v>0.30499999999999999</v>
          </cell>
          <cell r="Q223">
            <v>0.26100000000000001</v>
          </cell>
          <cell r="R223">
            <v>0.17599999999999999</v>
          </cell>
          <cell r="S223">
            <v>0.153</v>
          </cell>
          <cell r="T223">
            <v>0.13200000000000001</v>
          </cell>
          <cell r="U223">
            <v>0.112</v>
          </cell>
          <cell r="V223">
            <v>0.11</v>
          </cell>
        </row>
        <row r="224">
          <cell r="L224">
            <v>1.147</v>
          </cell>
          <cell r="M224">
            <v>1.0049999999999999</v>
          </cell>
          <cell r="N224">
            <v>0.95799999999999996</v>
          </cell>
          <cell r="O224">
            <v>0.81100000000000005</v>
          </cell>
          <cell r="P224">
            <v>0.49</v>
          </cell>
          <cell r="Q224">
            <v>0.42199999999999999</v>
          </cell>
          <cell r="R224">
            <v>0.35599999999999998</v>
          </cell>
          <cell r="S224">
            <v>0.309</v>
          </cell>
          <cell r="T224">
            <v>0.27</v>
          </cell>
          <cell r="U224">
            <v>0.23</v>
          </cell>
          <cell r="V224">
            <v>0.21</v>
          </cell>
        </row>
        <row r="225">
          <cell r="L225">
            <v>0.67700000000000005</v>
          </cell>
          <cell r="M225">
            <v>0.57999999999999996</v>
          </cell>
          <cell r="N225">
            <v>0.48599999999999999</v>
          </cell>
          <cell r="O225">
            <v>0.32</v>
          </cell>
          <cell r="P225">
            <v>0.26100000000000001</v>
          </cell>
          <cell r="Q225">
            <v>0.217</v>
          </cell>
          <cell r="R225">
            <v>0.14599999999999999</v>
          </cell>
          <cell r="S225">
            <v>0.127</v>
          </cell>
          <cell r="T225">
            <v>0.11</v>
          </cell>
          <cell r="U225">
            <v>9.1999999999999998E-2</v>
          </cell>
          <cell r="V225">
            <v>8.5000000000000006E-2</v>
          </cell>
        </row>
        <row r="226">
          <cell r="L226">
            <v>0.71799999999999997</v>
          </cell>
          <cell r="M226">
            <v>0.58499999999999996</v>
          </cell>
          <cell r="N226">
            <v>0.52</v>
          </cell>
          <cell r="O226">
            <v>0.34399999999999997</v>
          </cell>
          <cell r="P226">
            <v>0.27600000000000002</v>
          </cell>
          <cell r="Q226">
            <v>0.23200000000000001</v>
          </cell>
          <cell r="R226">
            <v>0.159</v>
          </cell>
          <cell r="S226">
            <v>0.13800000000000001</v>
          </cell>
          <cell r="T226">
            <v>0.12</v>
          </cell>
          <cell r="U226">
            <v>9.8000000000000004E-2</v>
          </cell>
          <cell r="V226">
            <v>9.0999999999999998E-2</v>
          </cell>
        </row>
        <row r="227">
          <cell r="L227">
            <v>0.80300000000000005</v>
          </cell>
          <cell r="M227">
            <v>0.69</v>
          </cell>
          <cell r="N227">
            <v>0.57499999999999996</v>
          </cell>
          <cell r="O227">
            <v>0.38300000000000001</v>
          </cell>
          <cell r="P227">
            <v>0.3</v>
          </cell>
          <cell r="Q227">
            <v>0.26100000000000001</v>
          </cell>
          <cell r="R227">
            <v>0.17299999999999999</v>
          </cell>
          <cell r="S227">
            <v>0.15</v>
          </cell>
          <cell r="T227">
            <v>0.126</v>
          </cell>
          <cell r="U227">
            <v>0.105</v>
          </cell>
          <cell r="V227">
            <v>9.5000000000000001E-2</v>
          </cell>
        </row>
        <row r="231">
          <cell r="L231">
            <v>1</v>
          </cell>
          <cell r="M231">
            <v>5</v>
          </cell>
          <cell r="N231">
            <v>10</v>
          </cell>
          <cell r="O231">
            <v>20</v>
          </cell>
          <cell r="P231">
            <v>50</v>
          </cell>
        </row>
        <row r="232">
          <cell r="L232">
            <v>4.0720000000000001</v>
          </cell>
          <cell r="M232">
            <v>3.5409999999999999</v>
          </cell>
          <cell r="N232">
            <v>3.0790000000000002</v>
          </cell>
          <cell r="O232">
            <v>2.7069999999999999</v>
          </cell>
          <cell r="P232">
            <v>2.3809999999999998</v>
          </cell>
        </row>
        <row r="236">
          <cell r="L236">
            <v>100</v>
          </cell>
          <cell r="M236">
            <v>300</v>
          </cell>
          <cell r="N236">
            <v>500</v>
          </cell>
          <cell r="O236">
            <v>1000</v>
          </cell>
          <cell r="P236">
            <v>2000</v>
          </cell>
          <cell r="Q236">
            <v>5000</v>
          </cell>
          <cell r="R236">
            <v>10000</v>
          </cell>
        </row>
        <row r="237">
          <cell r="L237">
            <v>0.109</v>
          </cell>
          <cell r="M237">
            <v>6.5000000000000002E-2</v>
          </cell>
          <cell r="N237">
            <v>5.2999999999999999E-2</v>
          </cell>
          <cell r="O237">
            <v>3.6999999999999998E-2</v>
          </cell>
          <cell r="P237">
            <v>3.4000000000000002E-2</v>
          </cell>
          <cell r="Q237">
            <v>2.5000000000000001E-2</v>
          </cell>
          <cell r="R237">
            <v>0.02</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jbq"/>
    </sheetNames>
    <sheetDataSet>
      <sheetData sheetId="0">
        <row r="9">
          <cell r="C9">
            <v>2.1269999999999998</v>
          </cell>
        </row>
        <row r="10">
          <cell r="C10">
            <v>1.754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E 3"/>
      <sheetName val="Z "/>
      <sheetName val="TONG HOP QT"/>
      <sheetName val="TH-TBA"/>
      <sheetName val="MSAM-TB"/>
      <sheetName val="tba"/>
      <sheetName val="CTTBA"/>
      <sheetName val="CUOC 36 TBA"/>
      <sheetName val="TH-DZ35"/>
      <sheetName val="dz35kV"/>
      <sheetName val="Ct- DZ35kV"/>
      <sheetName val="CP VC35"/>
      <sheetName val="TH-DZ04"/>
      <sheetName val="dz 0,4"/>
      <sheetName val="CT DZ0,4"/>
      <sheetName val="CPVC 0,4"/>
      <sheetName val="TH-CTO"/>
      <sheetName val="cto"/>
      <sheetName val="CPVC 0,4 (2)"/>
      <sheetName val="CT CCTo"/>
      <sheetName val="CUOC 89 CCT"/>
      <sheetName val="00000000"/>
      <sheetName val="1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VLNC"/>
      <sheetName val="PL1_THKQ"/>
      <sheetName val="Chung Cư"/>
      <sheetName val="TTTT (2)"/>
      <sheetName val="TT11 - lô 04 (2)"/>
      <sheetName val="Sheet1"/>
      <sheetName val="CTXD"/>
      <sheetName val="PL02_hinhanh_taisan"/>
      <sheetName val="TTTT Chung cư"/>
      <sheetName val="KH TDG"/>
      <sheetName val="quan hoa"/>
      <sheetName val="Mo ta cong trinh"/>
      <sheetName val="PL01- nha o"/>
      <sheetName val="trượt giá"/>
      <sheetName val="Lợi thế KD - vốn hóa ttt"/>
      <sheetName val="Tytrong_ketcauchinh"/>
      <sheetName val="LTQT-PP Dong Tien"/>
      <sheetName val="Cphi cđổi MĐSĐ đất"/>
      <sheetName val="Chi so gia (q3)"/>
      <sheetName val="CT_-THVLNC"/>
      <sheetName val="Chung_Cư"/>
      <sheetName val="TTTT_(2)"/>
      <sheetName val="TT11_-_lô_04_(2)"/>
      <sheetName val="TTTT_Chung_cư"/>
      <sheetName val="KH_TDG"/>
      <sheetName val="quan_hoa"/>
      <sheetName val="Mo_ta_cong_trinh"/>
      <sheetName val="PL01-_nha_o"/>
      <sheetName val="trượt_giá"/>
      <sheetName val="Lợi_thế_KD_-_vốn_hóa_ttt"/>
      <sheetName val="LTQT-PP_Dong_Tien"/>
      <sheetName val="Cphi_cđổi_MĐSĐ_đất"/>
      <sheetName val="Chi_so_gia_(q3)"/>
      <sheetName val="CT_-THVLNC2"/>
      <sheetName val="Chung_Cư2"/>
      <sheetName val="TTTT_(2)2"/>
      <sheetName val="TT11_-_lô_04_(2)2"/>
      <sheetName val="TTTT_Chung_cư2"/>
      <sheetName val="KH_TDG2"/>
      <sheetName val="quan_hoa2"/>
      <sheetName val="Mo_ta_cong_trinh2"/>
      <sheetName val="PL01-_nha_o2"/>
      <sheetName val="trượt_giá2"/>
      <sheetName val="Lợi_thế_KD_-_vốn_hóa_ttt2"/>
      <sheetName val="LTQT-PP_Dong_Tien2"/>
      <sheetName val="Cphi_cđổi_MĐSĐ_đất2"/>
      <sheetName val="Chi_so_gia_(q3)2"/>
      <sheetName val="CT_-THVLNC1"/>
      <sheetName val="Chung_Cư1"/>
      <sheetName val="TTTT_(2)1"/>
      <sheetName val="TT11_-_lô_04_(2)1"/>
      <sheetName val="TTTT_Chung_cư1"/>
      <sheetName val="KH_TDG1"/>
      <sheetName val="quan_hoa1"/>
      <sheetName val="Mo_ta_cong_trinh1"/>
      <sheetName val="PL01-_nha_o1"/>
      <sheetName val="trượt_giá1"/>
      <sheetName val="Lợi_thế_KD_-_vốn_hóa_ttt1"/>
      <sheetName val="LTQT-PP_Dong_Tien1"/>
      <sheetName val="Cphi_cđổi_MĐSĐ_đất1"/>
      <sheetName val="Chi_so_gia_(q3)1"/>
      <sheetName val="CT_-THVLNC3"/>
      <sheetName val="Chung_Cư3"/>
      <sheetName val="TTTT_(2)3"/>
      <sheetName val="TT11_-_lô_04_(2)3"/>
      <sheetName val="TTTT_Chung_cư3"/>
      <sheetName val="KH_TDG3"/>
      <sheetName val="quan_hoa3"/>
      <sheetName val="Mo_ta_cong_trinh3"/>
      <sheetName val="PL01-_nha_o3"/>
      <sheetName val="trượt_giá3"/>
      <sheetName val="Lợi_thế_KD_-_vốn_hóa_ttt3"/>
      <sheetName val="LTQT-PP_Dong_Tien3"/>
      <sheetName val="Cphi_cđổi_MĐSĐ_đất3"/>
      <sheetName val="Chi_so_gia_(q3)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 thanh"/>
      <sheetName val="th gia trÞ"/>
      <sheetName val="co soquyettoan"/>
      <sheetName val="TT-35KV+TBA"/>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T35"/>
      <sheetName val="chiet0tinh"/>
      <sheetName val="gtrinh"/>
      <sheetName val="TH chi phi`dz+chi phi cong to"/>
      <sheetName val="XL4Poppy"/>
      <sheetName val="Gia vat tu"/>
      <sheetName val="CHITIET VL-NC-TT-3p"/>
      <sheetName val="Ctinh 10kV"/>
      <sheetName val="Sheet2"/>
      <sheetName val="Sheet3"/>
      <sheetName val="Dù to¸n Ng¹n son"/>
      <sheetName val="Gia VL"/>
      <sheetName val="DgiaCT"/>
      <sheetName val="Bill2000"/>
      <sheetName val="Bill30200"/>
      <sheetName val="PLV"/>
      <sheetName val="gVL"/>
      <sheetName val="Quantity"/>
      <sheetName val="ctBT"/>
      <sheetName val="tong_hop_chi_phi"/>
      <sheetName val="TH_chi_phi_dz+chi_phi_cong_to"/>
      <sheetName val="chiet_tinh"/>
      <sheetName val="phan_giao_tien"/>
      <sheetName val="phan_giao_v_tu"/>
      <sheetName val="phan_giam_tien"/>
      <sheetName val="MAILEGUH"/>
      <sheetName val="Pgal2004"/>
      <sheetName val="Giai trinh"/>
      <sheetName val="VL"/>
      <sheetName val="MTC"/>
      <sheetName val="bluong"/>
      <sheetName val="터파기및재료"/>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s>
    <sheetDataSet>
      <sheetData sheetId="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ọn Công ty"/>
      <sheetName val="DS"/>
      <sheetName val="Tra mã"/>
      <sheetName val="ĐNMH (mẫu 1)"/>
      <sheetName val="ĐNMH (mẫu 2)"/>
      <sheetName val="Đề nghị Tạm ứng"/>
      <sheetName val="ĐNTT Thường"/>
      <sheetName val="ĐNTT XDCB"/>
      <sheetName val="Bảng kê TT XDCB"/>
      <sheetName val="CV thanh toan"/>
      <sheetName val="TONG HOP GTTT"/>
      <sheetName val="Phí TV"/>
      <sheetName val="GTHT T12"/>
      <sheetName val="T12"/>
      <sheetName val="TK154"/>
      <sheetName val="GTHT T11"/>
      <sheetName val="T11"/>
      <sheetName val="GTHT"/>
      <sheetName val="T10"/>
      <sheetName val="sl t5.2015"/>
      <sheetName val="sl t4.2015"/>
      <sheetName val="SLT6"/>
      <sheetName val="T9"/>
      <sheetName val="T8"/>
      <sheetName val="SLT7"/>
      <sheetName val="Vinmec Nha Trang - Tong thau - "/>
    </sheetNames>
    <sheetDataSet>
      <sheetData sheetId="0"/>
      <sheetData sheetId="1">
        <row r="1">
          <cell r="K1" t="str">
            <v>BdsViettronics</v>
          </cell>
          <cell r="V1" t="str">
            <v>DS!U0:U0</v>
          </cell>
          <cell r="Z1" t="str">
            <v>DS!Y760:Y884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6">
          <cell r="J16">
            <v>1429725000</v>
          </cell>
        </row>
      </sheetData>
      <sheetData sheetId="17"/>
      <sheetData sheetId="18"/>
      <sheetData sheetId="19"/>
      <sheetData sheetId="20"/>
      <sheetData sheetId="21"/>
      <sheetData sheetId="22"/>
      <sheetData sheetId="23"/>
      <sheetData sheetId="24"/>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tru"/>
      <sheetName val="kldam"/>
      <sheetName val=" Dam 34 (2)"/>
      <sheetName val="Lan can"/>
      <sheetName val="Coc khoan"/>
      <sheetName val="Sheet1"/>
      <sheetName val="Cap DUL"/>
      <sheetName val="CT khoi duc"/>
      <sheetName val="BT khoi duc san"/>
      <sheetName val="BT DDUL"/>
      <sheetName val="Dao dat"/>
      <sheetName val=" Dam 34"/>
      <sheetName val="Mat cau"/>
    </sheetNames>
    <sheetDataSet>
      <sheetData sheetId="0" refreshError="1"/>
      <sheetData sheetId="1" refreshError="1"/>
      <sheetData sheetId="2" refreshError="1"/>
      <sheetData sheetId="3" refreshError="1"/>
      <sheetData sheetId="4" refreshError="1"/>
      <sheetData sheetId="5" refreshError="1"/>
      <sheetData sheetId="6" refreshError="1">
        <row r="3">
          <cell r="A3">
            <v>1</v>
          </cell>
          <cell r="B3" t="str">
            <v>S1</v>
          </cell>
          <cell r="C3" t="str">
            <v>S201</v>
          </cell>
          <cell r="D3">
            <v>12</v>
          </cell>
          <cell r="E3">
            <v>13.21</v>
          </cell>
          <cell r="F3">
            <v>50.417000000000002</v>
          </cell>
          <cell r="G3">
            <v>605.00400000000002</v>
          </cell>
          <cell r="H3">
            <v>7992.1028400000005</v>
          </cell>
        </row>
        <row r="4">
          <cell r="A4" t="str">
            <v>2</v>
          </cell>
          <cell r="B4" t="str">
            <v>S2</v>
          </cell>
          <cell r="C4" t="str">
            <v>S202</v>
          </cell>
          <cell r="D4">
            <v>12</v>
          </cell>
          <cell r="E4">
            <v>13.21</v>
          </cell>
          <cell r="F4">
            <v>58.917000000000002</v>
          </cell>
          <cell r="G4">
            <v>707.00400000000002</v>
          </cell>
          <cell r="H4">
            <v>9339.5228400000015</v>
          </cell>
        </row>
        <row r="5">
          <cell r="A5" t="str">
            <v>3</v>
          </cell>
          <cell r="B5" t="str">
            <v>S3</v>
          </cell>
          <cell r="C5" t="str">
            <v>S203</v>
          </cell>
          <cell r="D5">
            <v>6</v>
          </cell>
          <cell r="E5">
            <v>13.21</v>
          </cell>
          <cell r="F5">
            <v>170.352</v>
          </cell>
          <cell r="G5">
            <v>1022.1120000000001</v>
          </cell>
          <cell r="H5">
            <v>13502.099520000002</v>
          </cell>
        </row>
        <row r="7">
          <cell r="A7" t="str">
            <v>Tæng céng</v>
          </cell>
          <cell r="D7">
            <v>36</v>
          </cell>
          <cell r="G7">
            <v>2834.232</v>
          </cell>
          <cell r="H7">
            <v>37440.204720000002</v>
          </cell>
          <cell r="I7">
            <v>1.6639999999999999E-3</v>
          </cell>
          <cell r="J7">
            <v>7.4999999999999997E-2</v>
          </cell>
          <cell r="K7">
            <v>7.7987436270000012</v>
          </cell>
        </row>
        <row r="8">
          <cell r="A8" t="str">
            <v>C¸p Ngoµi  - Internal  19S15,2</v>
          </cell>
        </row>
        <row r="9">
          <cell r="A9" t="str">
            <v>1</v>
          </cell>
          <cell r="B9" t="str">
            <v>C1</v>
          </cell>
          <cell r="C9" t="str">
            <v>S501</v>
          </cell>
          <cell r="D9">
            <v>4</v>
          </cell>
          <cell r="E9">
            <v>20.9</v>
          </cell>
          <cell r="F9">
            <v>52.216000000000001</v>
          </cell>
          <cell r="G9">
            <v>208.864</v>
          </cell>
          <cell r="H9">
            <v>4365.2575999999999</v>
          </cell>
        </row>
        <row r="10">
          <cell r="A10" t="str">
            <v>2</v>
          </cell>
          <cell r="B10" t="str">
            <v>C2</v>
          </cell>
          <cell r="C10" t="str">
            <v>S502</v>
          </cell>
          <cell r="D10">
            <v>4</v>
          </cell>
          <cell r="E10">
            <v>20.9</v>
          </cell>
          <cell r="F10">
            <v>35.21</v>
          </cell>
          <cell r="G10">
            <v>140.84</v>
          </cell>
          <cell r="H10">
            <v>2943.556</v>
          </cell>
        </row>
        <row r="11">
          <cell r="A11" t="str">
            <v>3</v>
          </cell>
          <cell r="B11" t="str">
            <v>C3</v>
          </cell>
          <cell r="C11" t="str">
            <v>S503</v>
          </cell>
          <cell r="D11">
            <v>4</v>
          </cell>
          <cell r="E11">
            <v>20.9</v>
          </cell>
          <cell r="F11">
            <v>52.216000000000001</v>
          </cell>
          <cell r="G11">
            <v>208.864</v>
          </cell>
          <cell r="H11">
            <v>4365.2575999999999</v>
          </cell>
        </row>
        <row r="12">
          <cell r="A12" t="str">
            <v>4</v>
          </cell>
          <cell r="B12" t="str">
            <v>C4</v>
          </cell>
          <cell r="D12">
            <v>2</v>
          </cell>
          <cell r="E12">
            <v>20.9</v>
          </cell>
          <cell r="F12">
            <v>115.208</v>
          </cell>
          <cell r="G12">
            <v>230.416</v>
          </cell>
          <cell r="H12">
            <v>4815.6943999999994</v>
          </cell>
        </row>
        <row r="13">
          <cell r="A13" t="str">
            <v>5</v>
          </cell>
          <cell r="B13" t="str">
            <v>C5</v>
          </cell>
          <cell r="D13">
            <v>2</v>
          </cell>
          <cell r="E13">
            <v>20.9</v>
          </cell>
          <cell r="F13">
            <v>135.208</v>
          </cell>
          <cell r="G13">
            <v>270.416</v>
          </cell>
          <cell r="H13">
            <v>5651.6943999999994</v>
          </cell>
        </row>
        <row r="14">
          <cell r="A14" t="str">
            <v>6</v>
          </cell>
          <cell r="B14" t="str">
            <v>C6</v>
          </cell>
          <cell r="D14">
            <v>2</v>
          </cell>
          <cell r="E14">
            <v>20.9</v>
          </cell>
          <cell r="F14">
            <v>115.208</v>
          </cell>
          <cell r="G14">
            <v>230.416</v>
          </cell>
          <cell r="H14">
            <v>4815.6943999999994</v>
          </cell>
        </row>
        <row r="15">
          <cell r="A15" t="str">
            <v>7</v>
          </cell>
          <cell r="B15" t="str">
            <v>C7</v>
          </cell>
          <cell r="D15">
            <v>2</v>
          </cell>
          <cell r="E15">
            <v>20.9</v>
          </cell>
          <cell r="F15">
            <v>75.207999999999998</v>
          </cell>
          <cell r="G15">
            <v>150.416</v>
          </cell>
          <cell r="H15">
            <v>3143.6943999999999</v>
          </cell>
        </row>
        <row r="16">
          <cell r="A16" t="str">
            <v>8</v>
          </cell>
          <cell r="B16" t="str">
            <v>C8</v>
          </cell>
          <cell r="D16">
            <v>2</v>
          </cell>
          <cell r="E16">
            <v>20.9</v>
          </cell>
          <cell r="F16">
            <v>155.208</v>
          </cell>
          <cell r="G16">
            <v>310.416</v>
          </cell>
          <cell r="H16">
            <v>6487.6943999999994</v>
          </cell>
        </row>
        <row r="17">
          <cell r="A17" t="str">
            <v>9</v>
          </cell>
          <cell r="B17" t="str">
            <v>C9</v>
          </cell>
          <cell r="D17">
            <v>2</v>
          </cell>
          <cell r="E17">
            <v>20.9</v>
          </cell>
          <cell r="F17">
            <v>135.208</v>
          </cell>
          <cell r="G17">
            <v>270.416</v>
          </cell>
          <cell r="H17">
            <v>5651.6943999999994</v>
          </cell>
        </row>
        <row r="18">
          <cell r="A18" t="str">
            <v>10</v>
          </cell>
          <cell r="B18" t="str">
            <v>C10</v>
          </cell>
          <cell r="D18">
            <v>2</v>
          </cell>
          <cell r="E18">
            <v>20.9</v>
          </cell>
          <cell r="F18">
            <v>115.208</v>
          </cell>
          <cell r="G18">
            <v>230.416</v>
          </cell>
          <cell r="H18">
            <v>4815.6943999999994</v>
          </cell>
        </row>
        <row r="21">
          <cell r="A21" t="str">
            <v>C¸p ngang - Transverse 12S15,2</v>
          </cell>
        </row>
        <row r="22">
          <cell r="A22" t="str">
            <v>TT</v>
          </cell>
          <cell r="B22" t="str">
            <v>Sè hiÖu</v>
          </cell>
          <cell r="C22" t="str">
            <v>Sè c¸p</v>
          </cell>
          <cell r="D22" t="str">
            <v>Sè ®èt</v>
          </cell>
          <cell r="E22" t="str">
            <v>Tæng c¸p</v>
          </cell>
          <cell r="F22" t="str">
            <v>Dµi c¸p</v>
          </cell>
          <cell r="G22" t="str">
            <v>Tæng dµi</v>
          </cell>
          <cell r="H22" t="str">
            <v>Kg/m</v>
          </cell>
          <cell r="I22" t="str">
            <v>Träng l­îng</v>
          </cell>
        </row>
        <row r="23">
          <cell r="A23">
            <v>1</v>
          </cell>
          <cell r="B23" t="str">
            <v>NhÞp biªn</v>
          </cell>
          <cell r="C23">
            <v>1</v>
          </cell>
          <cell r="D23">
            <v>18</v>
          </cell>
          <cell r="E23">
            <v>18</v>
          </cell>
          <cell r="F23">
            <v>16.391000000000002</v>
          </cell>
          <cell r="G23">
            <v>295.03800000000001</v>
          </cell>
          <cell r="H23">
            <v>13.21</v>
          </cell>
          <cell r="I23">
            <v>3897.4519800000003</v>
          </cell>
        </row>
        <row r="24">
          <cell r="C24">
            <v>1</v>
          </cell>
          <cell r="D24">
            <v>18</v>
          </cell>
          <cell r="E24">
            <v>18</v>
          </cell>
          <cell r="F24">
            <v>16.439</v>
          </cell>
          <cell r="G24">
            <v>295.90199999999999</v>
          </cell>
          <cell r="H24">
            <v>13.21</v>
          </cell>
          <cell r="I24">
            <v>3908.8654200000001</v>
          </cell>
        </row>
        <row r="25">
          <cell r="C25">
            <v>1</v>
          </cell>
          <cell r="D25">
            <v>18</v>
          </cell>
          <cell r="E25">
            <v>18</v>
          </cell>
          <cell r="F25">
            <v>16.393000000000001</v>
          </cell>
          <cell r="G25">
            <v>295.07400000000001</v>
          </cell>
          <cell r="H25">
            <v>13.21</v>
          </cell>
          <cell r="I25">
            <v>3897.9275400000006</v>
          </cell>
        </row>
        <row r="26">
          <cell r="B26" t="str">
            <v>NhÞp gi÷a</v>
          </cell>
          <cell r="C26">
            <v>1</v>
          </cell>
          <cell r="D26">
            <v>18</v>
          </cell>
          <cell r="E26">
            <v>18</v>
          </cell>
          <cell r="F26">
            <v>16.391000000000002</v>
          </cell>
          <cell r="G26">
            <v>295.03800000000001</v>
          </cell>
          <cell r="H26">
            <v>13.21</v>
          </cell>
          <cell r="I26">
            <v>3897.4519800000003</v>
          </cell>
        </row>
        <row r="27">
          <cell r="C27">
            <v>1</v>
          </cell>
          <cell r="D27">
            <v>18</v>
          </cell>
          <cell r="E27">
            <v>18</v>
          </cell>
          <cell r="F27">
            <v>16.439</v>
          </cell>
          <cell r="G27">
            <v>295.90199999999999</v>
          </cell>
          <cell r="H27">
            <v>13.21</v>
          </cell>
          <cell r="I27">
            <v>3908.8654200000001</v>
          </cell>
        </row>
        <row r="28">
          <cell r="C28">
            <v>1</v>
          </cell>
          <cell r="D28">
            <v>18</v>
          </cell>
          <cell r="E28">
            <v>18</v>
          </cell>
          <cell r="F28">
            <v>16.393000000000001</v>
          </cell>
          <cell r="G28">
            <v>295.07400000000001</v>
          </cell>
          <cell r="H28">
            <v>13.21</v>
          </cell>
          <cell r="I28">
            <v>3897.9275400000006</v>
          </cell>
        </row>
        <row r="29">
          <cell r="A29" t="str">
            <v>Tæng céng</v>
          </cell>
          <cell r="E29">
            <v>108</v>
          </cell>
          <cell r="G29">
            <v>1772.0280000000002</v>
          </cell>
          <cell r="I29">
            <v>23408.489880000001</v>
          </cell>
          <cell r="J29">
            <v>1.1850000000000001E-3</v>
          </cell>
          <cell r="K29">
            <v>6.5000000000000002E-2</v>
          </cell>
          <cell r="L29">
            <v>3.7772991855000018</v>
          </cell>
        </row>
        <row r="30">
          <cell r="A30" t="str">
            <v>C¸p ngang - Transverse 4S15,2</v>
          </cell>
        </row>
        <row r="31">
          <cell r="A31" t="str">
            <v>TT</v>
          </cell>
          <cell r="B31" t="str">
            <v>Sè hiÖu</v>
          </cell>
          <cell r="C31" t="str">
            <v>Sè c¸p</v>
          </cell>
          <cell r="D31" t="str">
            <v>Sè ®èt</v>
          </cell>
          <cell r="E31" t="str">
            <v>Dµi c¸p</v>
          </cell>
          <cell r="F31" t="str">
            <v>Tæng dµi</v>
          </cell>
          <cell r="G31" t="str">
            <v>Kg/m</v>
          </cell>
          <cell r="H31" t="str">
            <v>Träng l­îng</v>
          </cell>
        </row>
        <row r="34">
          <cell r="A34" t="str">
            <v>Thanh thÐp PC32</v>
          </cell>
        </row>
        <row r="35">
          <cell r="A35" t="str">
            <v>TT</v>
          </cell>
          <cell r="B35" t="str">
            <v>Sè hiÖu</v>
          </cell>
          <cell r="D35" t="str">
            <v>Sè l­îng</v>
          </cell>
          <cell r="E35" t="str">
            <v>Kg/m</v>
          </cell>
          <cell r="F35" t="str">
            <v>ChiÒu dµi</v>
          </cell>
          <cell r="G35" t="str">
            <v>Tæng dµi</v>
          </cell>
          <cell r="H35" t="str">
            <v>Träng l­îng</v>
          </cell>
          <cell r="I35" t="str">
            <v>Neo kÐo (A)</v>
          </cell>
          <cell r="J35" t="str">
            <v>Neo chÕt (B)</v>
          </cell>
          <cell r="K35" t="str">
            <v>Neo nèi tr­íc(AG)</v>
          </cell>
          <cell r="L35" t="str">
            <v>Neo nèi sau(BG)</v>
          </cell>
          <cell r="M35" t="str">
            <v>Neo kÐo (A)</v>
          </cell>
          <cell r="N35" t="str">
            <v>Neo chÕt (B)</v>
          </cell>
          <cell r="O35" t="str">
            <v>Neo nèi tr­íc(AG)</v>
          </cell>
          <cell r="P35" t="str">
            <v>Neo nèi sau(BG)</v>
          </cell>
          <cell r="Q35" t="str">
            <v>A thÐp</v>
          </cell>
          <cell r="R35" t="str">
            <v>D ghen</v>
          </cell>
          <cell r="S35" t="str">
            <v>V v÷a b¬m</v>
          </cell>
        </row>
        <row r="36">
          <cell r="A36">
            <v>1</v>
          </cell>
          <cell r="B36">
            <v>1</v>
          </cell>
          <cell r="D36">
            <v>4</v>
          </cell>
          <cell r="E36">
            <v>6.3133445966540478</v>
          </cell>
          <cell r="F36">
            <v>181.523</v>
          </cell>
          <cell r="G36">
            <v>726.09199999999998</v>
          </cell>
          <cell r="H36">
            <v>4584.0690048737306</v>
          </cell>
          <cell r="I36">
            <v>2</v>
          </cell>
          <cell r="K36">
            <v>9</v>
          </cell>
          <cell r="L36">
            <v>9</v>
          </cell>
          <cell r="M36">
            <v>8</v>
          </cell>
          <cell r="N36">
            <v>0</v>
          </cell>
          <cell r="O36">
            <v>36</v>
          </cell>
          <cell r="P36">
            <v>36</v>
          </cell>
        </row>
        <row r="37">
          <cell r="A37">
            <v>2</v>
          </cell>
          <cell r="B37">
            <v>2</v>
          </cell>
          <cell r="D37">
            <v>4</v>
          </cell>
          <cell r="E37">
            <v>6.3133445966540478</v>
          </cell>
          <cell r="F37">
            <v>116.863</v>
          </cell>
          <cell r="G37">
            <v>467.452</v>
          </cell>
          <cell r="H37">
            <v>2951.1855583951278</v>
          </cell>
          <cell r="I37">
            <v>2</v>
          </cell>
          <cell r="J37">
            <v>2</v>
          </cell>
          <cell r="K37">
            <v>9</v>
          </cell>
          <cell r="L37">
            <v>0</v>
          </cell>
          <cell r="M37">
            <v>8</v>
          </cell>
          <cell r="N37">
            <v>8</v>
          </cell>
          <cell r="O37">
            <v>36</v>
          </cell>
          <cell r="P37">
            <v>0</v>
          </cell>
        </row>
        <row r="38">
          <cell r="A38">
            <v>3</v>
          </cell>
          <cell r="B38">
            <v>3</v>
          </cell>
          <cell r="D38">
            <v>4</v>
          </cell>
          <cell r="E38">
            <v>6.3133445966540478</v>
          </cell>
          <cell r="F38">
            <v>179.023</v>
          </cell>
          <cell r="G38">
            <v>716.09199999999998</v>
          </cell>
          <cell r="H38">
            <v>4520.9355589071902</v>
          </cell>
          <cell r="I38">
            <v>2</v>
          </cell>
          <cell r="K38">
            <v>17</v>
          </cell>
          <cell r="L38">
            <v>1</v>
          </cell>
          <cell r="M38">
            <v>8</v>
          </cell>
          <cell r="N38">
            <v>0</v>
          </cell>
          <cell r="O38">
            <v>68</v>
          </cell>
          <cell r="P38">
            <v>4</v>
          </cell>
        </row>
        <row r="39">
          <cell r="A39">
            <v>4</v>
          </cell>
          <cell r="B39">
            <v>4</v>
          </cell>
          <cell r="D39">
            <v>4</v>
          </cell>
          <cell r="E39">
            <v>6.3133445966540478</v>
          </cell>
          <cell r="F39">
            <v>185.523</v>
          </cell>
          <cell r="G39">
            <v>742.09199999999998</v>
          </cell>
          <cell r="H39">
            <v>4685.0825184201958</v>
          </cell>
          <cell r="I39">
            <v>2</v>
          </cell>
          <cell r="K39">
            <v>18</v>
          </cell>
          <cell r="L39">
            <v>1</v>
          </cell>
          <cell r="M39">
            <v>8</v>
          </cell>
          <cell r="N39">
            <v>0</v>
          </cell>
          <cell r="O39">
            <v>72</v>
          </cell>
          <cell r="P39">
            <v>4</v>
          </cell>
        </row>
        <row r="40">
          <cell r="A40">
            <v>5</v>
          </cell>
          <cell r="B40">
            <v>5</v>
          </cell>
          <cell r="D40">
            <v>4</v>
          </cell>
          <cell r="E40">
            <v>6.3133445966540478</v>
          </cell>
          <cell r="F40">
            <v>179.023</v>
          </cell>
          <cell r="G40">
            <v>716.09199999999998</v>
          </cell>
          <cell r="H40">
            <v>4520.9355589071902</v>
          </cell>
          <cell r="I40">
            <v>2</v>
          </cell>
          <cell r="K40">
            <v>16</v>
          </cell>
          <cell r="L40">
            <v>1</v>
          </cell>
          <cell r="M40">
            <v>8</v>
          </cell>
          <cell r="N40">
            <v>0</v>
          </cell>
          <cell r="O40">
            <v>64</v>
          </cell>
          <cell r="P40">
            <v>4</v>
          </cell>
        </row>
        <row r="41">
          <cell r="A41">
            <v>6</v>
          </cell>
          <cell r="B41">
            <v>6</v>
          </cell>
          <cell r="D41">
            <v>4</v>
          </cell>
          <cell r="E41">
            <v>6.3133445966540478</v>
          </cell>
          <cell r="F41">
            <v>179.023</v>
          </cell>
          <cell r="G41">
            <v>716.09199999999998</v>
          </cell>
          <cell r="H41">
            <v>4520.9355589071902</v>
          </cell>
          <cell r="I41">
            <v>2</v>
          </cell>
          <cell r="K41">
            <v>16</v>
          </cell>
          <cell r="L41">
            <v>1</v>
          </cell>
          <cell r="M41">
            <v>8</v>
          </cell>
          <cell r="N41">
            <v>0</v>
          </cell>
          <cell r="O41">
            <v>64</v>
          </cell>
          <cell r="P41">
            <v>4</v>
          </cell>
        </row>
        <row r="42">
          <cell r="A42">
            <v>7</v>
          </cell>
          <cell r="B42">
            <v>7</v>
          </cell>
          <cell r="D42">
            <v>4</v>
          </cell>
          <cell r="E42">
            <v>6.3133445966540478</v>
          </cell>
          <cell r="F42">
            <v>185.523</v>
          </cell>
          <cell r="G42">
            <v>742.09199999999998</v>
          </cell>
          <cell r="H42">
            <v>4685.0825184201958</v>
          </cell>
          <cell r="I42">
            <v>2</v>
          </cell>
          <cell r="K42">
            <v>18</v>
          </cell>
          <cell r="L42">
            <v>1</v>
          </cell>
          <cell r="M42">
            <v>8</v>
          </cell>
          <cell r="N42">
            <v>0</v>
          </cell>
          <cell r="O42">
            <v>72</v>
          </cell>
          <cell r="P42">
            <v>4</v>
          </cell>
        </row>
        <row r="43">
          <cell r="A43">
            <v>8</v>
          </cell>
          <cell r="B43">
            <v>8</v>
          </cell>
          <cell r="D43">
            <v>4</v>
          </cell>
          <cell r="E43">
            <v>6.3133445966540478</v>
          </cell>
          <cell r="F43">
            <v>179.023</v>
          </cell>
          <cell r="G43">
            <v>716.09199999999998</v>
          </cell>
          <cell r="H43">
            <v>4520.9355589071902</v>
          </cell>
          <cell r="I43">
            <v>2</v>
          </cell>
          <cell r="K43">
            <v>17</v>
          </cell>
          <cell r="L43">
            <v>1</v>
          </cell>
          <cell r="M43">
            <v>8</v>
          </cell>
          <cell r="N43">
            <v>0</v>
          </cell>
          <cell r="O43">
            <v>68</v>
          </cell>
          <cell r="P43">
            <v>4</v>
          </cell>
        </row>
        <row r="44">
          <cell r="A44">
            <v>9</v>
          </cell>
          <cell r="B44">
            <v>9</v>
          </cell>
          <cell r="D44">
            <v>4</v>
          </cell>
          <cell r="E44">
            <v>6.3133445966540478</v>
          </cell>
          <cell r="F44">
            <v>185.523</v>
          </cell>
          <cell r="G44">
            <v>742.09199999999998</v>
          </cell>
          <cell r="H44">
            <v>4685.0825184201958</v>
          </cell>
          <cell r="I44">
            <v>2</v>
          </cell>
          <cell r="K44">
            <v>17</v>
          </cell>
          <cell r="L44">
            <v>2</v>
          </cell>
          <cell r="M44">
            <v>8</v>
          </cell>
          <cell r="N44">
            <v>0</v>
          </cell>
          <cell r="O44">
            <v>68</v>
          </cell>
          <cell r="P44">
            <v>8</v>
          </cell>
        </row>
        <row r="45">
          <cell r="A45">
            <v>10</v>
          </cell>
          <cell r="B45">
            <v>10</v>
          </cell>
          <cell r="D45">
            <v>4</v>
          </cell>
          <cell r="E45">
            <v>6.3133445966540478</v>
          </cell>
          <cell r="F45">
            <v>181.523</v>
          </cell>
          <cell r="G45">
            <v>726.09199999999998</v>
          </cell>
          <cell r="H45">
            <v>4584.0690048737306</v>
          </cell>
          <cell r="I45">
            <v>2</v>
          </cell>
          <cell r="K45">
            <v>17</v>
          </cell>
          <cell r="L45">
            <v>1</v>
          </cell>
          <cell r="M45">
            <v>8</v>
          </cell>
          <cell r="N45">
            <v>0</v>
          </cell>
          <cell r="O45">
            <v>68</v>
          </cell>
          <cell r="P45">
            <v>4</v>
          </cell>
        </row>
        <row r="46">
          <cell r="A46">
            <v>11</v>
          </cell>
          <cell r="B46">
            <v>11</v>
          </cell>
          <cell r="D46">
            <v>4</v>
          </cell>
          <cell r="E46">
            <v>6.3133445966540478</v>
          </cell>
          <cell r="F46">
            <v>179.023</v>
          </cell>
          <cell r="G46">
            <v>716.09199999999998</v>
          </cell>
          <cell r="H46">
            <v>4520.9355589071902</v>
          </cell>
          <cell r="I46">
            <v>2</v>
          </cell>
          <cell r="K46">
            <v>17</v>
          </cell>
          <cell r="L46">
            <v>1</v>
          </cell>
          <cell r="M46">
            <v>8</v>
          </cell>
          <cell r="N46">
            <v>0</v>
          </cell>
          <cell r="O46">
            <v>68</v>
          </cell>
          <cell r="P46">
            <v>4</v>
          </cell>
        </row>
        <row r="47">
          <cell r="A47">
            <v>12</v>
          </cell>
          <cell r="B47">
            <v>12</v>
          </cell>
          <cell r="D47">
            <v>4</v>
          </cell>
          <cell r="E47">
            <v>6.3133445966540478</v>
          </cell>
          <cell r="F47">
            <v>181.523</v>
          </cell>
          <cell r="G47">
            <v>726.09199999999998</v>
          </cell>
          <cell r="H47">
            <v>4584.0690048737306</v>
          </cell>
          <cell r="I47">
            <v>2</v>
          </cell>
          <cell r="K47">
            <v>17</v>
          </cell>
          <cell r="L47">
            <v>1</v>
          </cell>
          <cell r="M47">
            <v>8</v>
          </cell>
          <cell r="N47">
            <v>0</v>
          </cell>
          <cell r="O47">
            <v>68</v>
          </cell>
          <cell r="P47">
            <v>4</v>
          </cell>
        </row>
        <row r="48">
          <cell r="A48">
            <v>13</v>
          </cell>
          <cell r="B48">
            <v>13</v>
          </cell>
          <cell r="D48">
            <v>4</v>
          </cell>
          <cell r="E48">
            <v>6.3133445966540478</v>
          </cell>
          <cell r="F48">
            <v>185.523</v>
          </cell>
          <cell r="G48">
            <v>742.09199999999998</v>
          </cell>
          <cell r="H48">
            <v>4685.0825184201958</v>
          </cell>
          <cell r="I48">
            <v>2</v>
          </cell>
          <cell r="K48">
            <v>18</v>
          </cell>
          <cell r="L48">
            <v>1</v>
          </cell>
          <cell r="M48">
            <v>8</v>
          </cell>
          <cell r="N48">
            <v>0</v>
          </cell>
          <cell r="O48">
            <v>72</v>
          </cell>
          <cell r="P48">
            <v>4</v>
          </cell>
        </row>
        <row r="49">
          <cell r="A49">
            <v>14</v>
          </cell>
          <cell r="B49">
            <v>14</v>
          </cell>
          <cell r="D49">
            <v>4</v>
          </cell>
          <cell r="E49">
            <v>6.3133445966540478</v>
          </cell>
          <cell r="F49">
            <v>179.023</v>
          </cell>
          <cell r="G49">
            <v>716.09199999999998</v>
          </cell>
          <cell r="H49">
            <v>4520.9355589071902</v>
          </cell>
          <cell r="I49">
            <v>2</v>
          </cell>
          <cell r="K49">
            <v>17</v>
          </cell>
          <cell r="L49">
            <v>1</v>
          </cell>
          <cell r="M49">
            <v>8</v>
          </cell>
          <cell r="N49">
            <v>0</v>
          </cell>
          <cell r="O49">
            <v>68</v>
          </cell>
          <cell r="P49">
            <v>4</v>
          </cell>
        </row>
        <row r="50">
          <cell r="A50">
            <v>15</v>
          </cell>
          <cell r="B50">
            <v>15</v>
          </cell>
          <cell r="D50">
            <v>4</v>
          </cell>
          <cell r="E50">
            <v>6.3133445966540478</v>
          </cell>
          <cell r="F50">
            <v>101.438</v>
          </cell>
          <cell r="G50">
            <v>405.75200000000001</v>
          </cell>
          <cell r="H50">
            <v>2561.6521967815734</v>
          </cell>
          <cell r="I50">
            <v>1</v>
          </cell>
          <cell r="J50">
            <v>1</v>
          </cell>
          <cell r="K50">
            <v>8</v>
          </cell>
          <cell r="M50">
            <v>4</v>
          </cell>
          <cell r="N50">
            <v>4</v>
          </cell>
          <cell r="O50">
            <v>32</v>
          </cell>
          <cell r="P50">
            <v>0</v>
          </cell>
        </row>
        <row r="51">
          <cell r="A51">
            <v>16</v>
          </cell>
          <cell r="B51">
            <v>16</v>
          </cell>
          <cell r="D51">
            <v>4</v>
          </cell>
          <cell r="E51">
            <v>6.3133445966540478</v>
          </cell>
          <cell r="F51">
            <v>108.44</v>
          </cell>
          <cell r="G51">
            <v>433.76</v>
          </cell>
          <cell r="H51">
            <v>2738.4763522446597</v>
          </cell>
          <cell r="I51">
            <v>2</v>
          </cell>
          <cell r="K51">
            <v>9</v>
          </cell>
          <cell r="M51">
            <v>8</v>
          </cell>
          <cell r="N51">
            <v>0</v>
          </cell>
          <cell r="O51">
            <v>36</v>
          </cell>
          <cell r="P51">
            <v>0</v>
          </cell>
        </row>
        <row r="52">
          <cell r="A52">
            <v>17</v>
          </cell>
          <cell r="B52">
            <v>17</v>
          </cell>
          <cell r="D52">
            <v>4</v>
          </cell>
          <cell r="E52">
            <v>6.3133445966540478</v>
          </cell>
          <cell r="F52">
            <v>172.21899999999999</v>
          </cell>
          <cell r="G52">
            <v>688.87599999999998</v>
          </cell>
          <cell r="H52">
            <v>4349.1115723646535</v>
          </cell>
          <cell r="I52">
            <v>2</v>
          </cell>
          <cell r="J52">
            <v>2</v>
          </cell>
          <cell r="K52">
            <v>16</v>
          </cell>
          <cell r="M52">
            <v>8</v>
          </cell>
          <cell r="N52">
            <v>8</v>
          </cell>
          <cell r="O52">
            <v>64</v>
          </cell>
          <cell r="P52">
            <v>0</v>
          </cell>
        </row>
        <row r="53">
          <cell r="A53">
            <v>18</v>
          </cell>
          <cell r="B53">
            <v>18</v>
          </cell>
          <cell r="D53">
            <v>4</v>
          </cell>
          <cell r="E53">
            <v>6.3133445966540478</v>
          </cell>
          <cell r="F53">
            <v>9.4049999999999994</v>
          </cell>
          <cell r="G53">
            <v>37.619999999999997</v>
          </cell>
          <cell r="H53">
            <v>237.50802372612526</v>
          </cell>
          <cell r="I53">
            <v>2</v>
          </cell>
          <cell r="M53">
            <v>8</v>
          </cell>
          <cell r="N53">
            <v>0</v>
          </cell>
          <cell r="O53">
            <v>0</v>
          </cell>
          <cell r="P53">
            <v>0</v>
          </cell>
        </row>
        <row r="54">
          <cell r="A54">
            <v>19</v>
          </cell>
          <cell r="B54">
            <v>19</v>
          </cell>
          <cell r="D54">
            <v>4</v>
          </cell>
          <cell r="E54">
            <v>6.3133445966540478</v>
          </cell>
          <cell r="F54">
            <v>15.425000000000001</v>
          </cell>
          <cell r="G54">
            <v>61.7</v>
          </cell>
          <cell r="H54">
            <v>389.53336161355475</v>
          </cell>
          <cell r="I54">
            <v>1</v>
          </cell>
          <cell r="J54">
            <v>1</v>
          </cell>
          <cell r="M54">
            <v>4</v>
          </cell>
          <cell r="N54">
            <v>4</v>
          </cell>
          <cell r="O54">
            <v>0</v>
          </cell>
          <cell r="P54">
            <v>0</v>
          </cell>
        </row>
        <row r="55">
          <cell r="A55">
            <v>20</v>
          </cell>
          <cell r="B55">
            <v>20</v>
          </cell>
          <cell r="D55">
            <v>4</v>
          </cell>
          <cell r="E55">
            <v>6.3133445966540478</v>
          </cell>
          <cell r="F55">
            <v>15.425000000000001</v>
          </cell>
          <cell r="G55">
            <v>61.7</v>
          </cell>
          <cell r="H55">
            <v>389.53336161355475</v>
          </cell>
          <cell r="J55">
            <v>1</v>
          </cell>
          <cell r="M55">
            <v>0</v>
          </cell>
          <cell r="N55">
            <v>4</v>
          </cell>
          <cell r="O55">
            <v>0</v>
          </cell>
          <cell r="P55">
            <v>0</v>
          </cell>
        </row>
        <row r="56">
          <cell r="A56">
            <v>21</v>
          </cell>
          <cell r="B56">
            <v>21</v>
          </cell>
          <cell r="D56">
            <v>4</v>
          </cell>
          <cell r="E56">
            <v>6.3133445966540478</v>
          </cell>
          <cell r="F56">
            <v>9.4049999999999994</v>
          </cell>
          <cell r="G56">
            <v>37.619999999999997</v>
          </cell>
          <cell r="H56">
            <v>237.50802372612526</v>
          </cell>
          <cell r="I56">
            <v>2</v>
          </cell>
          <cell r="M56">
            <v>8</v>
          </cell>
          <cell r="N56">
            <v>0</v>
          </cell>
          <cell r="O56">
            <v>0</v>
          </cell>
          <cell r="P56">
            <v>0</v>
          </cell>
        </row>
        <row r="57">
          <cell r="A57">
            <v>22</v>
          </cell>
          <cell r="B57">
            <v>22</v>
          </cell>
          <cell r="D57">
            <v>4</v>
          </cell>
          <cell r="E57">
            <v>6.3133445966540478</v>
          </cell>
          <cell r="F57">
            <v>9.4220000000000006</v>
          </cell>
          <cell r="G57">
            <v>37.688000000000002</v>
          </cell>
          <cell r="H57">
            <v>237.93733115869776</v>
          </cell>
          <cell r="I57">
            <v>1</v>
          </cell>
          <cell r="J57">
            <v>1</v>
          </cell>
          <cell r="M57">
            <v>4</v>
          </cell>
          <cell r="N57">
            <v>4</v>
          </cell>
          <cell r="O57">
            <v>0</v>
          </cell>
          <cell r="P57">
            <v>0</v>
          </cell>
        </row>
        <row r="58">
          <cell r="A58">
            <v>23</v>
          </cell>
          <cell r="B58">
            <v>23</v>
          </cell>
          <cell r="D58">
            <v>4</v>
          </cell>
          <cell r="E58">
            <v>6.3133445966540478</v>
          </cell>
          <cell r="F58">
            <v>15.425000000000001</v>
          </cell>
          <cell r="G58">
            <v>61.7</v>
          </cell>
          <cell r="H58">
            <v>389.53336161355475</v>
          </cell>
          <cell r="I58">
            <v>1</v>
          </cell>
          <cell r="J58">
            <v>1</v>
          </cell>
          <cell r="M58">
            <v>4</v>
          </cell>
          <cell r="N58">
            <v>4</v>
          </cell>
          <cell r="O58">
            <v>0</v>
          </cell>
          <cell r="P58">
            <v>0</v>
          </cell>
        </row>
        <row r="59">
          <cell r="A59">
            <v>24</v>
          </cell>
          <cell r="B59">
            <v>24</v>
          </cell>
          <cell r="D59">
            <v>4</v>
          </cell>
          <cell r="E59">
            <v>6.3133445966540478</v>
          </cell>
          <cell r="F59">
            <v>9.4220000000000006</v>
          </cell>
          <cell r="G59">
            <v>37.688000000000002</v>
          </cell>
          <cell r="H59">
            <v>237.93733115869776</v>
          </cell>
          <cell r="I59">
            <v>1</v>
          </cell>
          <cell r="J59">
            <v>1</v>
          </cell>
          <cell r="M59">
            <v>4</v>
          </cell>
          <cell r="N59">
            <v>4</v>
          </cell>
          <cell r="O59">
            <v>0</v>
          </cell>
          <cell r="P59">
            <v>0</v>
          </cell>
        </row>
        <row r="60">
          <cell r="A60">
            <v>25</v>
          </cell>
          <cell r="B60">
            <v>25</v>
          </cell>
          <cell r="D60">
            <v>4</v>
          </cell>
          <cell r="E60">
            <v>6.3133445966540478</v>
          </cell>
          <cell r="F60">
            <v>9.4220000000000006</v>
          </cell>
          <cell r="G60">
            <v>37.688000000000002</v>
          </cell>
          <cell r="H60">
            <v>237.93733115869776</v>
          </cell>
          <cell r="I60">
            <v>1</v>
          </cell>
          <cell r="J60">
            <v>1</v>
          </cell>
          <cell r="M60">
            <v>4</v>
          </cell>
          <cell r="N60">
            <v>4</v>
          </cell>
          <cell r="O60">
            <v>0</v>
          </cell>
          <cell r="P60">
            <v>0</v>
          </cell>
        </row>
        <row r="61">
          <cell r="A61">
            <v>26</v>
          </cell>
          <cell r="B61">
            <v>26</v>
          </cell>
          <cell r="D61">
            <v>4</v>
          </cell>
          <cell r="E61">
            <v>6.3133445966540478</v>
          </cell>
          <cell r="F61">
            <v>15.425000000000001</v>
          </cell>
          <cell r="G61">
            <v>61.7</v>
          </cell>
          <cell r="H61">
            <v>389.53336161355475</v>
          </cell>
          <cell r="I61">
            <v>1</v>
          </cell>
          <cell r="J61">
            <v>1</v>
          </cell>
          <cell r="M61">
            <v>4</v>
          </cell>
          <cell r="N61">
            <v>4</v>
          </cell>
          <cell r="O61">
            <v>0</v>
          </cell>
          <cell r="P61">
            <v>0</v>
          </cell>
        </row>
        <row r="62">
          <cell r="A62">
            <v>27</v>
          </cell>
          <cell r="B62">
            <v>27</v>
          </cell>
          <cell r="D62">
            <v>4</v>
          </cell>
          <cell r="E62">
            <v>6.3133445966540478</v>
          </cell>
          <cell r="F62">
            <v>9.4220000000000006</v>
          </cell>
          <cell r="G62">
            <v>37.688000000000002</v>
          </cell>
          <cell r="H62">
            <v>237.93733115869776</v>
          </cell>
          <cell r="I62">
            <v>1</v>
          </cell>
          <cell r="J62">
            <v>1</v>
          </cell>
          <cell r="M62">
            <v>4</v>
          </cell>
          <cell r="N62">
            <v>4</v>
          </cell>
          <cell r="O62">
            <v>0</v>
          </cell>
          <cell r="P62">
            <v>0</v>
          </cell>
        </row>
        <row r="63">
          <cell r="A63">
            <v>28</v>
          </cell>
          <cell r="B63">
            <v>28</v>
          </cell>
          <cell r="D63">
            <v>4</v>
          </cell>
          <cell r="E63">
            <v>6.3133445966540478</v>
          </cell>
          <cell r="F63">
            <v>15.422000000000001</v>
          </cell>
          <cell r="G63">
            <v>61.688000000000002</v>
          </cell>
          <cell r="H63">
            <v>389.45760147839491</v>
          </cell>
          <cell r="I63">
            <v>1</v>
          </cell>
          <cell r="J63">
            <v>1</v>
          </cell>
          <cell r="M63">
            <v>4</v>
          </cell>
          <cell r="N63">
            <v>4</v>
          </cell>
          <cell r="O63">
            <v>0</v>
          </cell>
          <cell r="P63">
            <v>0</v>
          </cell>
        </row>
        <row r="64">
          <cell r="A64">
            <v>29</v>
          </cell>
          <cell r="B64">
            <v>29</v>
          </cell>
          <cell r="D64">
            <v>4</v>
          </cell>
          <cell r="E64">
            <v>6.3133445966540478</v>
          </cell>
          <cell r="F64">
            <v>8.423</v>
          </cell>
          <cell r="G64">
            <v>33.692</v>
          </cell>
          <cell r="H64">
            <v>212.70920615046819</v>
          </cell>
          <cell r="I64">
            <v>1</v>
          </cell>
          <cell r="J64">
            <v>1</v>
          </cell>
          <cell r="M64">
            <v>4</v>
          </cell>
          <cell r="N64">
            <v>4</v>
          </cell>
          <cell r="O64">
            <v>0</v>
          </cell>
          <cell r="P64">
            <v>0</v>
          </cell>
        </row>
        <row r="65">
          <cell r="A65">
            <v>30</v>
          </cell>
          <cell r="B65">
            <v>30</v>
          </cell>
          <cell r="D65">
            <v>4</v>
          </cell>
          <cell r="E65">
            <v>6.3133445966540478</v>
          </cell>
          <cell r="F65">
            <v>8.423</v>
          </cell>
          <cell r="G65">
            <v>33.692</v>
          </cell>
          <cell r="H65">
            <v>212.70920615046819</v>
          </cell>
          <cell r="I65">
            <v>1</v>
          </cell>
          <cell r="J65">
            <v>1</v>
          </cell>
          <cell r="M65">
            <v>4</v>
          </cell>
          <cell r="N65">
            <v>4</v>
          </cell>
          <cell r="O65">
            <v>0</v>
          </cell>
          <cell r="P65">
            <v>0</v>
          </cell>
        </row>
        <row r="66">
          <cell r="A66">
            <v>31</v>
          </cell>
          <cell r="B66">
            <v>31</v>
          </cell>
          <cell r="D66">
            <v>2</v>
          </cell>
          <cell r="E66">
            <v>6.3133445966540478</v>
          </cell>
          <cell r="F66">
            <v>363.56200000000001</v>
          </cell>
          <cell r="G66">
            <v>727.12400000000002</v>
          </cell>
          <cell r="H66">
            <v>4590.5843764974779</v>
          </cell>
          <cell r="I66">
            <v>2</v>
          </cell>
          <cell r="K66">
            <v>116</v>
          </cell>
          <cell r="M66">
            <v>4</v>
          </cell>
          <cell r="N66">
            <v>0</v>
          </cell>
          <cell r="O66">
            <v>232</v>
          </cell>
          <cell r="P66">
            <v>0</v>
          </cell>
        </row>
        <row r="67">
          <cell r="A67">
            <v>32</v>
          </cell>
          <cell r="B67">
            <v>32</v>
          </cell>
          <cell r="D67">
            <v>2</v>
          </cell>
          <cell r="E67">
            <v>6.3133445966540478</v>
          </cell>
          <cell r="F67">
            <v>363.56200000000001</v>
          </cell>
          <cell r="G67">
            <v>727.12400000000002</v>
          </cell>
          <cell r="H67">
            <v>4590.5843764974779</v>
          </cell>
          <cell r="I67">
            <v>2</v>
          </cell>
          <cell r="K67">
            <v>116</v>
          </cell>
          <cell r="M67">
            <v>4</v>
          </cell>
          <cell r="N67">
            <v>0</v>
          </cell>
          <cell r="O67">
            <v>232</v>
          </cell>
          <cell r="P67">
            <v>0</v>
          </cell>
        </row>
        <row r="68">
          <cell r="A68">
            <v>33</v>
          </cell>
          <cell r="B68">
            <v>33</v>
          </cell>
          <cell r="D68">
            <v>2</v>
          </cell>
          <cell r="E68">
            <v>6.3133445966540478</v>
          </cell>
          <cell r="F68">
            <v>18.234000000000002</v>
          </cell>
          <cell r="G68">
            <v>36.468000000000004</v>
          </cell>
          <cell r="H68">
            <v>230.23505075077983</v>
          </cell>
          <cell r="I68">
            <v>2</v>
          </cell>
          <cell r="J68">
            <v>2</v>
          </cell>
          <cell r="M68">
            <v>4</v>
          </cell>
          <cell r="N68">
            <v>4</v>
          </cell>
          <cell r="O68">
            <v>0</v>
          </cell>
          <cell r="P68">
            <v>0</v>
          </cell>
        </row>
        <row r="69">
          <cell r="A69">
            <v>34</v>
          </cell>
          <cell r="B69">
            <v>34</v>
          </cell>
          <cell r="D69">
            <v>2</v>
          </cell>
          <cell r="E69">
            <v>6.3133445966540478</v>
          </cell>
          <cell r="F69">
            <v>18.234000000000002</v>
          </cell>
          <cell r="G69">
            <v>36.468000000000004</v>
          </cell>
          <cell r="H69">
            <v>230.23505075077983</v>
          </cell>
          <cell r="I69">
            <v>2</v>
          </cell>
          <cell r="J69">
            <v>2</v>
          </cell>
          <cell r="M69">
            <v>4</v>
          </cell>
          <cell r="N69">
            <v>4</v>
          </cell>
          <cell r="O69">
            <v>0</v>
          </cell>
          <cell r="P69">
            <v>0</v>
          </cell>
        </row>
        <row r="78">
          <cell r="A78" t="str">
            <v>H¹ng môc</v>
          </cell>
          <cell r="C78" t="str">
            <v>Thùc tÕ</v>
          </cell>
          <cell r="H78" t="str">
            <v>Bill thÇu</v>
          </cell>
        </row>
        <row r="79">
          <cell r="C79" t="str">
            <v>Dµi</v>
          </cell>
          <cell r="D79" t="str">
            <v>T.l­îng</v>
          </cell>
          <cell r="E79" t="str">
            <v>Neo</v>
          </cell>
          <cell r="F79" t="str">
            <v>neo nèi</v>
          </cell>
          <cell r="G79" t="str">
            <v>V÷a b¬m</v>
          </cell>
          <cell r="H79" t="str">
            <v>Dµi</v>
          </cell>
          <cell r="I79" t="str">
            <v>T.l­îng</v>
          </cell>
          <cell r="J79" t="str">
            <v>Neo</v>
          </cell>
          <cell r="K79" t="str">
            <v>neo nèi</v>
          </cell>
          <cell r="L79" t="str">
            <v>V÷a b¬m</v>
          </cell>
        </row>
        <row r="80">
          <cell r="A80" t="str">
            <v>C¸p Ngoµi  - Internal  19S15,2</v>
          </cell>
          <cell r="C80">
            <v>2441.8959999999997</v>
          </cell>
          <cell r="D80">
            <v>51035.626400000001</v>
          </cell>
          <cell r="E80">
            <v>56</v>
          </cell>
          <cell r="G80">
            <v>10.865521489000001</v>
          </cell>
          <cell r="H80">
            <v>2488.0382775119615</v>
          </cell>
          <cell r="I80">
            <v>52000</v>
          </cell>
          <cell r="J80">
            <v>57.058180831890411</v>
          </cell>
          <cell r="K80">
            <v>0</v>
          </cell>
          <cell r="L80">
            <v>11.070837320574164</v>
          </cell>
        </row>
        <row r="81">
          <cell r="A81" t="str">
            <v>C¸p trong  - Internal  12S15,2</v>
          </cell>
          <cell r="C81">
            <v>2834.232</v>
          </cell>
          <cell r="D81">
            <v>37440.204720000002</v>
          </cell>
          <cell r="E81">
            <v>72</v>
          </cell>
          <cell r="G81">
            <v>7.7987436270000012</v>
          </cell>
          <cell r="H81">
            <v>2876.6086298258892</v>
          </cell>
          <cell r="I81">
            <v>38000</v>
          </cell>
          <cell r="J81">
            <v>73.076523498240093</v>
          </cell>
          <cell r="K81">
            <v>0</v>
          </cell>
          <cell r="L81">
            <v>7.9153482210446642</v>
          </cell>
        </row>
        <row r="82">
          <cell r="A82" t="str">
            <v>C¸p ngang - Transverse 12S12.7</v>
          </cell>
          <cell r="C82">
            <v>1772.0280000000002</v>
          </cell>
          <cell r="D82">
            <v>23408.489880000001</v>
          </cell>
          <cell r="E82">
            <v>216</v>
          </cell>
          <cell r="G82">
            <v>3.7772991855000018</v>
          </cell>
          <cell r="H82">
            <v>1816.8054504163513</v>
          </cell>
          <cell r="I82">
            <v>24000</v>
          </cell>
          <cell r="J82">
            <v>221.45811312797082</v>
          </cell>
          <cell r="K82">
            <v>0</v>
          </cell>
          <cell r="L82">
            <v>3.8727479182437565</v>
          </cell>
        </row>
        <row r="83">
          <cell r="A83" t="str">
            <v>C¸p ngang 4T 15.22</v>
          </cell>
          <cell r="C83">
            <v>94.504000000000005</v>
          </cell>
          <cell r="D83">
            <v>416.19561600000003</v>
          </cell>
          <cell r="E83">
            <v>16</v>
          </cell>
          <cell r="G83">
            <v>9.7795101800000006E-2</v>
          </cell>
          <cell r="H83">
            <v>113.53315168029064</v>
          </cell>
          <cell r="I83">
            <v>500</v>
          </cell>
          <cell r="J83">
            <v>19.22173058161189</v>
          </cell>
          <cell r="K83">
            <v>0</v>
          </cell>
          <cell r="L83">
            <v>0.11748694368755676</v>
          </cell>
        </row>
        <row r="84">
          <cell r="A84" t="str">
            <v>Thanh thÐp PC32</v>
          </cell>
          <cell r="C84">
            <v>13568.084000000004</v>
          </cell>
          <cell r="D84">
            <v>85659.989808348269</v>
          </cell>
          <cell r="E84">
            <v>276</v>
          </cell>
          <cell r="F84">
            <v>1576</v>
          </cell>
          <cell r="G84">
            <v>34.093677953940016</v>
          </cell>
          <cell r="H84">
            <v>14097.123741220827</v>
          </cell>
          <cell r="I84">
            <v>89000</v>
          </cell>
          <cell r="J84">
            <v>286.761649808252</v>
          </cell>
          <cell r="K84">
            <v>1637.4505800645113</v>
          </cell>
          <cell r="L84">
            <v>35.423041080083578</v>
          </cell>
        </row>
        <row r="86">
          <cell r="A86" t="str">
            <v>TÝnh cho 1 T</v>
          </cell>
        </row>
        <row r="87">
          <cell r="A87" t="str">
            <v>H¹ng môc</v>
          </cell>
          <cell r="C87" t="str">
            <v>Träng l­îng</v>
          </cell>
          <cell r="D87" t="str">
            <v>Dµi</v>
          </cell>
          <cell r="E87" t="str">
            <v>Neo</v>
          </cell>
          <cell r="F87" t="str">
            <v>Neo nèi</v>
          </cell>
          <cell r="G87" t="str">
            <v>V÷a b¬m</v>
          </cell>
          <cell r="H87" t="str">
            <v>1Khèi ®óc</v>
          </cell>
        </row>
        <row r="89">
          <cell r="A89" t="str">
            <v>C¸p Ngoµi  - Internal  19S15,2</v>
          </cell>
          <cell r="C89">
            <v>1</v>
          </cell>
          <cell r="D89">
            <v>47.846889952153106</v>
          </cell>
          <cell r="E89">
            <v>1.0972727083055849</v>
          </cell>
          <cell r="F89">
            <v>0</v>
          </cell>
          <cell r="G89">
            <v>0.21290071770334931</v>
          </cell>
        </row>
        <row r="90">
          <cell r="A90" t="str">
            <v>C¸p trong  - Internal  12S15,2</v>
          </cell>
          <cell r="C90">
            <v>1</v>
          </cell>
          <cell r="D90">
            <v>75.700227100681289</v>
          </cell>
          <cell r="E90">
            <v>1.9230664078484234</v>
          </cell>
          <cell r="F90">
            <v>0</v>
          </cell>
          <cell r="G90">
            <v>0.20829863739591223</v>
          </cell>
          <cell r="H90">
            <v>26.150987543871722</v>
          </cell>
        </row>
        <row r="91">
          <cell r="A91" t="str">
            <v>C¸p ngang - Transverse 12S12.7</v>
          </cell>
          <cell r="C91">
            <v>1</v>
          </cell>
          <cell r="D91">
            <v>75.700227100681303</v>
          </cell>
          <cell r="E91">
            <v>9.2274213803321175</v>
          </cell>
          <cell r="F91">
            <v>0</v>
          </cell>
          <cell r="G91">
            <v>0.16136449659348984</v>
          </cell>
          <cell r="H91">
            <v>16.516413185603195</v>
          </cell>
        </row>
        <row r="92">
          <cell r="A92" t="str">
            <v>C¸p ngang 4T 15.22</v>
          </cell>
          <cell r="C92">
            <v>1</v>
          </cell>
          <cell r="D92">
            <v>227.06630336058129</v>
          </cell>
          <cell r="E92">
            <v>38.44346116322378</v>
          </cell>
          <cell r="F92">
            <v>0</v>
          </cell>
          <cell r="G92">
            <v>0.23497388737511352</v>
          </cell>
          <cell r="H92">
            <v>1.032119560729915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1BT"/>
      <sheetName val="KLBT"/>
      <sheetName val="THKLTHEP"/>
      <sheetName val="TH VL Chinh"/>
      <sheetName val="KLCT"/>
      <sheetName val="Phuong an 01"/>
      <sheetName val="TH Duong"/>
      <sheetName val="KL Duong"/>
      <sheetName val="Duong"/>
      <sheetName val="VL"/>
      <sheetName val="Tong hop"/>
      <sheetName val="Cap phoi"/>
      <sheetName val="Mobili"/>
      <sheetName val="Huy dong"/>
      <sheetName val="Don gia TH"/>
      <sheetName val="Cot thep"/>
      <sheetName val="Van khuon"/>
      <sheetName val="Decl-of-Bid"/>
      <sheetName val="Summary"/>
      <sheetName val="Bill "/>
      <sheetName val="vat-lieu"/>
      <sheetName val="Mterial"/>
      <sheetName val="Labour"/>
      <sheetName val="Equipment"/>
      <sheetName val="Coc"/>
      <sheetName val="THBT"/>
      <sheetName val="Be tong"/>
      <sheetName val="Don gia "/>
      <sheetName val="May"/>
      <sheetName val="Cang keo"/>
      <sheetName val="Dat"/>
      <sheetName val="Phan khac"/>
      <sheetName val="Phu tam"/>
      <sheetName val="Cong"/>
      <sheetName val="M"/>
      <sheetName val="Bill Thiet ke"/>
      <sheetName val="LINH_TINH"/>
      <sheetName val="Gian tiep"/>
      <sheetName val="NC"/>
      <sheetName val="P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Material"/>
      <sheetName val="Material"/>
      <sheetName val="MTC+NC"/>
      <sheetName val="Breakdown-SC"/>
      <sheetName val=" U.Price for S.C"/>
      <sheetName val="S.C Bridge"/>
      <sheetName val="Guard-hut"/>
      <sheetName val="Grandtotal"/>
      <sheetName val="Signal1198+813"/>
      <sheetName val="Labour1198+813"/>
      <sheetName val="Electric1198+813"/>
      <sheetName val="Transpor1198+813"/>
      <sheetName val="Signal1198+431"/>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4">
          <cell r="AH24">
            <v>637919</v>
          </cell>
        </row>
        <row r="33">
          <cell r="AH33">
            <v>562449</v>
          </cell>
        </row>
        <row r="59">
          <cell r="AH59">
            <v>441003.44</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Material"/>
      <sheetName val="Material"/>
      <sheetName val="MTC+NC"/>
      <sheetName val="Breakdown-BS"/>
      <sheetName val=" U.Price for B.S"/>
      <sheetName val="B.S Bridge"/>
      <sheetName val="Guard-hut"/>
      <sheetName val="Grandtotal"/>
      <sheetName val="Material-Telecom"/>
      <sheetName val="Labour-Telecom"/>
      <sheetName val="Signal"/>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Material"/>
      <sheetName val="Material"/>
      <sheetName val="MTC+NC"/>
      <sheetName val="Breakdown-TT"/>
      <sheetName val=" U.Price for T.T"/>
      <sheetName val="T.T Bridge"/>
      <sheetName val="Names"/>
    </sheetNames>
    <sheetDataSet>
      <sheetData sheetId="0"/>
      <sheetData sheetId="1"/>
      <sheetData sheetId="2"/>
      <sheetData sheetId="3"/>
      <sheetData sheetId="4"/>
      <sheetData sheetId="5"/>
      <sheetData sheetId="6" refreshError="1">
        <row r="41">
          <cell r="AH41">
            <v>454202.69755676953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Material"/>
      <sheetName val="Material"/>
      <sheetName val="MTC+NC"/>
      <sheetName val="Breakdown-MC"/>
      <sheetName val="Breakdown-PB"/>
      <sheetName val="Breakdown-PB (2)"/>
      <sheetName val="Breakdown-PL"/>
      <sheetName val="Breakdown-KL"/>
      <sheetName val="Names"/>
      <sheetName val="List of U.Price for M.Chanh"/>
      <sheetName val="MC Bridge"/>
      <sheetName val="Summary of M. Chanh Bridge"/>
      <sheetName val="Nong Bridge (2)"/>
      <sheetName val="Provisional Sums Item (2)"/>
      <sheetName val="Gas Pressure Welding (2)"/>
      <sheetName val="General Items (2)"/>
      <sheetName val="Regenral Requirements (2)"/>
      <sheetName val="General Item&amp;General Requir (2)"/>
      <sheetName val="PTDG"/>
      <sheetName val="Breakdown"/>
      <sheetName val="Thamkhao"/>
      <sheetName val="Phu Bai Bridge (2)"/>
      <sheetName val="Summary of Phu Bai Bridge (2)"/>
      <sheetName val="Summary of Nong Bridge (2)"/>
      <sheetName val="Phong Le Bridge (2)"/>
      <sheetName val="Summary of Phong Le Bridge (2)"/>
      <sheetName val="Ky Lam Bridge (2)"/>
      <sheetName val="Summary of Ky Lam Bridge (2)"/>
      <sheetName val="Sheet2"/>
      <sheetName val="Sheet3"/>
      <sheetName val="TDT"/>
      <sheetName val="dtct"/>
      <sheetName val="GVT§CT"/>
      <sheetName val="§G"/>
      <sheetName val="TC"/>
      <sheetName val="VCTH"/>
      <sheetName val="ksp"/>
      <sheetName val="§Gks"/>
      <sheetName val="Tkp"/>
      <sheetName val="M+MC"/>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 val="QL32"/>
      <sheetName val="CTXD"/>
      <sheetName val="PL02_hinhanh_taisan"/>
      <sheetName val="KH TDG"/>
      <sheetName val="TTTT"/>
    </sheetNames>
    <sheetDataSet>
      <sheetData sheetId="0"/>
      <sheetData sheetId="1"/>
      <sheetData sheetId="2"/>
      <sheetData sheetId="3"/>
      <sheetData sheetId="4"/>
      <sheetData sheetId="5"/>
      <sheetData sheetId="6" refreshError="1">
        <row r="31">
          <cell r="C31" t="b">
            <v>1</v>
          </cell>
        </row>
      </sheetData>
      <sheetData sheetId="7">
        <row r="31">
          <cell r="C31" t="str">
            <v>Cấu trúc nhà (tầng)</v>
          </cell>
        </row>
      </sheetData>
      <sheetData sheetId="8"/>
      <sheetData sheetId="9"/>
      <sheetData sheetId="10"/>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Kinh phi"/>
      <sheetName val="Bang KL"/>
      <sheetName val="Phan tich"/>
      <sheetName val="TH Vat tu"/>
      <sheetName val="VCBo"/>
      <sheetName val="VCThuy"/>
      <sheetName val="BocXep"/>
      <sheetName val="TH N.Cong"/>
      <sheetName val="TH MTC"/>
      <sheetName val="Thiet Bi"/>
      <sheetName val="TinhGiaNC"/>
      <sheetName val="TinhGiaMTC"/>
      <sheetName val="DMCP"/>
    </sheetNames>
    <sheetDataSet>
      <sheetData sheetId="0"/>
      <sheetData sheetId="1">
        <row r="2">
          <cell r="G2" t="str">
            <v>CÔNG TRÌNH : ĐẦU TƯ XÂY DỰNG HẠ TẦNG KỸ THUẬT KHU BIỆT THỰ CAO CẤP SONASEA RESIDENCES</v>
          </cell>
        </row>
        <row r="6">
          <cell r="G6" t="str">
            <v>TT</v>
          </cell>
        </row>
      </sheetData>
      <sheetData sheetId="2"/>
      <sheetData sheetId="3">
        <row r="36">
          <cell r="Q36">
            <v>9239140204</v>
          </cell>
          <cell r="R36">
            <v>0</v>
          </cell>
        </row>
      </sheetData>
      <sheetData sheetId="4"/>
      <sheetData sheetId="5"/>
      <sheetData sheetId="6"/>
      <sheetData sheetId="7">
        <row r="14">
          <cell r="J14">
            <v>2009215163.0899999</v>
          </cell>
        </row>
      </sheetData>
      <sheetData sheetId="8">
        <row r="26">
          <cell r="O26">
            <v>543829507</v>
          </cell>
        </row>
      </sheetData>
      <sheetData sheetId="9"/>
      <sheetData sheetId="10"/>
      <sheetData sheetId="11"/>
      <sheetData sheetId="12">
        <row r="3">
          <cell r="S3" t="b">
            <v>0</v>
          </cell>
        </row>
        <row r="5">
          <cell r="T5">
            <v>9239140204</v>
          </cell>
        </row>
        <row r="24">
          <cell r="Z24">
            <v>0.05</v>
          </cell>
          <cell r="AB24">
            <v>5.5E-2</v>
          </cell>
        </row>
        <row r="27">
          <cell r="C27">
            <v>2.0157999999999999E-2</v>
          </cell>
        </row>
        <row r="28">
          <cell r="T28">
            <v>1.4999999999999999E-2</v>
          </cell>
        </row>
        <row r="47">
          <cell r="C47">
            <v>0</v>
          </cell>
        </row>
        <row r="56">
          <cell r="T56">
            <v>0</v>
          </cell>
        </row>
        <row r="68">
          <cell r="C68">
            <v>2.3602999999999999E-2</v>
          </cell>
        </row>
        <row r="104">
          <cell r="J104">
            <v>0</v>
          </cell>
        </row>
        <row r="107">
          <cell r="C107">
            <v>1.8918000000000001E-2</v>
          </cell>
        </row>
        <row r="180">
          <cell r="J180">
            <v>0</v>
          </cell>
        </row>
        <row r="216">
          <cell r="C216">
            <v>1.5120000000000001E-3</v>
          </cell>
        </row>
        <row r="236">
          <cell r="C236">
            <v>1.462E-3</v>
          </cell>
        </row>
        <row r="256">
          <cell r="C256">
            <v>2.8639999999999998E-3</v>
          </cell>
        </row>
        <row r="276">
          <cell r="C276">
            <v>2.3600000000000001E-3</v>
          </cell>
        </row>
        <row r="296">
          <cell r="C296">
            <v>1.9689000000000002E-2</v>
          </cell>
        </row>
        <row r="316">
          <cell r="C316">
            <v>6.43E-3</v>
          </cell>
        </row>
        <row r="330">
          <cell r="C330">
            <v>3.8E-3</v>
          </cell>
          <cell r="I330" t="b">
            <v>1</v>
          </cell>
        </row>
        <row r="338">
          <cell r="C338">
            <v>6.4000000000000003E-3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Gia VL"/>
      <sheetName val="Bang gia ca may"/>
      <sheetName val="Bang luong CB"/>
      <sheetName val="Bang P.tich CT"/>
      <sheetName val="D.toan chi tiet"/>
      <sheetName val="Bang TH Dtoan"/>
      <sheetName val="XXXXXXXX"/>
      <sheetName val="Do K"/>
      <sheetName val="G hop"/>
      <sheetName val="DCTC"/>
      <sheetName val="T hop"/>
      <sheetName val="Sheet1"/>
      <sheetName val="TPHcat"/>
      <sheetName val="TPH da"/>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Congty"/>
      <sheetName val="VPPN"/>
      <sheetName val="XN74"/>
      <sheetName val="XN54"/>
      <sheetName val="XN33"/>
      <sheetName val="NK96"/>
      <sheetName val="XL4Test5"/>
      <sheetName val="CBR"/>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MTO REV_0"/>
      <sheetName val="du tru di BT,TV,BPhuoc1"/>
      <sheetName val="CT"/>
      <sheetName val="CLVL"/>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Ha Thanh"/>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KHNN"/>
      <sheetName val="DPRRtm"/>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99Q3299(REV.0).xlsÝK253 AC"/>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VAY"/>
      <sheetName val="Bom"/>
      <sheetName val="Chart1"/>
      <sheetName val="thang1"/>
      <sheetName val=""/>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uong cong_x0000_vu hcm (7;) (2)"/>
      <sheetName val="TK331A"/>
      <sheetName val="TK131B"/>
      <sheetName val="TK131A"/>
      <sheetName val="TK 331c1"/>
      <sheetName val="TK331C"/>
      <sheetName val="CT331-2003"/>
      <sheetName val="CT 331"/>
      <sheetName val="CT131-2003"/>
      <sheetName val="CT 131"/>
      <sheetName val="TK331B"/>
      <sheetName val="99Q3299(REV.0)"/>
      <sheetName val="DTCT"/>
      <sheetName val="PTVT"/>
      <sheetName val="THDT"/>
      <sheetName val="THVT"/>
      <sheetName val="THGT"/>
      <sheetName val="CATHODIC PROTEATION"/>
      <sheetName val="BD52"/>
      <sheetName val="Coc 52"/>
      <sheetName val="BD225"/>
      <sheetName val="Coc 225"/>
      <sheetName val="Quang T2i"/>
      <sheetName val="Quang Ngaa"/>
      <sheetName val="K243 K98"/>
      <sheetName val="_x000b_255"/>
      <sheetName val="TL kenh Hon Cut"/>
      <sheetName val="Hon Soi"/>
      <sheetName val="ၨt 24-11"/>
      <sheetName val="D_x0003_T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SKH HN"/>
      <sheetName val="NKY "/>
      <sheetName val="DS-TT"/>
      <sheetName val=" HN NHAP"/>
      <sheetName val="KHO HN"/>
      <sheetName val="CNO "/>
      <sheetName val="Cham cong (5)"/>
      <sheetName val="KP ÿÿ"/>
      <sheetName val="Y_x0000__x0004_HD"/>
      <sheetName val="H-QN_x0000__x0000__x0000__x0000__x0000__x0000__x0000__x0000__x0000__x0000__x0000_줔Ư_x0000__x0004__x0000__x0000__x0000__x0000__x0000__x0000_圌Ư_x0000__x0000__x0000__x0000_"/>
      <sheetName val="km341+1077 -km341+!177.61"/>
      <sheetName val=" bdca3"/>
      <sheetName val=" BDA3"/>
      <sheetName val="CHAM CONG  nam2004"/>
      <sheetName val="CA 3 &amp; DOC HAI 04"/>
      <sheetName val=" BVCQ"/>
      <sheetName val=" BVBH"/>
      <sheetName val=" BVPXL"/>
      <sheetName val="CL-1"/>
      <sheetName val="QT-1"/>
      <sheetName val="THKP1"/>
      <sheetName val="THKP2"/>
      <sheetName val="QT-2"/>
      <sheetName val="CL-3"/>
      <sheetName val="THKP3"/>
      <sheetName val="QT-3"/>
      <sheetName val="QT-4"/>
      <sheetName val="CL-4"/>
      <sheetName val="THKP4"/>
      <sheetName val="CL-5"/>
      <sheetName val="THKP5"/>
      <sheetName val="QT-5"/>
      <sheetName val="thu"/>
      <sheetName val="chi"/>
      <sheetName val="tra"/>
      <sheetName val="ThuT9"/>
      <sheetName val="131chien"/>
      <sheetName val="chi T10"/>
      <sheetName val="Chi T8,T9"/>
      <sheetName val="Chi7"/>
      <sheetName val="DT"/>
      <sheetName val="CP"/>
      <sheetName val="BCT6"/>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D12_x0000_(2)"/>
      <sheetName val="Chu Anh"/>
      <sheetName val="111"/>
      <sheetName val="Anh Duc"/>
      <sheetName val="Quy luong"/>
      <sheetName val="km346£}0-km346+240 (2)"/>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G"/>
      <sheetName val="BTH"/>
      <sheetName val="VLQI-2005"/>
      <sheetName val="00000003"/>
      <sheetName val="tde"/>
      <sheetName val="tong"/>
      <sheetName val="Lamson"/>
      <sheetName val="luongson"/>
      <sheetName val="phuoctien"/>
      <sheetName val="phuoc dai"/>
      <sheetName val="phuocthang"/>
      <sheetName val="phuocthanh"/>
      <sheetName val="DTCT-tuyen chinh"/>
      <sheetName val="TS"/>
      <sheetName val="cc"/>
      <sheetName val="TGNH"/>
      <sheetName val="no phai tra"/>
      <sheetName val="no phai thu"/>
      <sheetName val="hang ton kho"/>
      <sheetName val="sp do dang"/>
      <sheetName val="CPa cty"/>
      <sheetName val="dat"/>
      <sheetName val="CCHC"/>
      <sheetName val="Gia VÌ"/>
      <sheetName val="N_x0000__x0000__x0000__x0000__x0000__x0000_"/>
      <sheetName val="THUTHAU6Tџ2000"/>
      <sheetName val="BKe Vo~ vay"/>
      <sheetName val="BC"/>
      <sheetName val="_x0013_heet9"/>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t="str">
            <v>M+L</v>
          </cell>
          <cell r="M31">
            <v>0</v>
          </cell>
          <cell r="N31">
            <v>0</v>
          </cell>
          <cell r="O31">
            <v>60</v>
          </cell>
          <cell r="P31">
            <v>420000</v>
          </cell>
          <cell r="Q31">
            <v>0</v>
          </cell>
        </row>
        <row r="32">
          <cell r="A32">
            <v>22.062500003958178</v>
          </cell>
          <cell r="B32" t="str">
            <v>TOTAL (ALT-1)</v>
          </cell>
          <cell r="C32">
            <v>0</v>
          </cell>
          <cell r="D32">
            <v>0</v>
          </cell>
          <cell r="E32">
            <v>0</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33</v>
          </cell>
          <cell r="B35" t="str">
            <v xml:space="preserve">     4"</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K43">
            <v>0</v>
          </cell>
          <cell r="L43">
            <v>0</v>
          </cell>
          <cell r="M43">
            <v>0</v>
          </cell>
          <cell r="N43">
            <v>0</v>
          </cell>
          <cell r="O43">
            <v>0</v>
          </cell>
          <cell r="P43">
            <v>0</v>
          </cell>
          <cell r="Q43">
            <v>0</v>
          </cell>
        </row>
        <row r="44">
          <cell r="A44" t="str">
            <v>A.3.2</v>
          </cell>
          <cell r="B44" t="str">
            <v>LIGHTING FIXTURE</v>
          </cell>
          <cell r="C44">
            <v>508</v>
          </cell>
          <cell r="D44" t="str">
            <v>SET</v>
          </cell>
          <cell r="E44">
            <v>500000</v>
          </cell>
          <cell r="F44">
            <v>5000000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0.193</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0.22</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refreshError="1"/>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sheetData sheetId="631" refreshError="1"/>
      <sheetData sheetId="632"/>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TBA"/>
      <sheetName val="TBA"/>
      <sheetName val="XL4Poppy"/>
    </sheetNames>
    <sheetDataSet>
      <sheetData sheetId="0"/>
      <sheetData sheetId="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Material"/>
      <sheetName val="Material"/>
      <sheetName val="MTC+NC"/>
      <sheetName val="Breakdown-KL"/>
      <sheetName val=" U.Price for K.Lam"/>
      <sheetName val="K.Lam Bridge"/>
      <sheetName val="Grandtotal-WS"/>
      <sheetName val="Material-WS"/>
      <sheetName val="Labour-WS"/>
      <sheetName val="Electric-WS"/>
      <sheetName val="Transporting-WS"/>
      <sheetName val="Nam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Items"/>
      <sheetName val="Thamkhao1"/>
      <sheetName val="Thamkhao2"/>
      <sheetName val="Comp. Unit Price"/>
      <sheetName val="Tong hop 5 cau"/>
      <sheetName val="KyLong Bridge"/>
      <sheetName val="GP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_Cau dan HN"/>
      <sheetName val="PI_Cau dan HY"/>
      <sheetName val="PII_Cau chinh"/>
      <sheetName val="PTDGt"/>
      <sheetName val="CPBT"/>
      <sheetName val="CThep"/>
      <sheetName val="KLCT"/>
      <sheetName val="Vkhuon"/>
      <sheetName val="Coc khoan"/>
      <sheetName val="NC"/>
      <sheetName val="VL"/>
      <sheetName val="May"/>
      <sheetName val="00000000"/>
      <sheetName val="1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at"/>
      <sheetName val="atgt"/>
      <sheetName val="cong"/>
      <sheetName val="vua"/>
      <sheetName val="dtoan"/>
      <sheetName val="dtct"/>
      <sheetName val="t-dtoan"/>
      <sheetName val="cpkhac"/>
      <sheetName val="gpmb"/>
      <sheetName val="Sheet1"/>
      <sheetName val="XL4Poppy"/>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00000000"/>
      <sheetName val="10000000"/>
      <sheetName val="Vatu"/>
      <sheetName val="khluongconlai"/>
      <sheetName val="Bao cao"/>
      <sheetName val="Bang khoi luong"/>
      <sheetName val="Bang phan tich"/>
      <sheetName val="TH vat tu"/>
      <sheetName val="TH kinh phi"/>
      <sheetName val="TH May TC"/>
      <sheetName val="TH nhan cong"/>
      <sheetName val="Thong ke thiet bi"/>
      <sheetName val="Dinh muc CP KTCB khac"/>
      <sheetName val="XL4Test5"/>
      <sheetName val="dtkt"/>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tkhai"/>
      <sheetName val="muavao"/>
      <sheetName val="banra"/>
      <sheetName val="BCSDHDNam"/>
      <sheetName val="SDHDThang"/>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CT-tuyen chinh"/>
      <sheetName val="truc tiep"/>
      <sheetName val="m doc"/>
      <sheetName val="QUY TIEN MAT"/>
      <sheetName val="Tongcongchixdnha"/>
      <sheetName val="QUY XAY DUNG NHA HANG"/>
      <sheetName val="THmp03"/>
      <sheetName val="K²_x0000__x0000_OK"/>
      <sheetName val="Vat tu"/>
      <sheetName val="ngn"/>
      <sheetName val="tl/khovt"/>
      <sheetName val="Chi tieu ngoak bang - OK"/>
      <sheetName val="CtietQK"/>
      <sheetName val="Thong ke thigt bi"/>
      <sheetName val="K²??OK"/>
      <sheetName val="Dinh muc CP KTCB kêac"/>
      <sheetName val="00000080"/>
      <sheetName val="dt-tkkttc1-1"/>
      <sheetName val="Luong T1- 03"/>
      <sheetName val="Luong T2- 03"/>
      <sheetName val="Luong T3- 03"/>
      <sheetName val="Bke(10"/>
      <sheetName val="giathanh1"/>
      <sheetName val="K²"/>
      <sheetName val="tl_khovt"/>
      <sheetName val="K²__OK"/>
      <sheetName val="MTO REV.0"/>
      <sheetName val="CC.huyen"/>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coctuatrenda"/>
      <sheetName val="tra-vat-lieu"/>
      <sheetName val="THop 3"/>
      <sheetName val="Sheet26"/>
      <sheetName val="K²_x0000__x0000_€OK"/>
      <sheetName val="K²??€OK"/>
      <sheetName val="K²__€OK"/>
      <sheetName val="TOONG HOP"/>
      <sheetName val="ten ncc"/>
      <sheetName val="cho g iao"/>
      <sheetName val="0204"/>
      <sheetName val="ton "/>
      <sheetName val="0000000000"/>
      <sheetName val="NC"/>
      <sheetName val="PNT_QUOT__3"/>
      <sheetName val="COAT_WRAP_QIOT__3"/>
      <sheetName val="CISCO"/>
      <sheetName val="t-dt/an"/>
      <sheetName val="X_x000c_4Poppy"/>
      <sheetName val="t-dt_an"/>
      <sheetName val="Sÿÿÿÿÿÿ"/>
      <sheetName val="Phai tra - OC"/>
      <sheetName val="Bag cao"/>
      <sheetName val="Can"/>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C4iet11"/>
      <sheetName val="DGchitiet "/>
      <sheetName val="KKKKKKKK"/>
      <sheetName val="QU[ TIEN MAT"/>
      <sheetName val="LEGEND"/>
      <sheetName val="tl_khovt_x0000__x0000__x0000__x0000__x0000__x0000__x0000__x0000__x0000__x0009__x0000_䀠Ԗ_x0000__x0004__x0000__x0000__x0000__x0000__x0000__x0000_ᓰԗ"/>
      <sheetName val="QU_ TIEN MAT"/>
      <sheetName val="THop12_x0000__x0000__x0000__x0000__x0000__x0000__x0000__x0000__x0000__x0000__x0000_Ɽ̖_x0000__x0004__x0000__x0000__x0000__x0000__x0000__x0000__xd928_̕_x0000__x0000_"/>
      <sheetName val=""/>
      <sheetName val="B`ng phan tich"/>
      <sheetName val="TH khnh phi"/>
      <sheetName val="Dinh mub CP KTCB khac"/>
      <sheetName val="px2,tb,tl"/>
      <sheetName val="Sheet00"/>
      <sheetName val="Payment"/>
      <sheetName val="Agg-Require-Asphalt"/>
      <sheetName val="????????"/>
      <sheetName val="THop12???????????Ɽ̖?_x0004_??????_xd928_̕??"/>
    </sheetNames>
    <sheetDataSet>
      <sheetData sheetId="0" refreshError="1">
        <row r="64">
          <cell r="Q64">
            <v>5000</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sheetData sheetId="137" refreshError="1"/>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refreshError="1"/>
      <sheetData sheetId="215" refreshError="1"/>
      <sheetData sheetId="216"/>
      <sheetData sheetId="217" refreshError="1"/>
      <sheetData sheetId="218" refreshError="1"/>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efreshError="1">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TBA"/>
      <sheetName val="Sheet1"/>
      <sheetName val="TBA"/>
      <sheetName val="00000000"/>
      <sheetName val="XL4Poppy"/>
    </sheetNames>
    <sheetDataSet>
      <sheetData sheetId="0">
        <row r="197">
          <cell r="A197" t="str">
            <v>GT - 16</v>
          </cell>
          <cell r="C197" t="str">
            <v>Mãng cét M12-2</v>
          </cell>
        </row>
        <row r="200">
          <cell r="E200">
            <v>848.90499999999986</v>
          </cell>
        </row>
        <row r="201">
          <cell r="E201">
            <v>2.037372</v>
          </cell>
        </row>
        <row r="202">
          <cell r="E202">
            <v>3.6647849999999997</v>
          </cell>
        </row>
        <row r="205">
          <cell r="E205">
            <v>7.29432E-2</v>
          </cell>
        </row>
        <row r="206">
          <cell r="E206">
            <v>1.9341000000000001E-2</v>
          </cell>
        </row>
        <row r="207">
          <cell r="E207">
            <v>3.0853500000000002E-2</v>
          </cell>
        </row>
        <row r="210">
          <cell r="E210">
            <v>108</v>
          </cell>
        </row>
        <row r="213">
          <cell r="E213">
            <v>2.5380000000000003E-2</v>
          </cell>
        </row>
        <row r="214">
          <cell r="E214">
            <v>0.43200000000000005</v>
          </cell>
        </row>
        <row r="215">
          <cell r="I215">
            <v>1523473.6331750001</v>
          </cell>
        </row>
        <row r="224">
          <cell r="I224">
            <v>553434.27</v>
          </cell>
        </row>
        <row r="225">
          <cell r="A225" t="str">
            <v>GT - 17</v>
          </cell>
          <cell r="C225" t="str">
            <v>Mãng cét M12-1</v>
          </cell>
        </row>
        <row r="228">
          <cell r="E228">
            <v>535.81874999999991</v>
          </cell>
        </row>
        <row r="229">
          <cell r="E229">
            <v>1.2859649999999998</v>
          </cell>
        </row>
        <row r="230">
          <cell r="E230">
            <v>2.3131687499999996</v>
          </cell>
        </row>
        <row r="233">
          <cell r="E233">
            <v>5.5756800000000002E-2</v>
          </cell>
        </row>
        <row r="234">
          <cell r="E234">
            <v>1.4783999999999999E-2</v>
          </cell>
        </row>
        <row r="235">
          <cell r="E235">
            <v>2.3584000000000001E-2</v>
          </cell>
        </row>
        <row r="238">
          <cell r="E238">
            <v>77</v>
          </cell>
        </row>
        <row r="241">
          <cell r="E241">
            <v>1.8095E-2</v>
          </cell>
        </row>
        <row r="242">
          <cell r="E242">
            <v>0.30800000000000005</v>
          </cell>
        </row>
        <row r="243">
          <cell r="I243">
            <v>1021255.2376562497</v>
          </cell>
        </row>
        <row r="252">
          <cell r="I252">
            <v>383709.66000000003</v>
          </cell>
        </row>
      </sheetData>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00000000"/>
      <sheetName val="XL4Poppy"/>
    </sheetNames>
    <sheetDataSet>
      <sheetData sheetId="0"/>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Sheet1"/>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10000000"/>
      <sheetName val="T6"/>
      <sheetName val="Mau"/>
      <sheetName val="SILICAT_x0003_"/>
      <sheetName val="Outlets"/>
      <sheetName val="PGs"/>
      <sheetName val="Q1-02"/>
      <sheetName val="Q2-02"/>
      <sheetName val="Q3-02"/>
      <sheetName val="1-12"/>
      <sheetName val="XL4Test5"/>
      <sheetName val="TAI"/>
      <sheetName val="BANLE"/>
      <sheetName val="t.kho"/>
      <sheetName val="CLB"/>
      <sheetName val="phong"/>
      <sheetName val="hoat"/>
      <sheetName val="tong BH"/>
      <sheetName val="nhapkho"/>
      <sheetName val="KH LDTL"/>
      <sheetName val="C45"/>
      <sheetName val="C47A"/>
      <sheetName val="C47B"/>
      <sheetName val="C46"/>
      <sheetName val="DsachYT"/>
      <sheetName val="00"/>
      <sheetName val="Bhxhoi"/>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XXXXXXXX"/>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TL$-INTER"/>
      <sheetName val="TH QT"/>
      <sheetName val="KE QT"/>
      <sheetName val="vi_du_n"/>
      <sheetName val="vi_du"/>
      <sheetName val="Bieu 2"/>
      <sheetName val="biªu 3"/>
      <sheetName val="bieu1 CTy"/>
      <sheetName val="b2 cty"/>
      <sheetName val="b 3 cty"/>
      <sheetName val="bieu 7"/>
      <sheetName val="bieu 9"/>
      <sheetName val="b14"/>
      <sheetName val="Sheet12"/>
      <sheetName val="Summary"/>
      <sheetName val="Design &amp; Applications"/>
      <sheetName val="Building Summary"/>
      <sheetName val="Building"/>
      <sheetName val="External Works"/>
      <sheetName val="??-BLDG"/>
      <sheetName val="LUONG CHO HUU"/>
      <sheetName val="thu BHXH,YT"/>
      <sheetName val="Phan bo"/>
      <sheetName val="SP-KH"/>
      <sheetName val="Xuatkho"/>
      <sheetName val="PT"/>
      <sheetName val="Pivot(Silica|e)"/>
      <sheetName val="Macro1"/>
      <sheetName val="Macro2"/>
      <sheetName val="Macro3"/>
      <sheetName val="Chiet tinh dz22"/>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6ot(Urethan)"/>
      <sheetName val="gvl"/>
      <sheetName val="ROCK WO_x0003__x0000_"/>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Dieu chinh"/>
      <sheetName val="So -03"/>
      <sheetName val="SoLD"/>
      <sheetName val="So-02"/>
      <sheetName val="INSUL"/>
      <sheetName val="\uong mot ngay cong xay lap"/>
      <sheetName val="Luong mot ngay conw0khao sat"/>
      <sheetName val="thu BHXH&lt;YT"/>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TH T19"/>
      <sheetName val="???????-BLDG"/>
      <sheetName val="S¶_x001d_et2"/>
      <sheetName val="hoat_x0000_࣭_x0000__x0000__x0000__x0000__x0000__x0000__x0000__x0000__x0009__x0000_᭬࣫_x0000__x0004__x0000__x0000__x0000__x0000__x0000__x0000_ᑜ࣭_x0000__x0000__x0000_"/>
      <sheetName val="Sheed4"/>
      <sheetName val="_x0000__x0000__x0000__x0000__x0000__x0000_"/>
      <sheetName val="Pivot(_x0007_lass Wool)"/>
      <sheetName val="TH_x0001_NG2"/>
      <sheetName val="TH VL, NC, DDHT Thanhphuoc"/>
      <sheetName val="Pivot(RckWoo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Du_lieu"/>
      <sheetName val="CT Thang Mo"/>
      <sheetName val="CT  PL"/>
      <sheetName val="Chi tiet"/>
      <sheetName val="Pivnt(RockWool)"/>
      <sheetName val="@ivot(Form Glass)"/>
      <sheetName val="Pivot(Gl!ss Wool)"/>
      <sheetName val="ROCK WOKL"/>
      <sheetName val="He co"/>
      <sheetName val="Bhitieu-dam cac loai"/>
      <sheetName val="공통가설"/>
      <sheetName val="thong tin cty"/>
      <sheetName val="TK-in"/>
      <sheetName val="TKTH"/>
      <sheetName val="BR"/>
      <sheetName val="MV"/>
      <sheetName val="mvtt"/>
      <sheetName val="HDKT"/>
      <sheetName val="Linh tinh"/>
      <sheetName val="nk"/>
      <sheetName val="N"/>
      <sheetName val="X"/>
      <sheetName val="Sheev6"/>
      <sheetName val="Nhap fon gia VL dia phuong"/>
      <sheetName val="TT_10KV"/>
      <sheetName val="SILICCTE"/>
      <sheetName val="Gia vat tu"/>
      <sheetName val="NEW-PANEL"/>
      <sheetName val="bcôhang"/>
      <sheetName val="RDP013"/>
      <sheetName val="??????"/>
      <sheetName val="ROCK WO_x0003_?"/>
      <sheetName val="hoat?࣭????????_x0009_?᭬࣫?_x0004_??????ᑜ࣭???"/>
      <sheetName val="hoat_x0000_࣭_x0000__x0009_᭬࣫_x0000__x0004__x0000_ᑜ࣭_x0000_ڬ࣫_x0000_"/>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hoat?࣭?_x0009_᭬࣫?_x0004_?ᑜ࣭?ڬ࣫?"/>
      <sheetName val="PNT-QUOT-#3"/>
      <sheetName val="COAT&amp;WRAP-QIOT-#3"/>
      <sheetName val="Q2-00"/>
      <sheetName val="뜃맟뭁돽띿맟?-BLDG"/>
      <sheetName val="CAT_5"/>
      <sheetName val="현장관리비"/>
      <sheetName val="실행내역"/>
      <sheetName val="#REF"/>
      <sheetName val="적용환율"/>
      <sheetName val="合成単価作成表-BLDG"/>
      <sheetName val="THVT"/>
      <sheetName val="PTDM"/>
      <sheetName val="湡㘱_x0005_䨀湡㜱"/>
      <sheetName val="ࡍ_x0000_慂杮朠慩_x000a_䠀乁⁇䥔久䈠佁_x000b_吀⁈"/>
      <sheetName val="PACK"/>
      <sheetName val="INV"/>
      <sheetName val="TK-XUAT"/>
      <sheetName val="TK-NHAP"/>
      <sheetName val="DT 1"/>
      <sheetName val="DT 2"/>
      <sheetName val="DT 3"/>
      <sheetName val="DM"/>
      <sheetName val="SP"/>
      <sheetName val="NPL"/>
      <sheetName val="EQUIPMENT -2"/>
      <sheetName val="전차선로 물량표"/>
      <sheetName val="PBS"/>
      <sheetName val="간접비내역-1"/>
      <sheetName val="Basic"/>
      <sheetName val="DESIGN CRITERIA"/>
      <sheetName val="용기"/>
      <sheetName val="CN"/>
      <sheetName val="BCN"/>
      <sheetName val="Q TOAN"/>
      <sheetName val="NO MUA"/>
      <sheetName val="VO CHAI"/>
      <sheetName val="VC THU HOI"/>
      <sheetName val="Luong moÿÿngay cong khao sat"/>
      <sheetName val="Giai trinh"/>
      <sheetName val="_x0010_ivot(Glass Wool)"/>
      <sheetName val="She%t1"/>
      <sheetName val="XL4Pop`y"/>
      <sheetName val="Chitieu-dam c!c loai"/>
      <sheetName val="@Gdg"/>
      <sheetName val="CocKJ1m"/>
      <sheetName val="DG"/>
      <sheetName val="ctTBA"/>
      <sheetName val="Tong hop QL4( - 3"/>
      <sheetName val="SN C£GNV"/>
      <sheetName val="Coc$0x40cm"/>
      <sheetName val="&quot;0ngay"/>
      <sheetName val="báo cák thang11 mới"/>
      <sheetName val="THANG'"/>
      <sheetName val="tong l²_x0000__x0000_ ban"/>
      <sheetName val="_x0010_iwot(Silicate)"/>
      <sheetName val="적용률"/>
      <sheetName val="d' cOng"/>
      <sheetName val="CAPTHOAP"/>
      <sheetName val=" t`oat nuoc nc"/>
      <sheetName val="TA²_x0000__x0000_NH"/>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hoat???_x0009_???_x0004_???????"/>
      <sheetName val="tong l²?? ban"/>
      <sheetName val="MTO REV.0"/>
      <sheetName val="Phan tich don ႀ￸a chi tiet"/>
      <sheetName val="????"/>
      <sheetName val="báo cák thang11 m?i"/>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_x0009_???_x0004_???????"/>
      <sheetName val="[I"/>
      <sheetName val="TK"/>
      <sheetName val="BRCT"/>
      <sheetName val="SDHD"/>
      <sheetName val="SDHD QUY"/>
      <sheetName val="GTGT135"/>
      <sheetName val="BRCN135"/>
      <sheetName val="MV135"/>
      <sheetName val="SDHDCN"/>
      <sheetName val="SDHDCN quy"/>
      <sheetName val="NXT.CN03"/>
      <sheetName val="bl"/>
      <sheetName val="20000000"/>
      <sheetName val="_x0000_TCTiet"/>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MTO REV.2(ARMOR)"/>
      <sheetName val="TH4_x0000__x0000__x0000__x0000__x0000__x0000__x0000__x0000__x0000__x0000__x0000_ℨʢ_x0000__x0004__x0000__x0000__x0000__x0000__x0000__x0000_崬ʢ_x0000__x0000__x0000__x0000__x0000_"/>
      <sheetName val="_x0000__x0000_DT"/>
      <sheetName val="POWER"/>
      <sheetName val="LABTOTAL"/>
      <sheetName val="견적조건"/>
      <sheetName val="BQ_Equip_Pipe"/>
      <sheetName val="BLR-S"/>
      <sheetName val="Est-Hotpp"/>
      <sheetName val="PipWT"/>
      <sheetName val="piping"/>
      <sheetName val="BREAKDOWN(철거설치)"/>
      <sheetName val="COA-17"/>
      <sheetName val="C-18"/>
      <sheetName val="Tro giup"/>
      <sheetName val="S`eet9"/>
      <sheetName val="재료비"/>
      <sheetName val="BQ List"/>
      <sheetName val="PIPE"/>
      <sheetName val="FLANGE"/>
      <sheetName val="VALVE"/>
      <sheetName val="Mech_1030"/>
      <sheetName val="KL_x0000_LAP TH KHO"/>
      <sheetName val="LUong mot_x0000_ngay cong khao sat"/>
      <sheetName val="Can doi TK_x0000_(2)"/>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VV-NTKL NHA _x000b_HO DOT 2"/>
      <sheetName val="THA_x000e_G 8"/>
      <sheetName val="AN CA _x0014_HANG 08"/>
      <sheetName val="Xuatkh/"/>
      <sheetName val="BCDTK"/>
      <sheetName val="_______-BLDG"/>
      <sheetName val="__-BLDG"/>
      <sheetName val="báo cáo thang11 m_i"/>
      <sheetName val="TSCD"/>
      <sheetName val="soktmay"/>
      <sheetName val="PTDGDT"/>
      <sheetName val="_x0000__x0000_CAI TK 112"/>
      <sheetName val="뜃맟뭁돽띿맟_-BLDG"/>
      <sheetName val="T.Tinh"/>
      <sheetName val="Luo_x0009__x0008__x0010__x0000__x0000__x0006__x0005__x0000__x001c_ Í_x0007_ÉÀ_x0000__x0000__x0006__x0003__x0000__x0000_á_x0000__x0002__x0000_°"/>
      <sheetName val="truy_x0000_thu"/>
      <sheetName val="truy"/>
      <sheetName val=" thoat nuog nc"/>
      <sheetName val="tong l²"/>
      <sheetName val="KHQT-00-01"/>
      <sheetName val="táng QT_x0000_245 (14Xe("/>
      <sheetName val="To*K hop"/>
      <sheetName val="TKP"/>
      <sheetName val="THPT&gt;5"/>
      <sheetName val="Chitieu-dam cac_x0000_loai"/>
      <sheetName val="Du toan chi Tiet coc?nuoc"/>
      <sheetName val="Nhap?don gia VL dia phuong"/>
      <sheetName val="Luong mot ngay Cong xay?lap"/>
      <sheetName val="DU TRU LUONG?06 THANG"/>
      <sheetName val="PP tinh Thue thu?nhap"/>
      <sheetName val="QT LUONG NS?T 07"/>
      <sheetName val="TAM?UNG LUONG NS TH 10"/>
      <sheetName val="Luo_x0009__x0008__x0010_??_x0006__x0005_?_x001c_ Í_x0007_ÉÀ??_x0006__x0003_??á?_x0002_?°"/>
      <sheetName val=" thoau nuoc nc"/>
      <sheetName val="Chia\2"/>
      <sheetName val="Nhap"/>
      <sheetName val="Luong mot ngay Cong xay"/>
      <sheetName val="DU TRU LUONG"/>
      <sheetName val="PP tinh Thue thu"/>
      <sheetName val="QT LUONG NS"/>
      <sheetName val="TAM"/>
      <sheetName val="呅吠ь"/>
      <sheetName val="㔳_x000c_吀⁈畱敹瑴慯ծ"/>
      <sheetName val="䨀湡в"/>
      <sheetName val="[INSUL.XLSɝROCK WOOL"/>
      <sheetName val="湡г"/>
      <sheetName val="д"/>
      <sheetName val="POTAL"/>
      <sheetName val="ࡍ?慂杮朠慩_x000a_䠀乁⁇䥔久䈠佁_x000b_吀⁈"/>
      <sheetName val="??????_x000a_???????_x000b_??"/>
      <sheetName val="TH VL_ NC_ DDHT Thanhphuoc"/>
      <sheetName val="TH4???????????ℨʢ?_x0004_??????崬ʢ?????"/>
      <sheetName val="DGdW"/>
      <sheetName val="To~g hop"/>
      <sheetName val="TXANG7"/>
      <sheetName val="Sxeet4"/>
      <sheetName val="To~g hop Q\47"/>
      <sheetName val="TA²"/>
      <sheetName val="G䁄MN.2"/>
      <sheetName val="QMCT"/>
      <sheetName val="Bia"/>
      <sheetName val="So lieu"/>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sheetData sheetId="212"/>
      <sheetData sheetId="213"/>
      <sheetData sheetId="214"/>
      <sheetData sheetId="215"/>
      <sheetData sheetId="216"/>
      <sheetData sheetId="217"/>
      <sheetData sheetId="218"/>
      <sheetData sheetId="219"/>
      <sheetData sheetId="220"/>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sheetData sheetId="335"/>
      <sheetData sheetId="336"/>
      <sheetData sheetId="337"/>
      <sheetData sheetId="338"/>
      <sheetData sheetId="339"/>
      <sheetData sheetId="340" refreshError="1"/>
      <sheetData sheetId="341" refreshError="1"/>
      <sheetData sheetId="342"/>
      <sheetData sheetId="343" refreshError="1"/>
      <sheetData sheetId="344"/>
      <sheetData sheetId="345" refreshError="1"/>
      <sheetData sheetId="346"/>
      <sheetData sheetId="347" refreshError="1"/>
      <sheetData sheetId="348"/>
      <sheetData sheetId="349"/>
      <sheetData sheetId="350" refreshError="1"/>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refreshError="1"/>
      <sheetData sheetId="386"/>
      <sheetData sheetId="387" refreshError="1"/>
      <sheetData sheetId="388" refreshError="1"/>
      <sheetData sheetId="389" refreshError="1"/>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refreshError="1"/>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refreshError="1"/>
      <sheetData sheetId="551" refreshError="1"/>
      <sheetData sheetId="552" refreshError="1"/>
      <sheetData sheetId="553" refreshError="1"/>
      <sheetData sheetId="554" refreshError="1"/>
      <sheetData sheetId="555" refreshError="1"/>
      <sheetData sheetId="556"/>
      <sheetData sheetId="557"/>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refreshError="1"/>
      <sheetData sheetId="600" refreshError="1"/>
      <sheetData sheetId="601"/>
      <sheetData sheetId="602" refreshError="1"/>
      <sheetData sheetId="603" refreshError="1"/>
      <sheetData sheetId="604"/>
      <sheetData sheetId="605" refreshError="1"/>
      <sheetData sheetId="606"/>
      <sheetData sheetId="607"/>
      <sheetData sheetId="608" refreshError="1"/>
      <sheetData sheetId="609"/>
      <sheetData sheetId="610"/>
      <sheetData sheetId="611"/>
      <sheetData sheetId="612"/>
      <sheetData sheetId="613"/>
      <sheetData sheetId="614"/>
      <sheetData sheetId="615"/>
      <sheetData sheetId="616"/>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refreshError="1"/>
      <sheetData sheetId="632" refreshError="1"/>
      <sheetData sheetId="633" refreshError="1"/>
      <sheetData sheetId="634"/>
      <sheetData sheetId="635" refreshError="1"/>
      <sheetData sheetId="636" refreshError="1"/>
      <sheetData sheetId="637"/>
      <sheetData sheetId="638"/>
      <sheetData sheetId="639"/>
      <sheetData sheetId="640"/>
      <sheetData sheetId="641"/>
      <sheetData sheetId="642"/>
      <sheetData sheetId="643" refreshError="1"/>
      <sheetData sheetId="644" refreshError="1"/>
      <sheetData sheetId="645" refreshError="1"/>
      <sheetData sheetId="646" refreshError="1"/>
      <sheetData sheetId="64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Lç khoan LK1"/>
      <sheetName val="SILIC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REF!"/>
      <sheetName val="vchu甜en"/>
      <sheetName val="sheet12"/>
      <sheetName val="Du_lieu"/>
      <sheetName val="_REF_"/>
      <sheetName val="gVL"/>
      <sheetName val="vchu?en"/>
      <sheetName val="CTNC"/>
      <sheetName val="CTVL"/>
      <sheetName val="thop`toan"/>
      <sheetName val="BK04"/>
      <sheetName val="vchu_en"/>
      <sheetName val="gia vt,nc,may"/>
      <sheetName val="vt2_x0000__x0000_1"/>
      <sheetName val="ctdg"/>
      <sheetName val="GT_THu_hoi"/>
      <sheetName val="n_cong"/>
      <sheetName val="vt2??1"/>
      <sheetName val="vt2"/>
    </sheetNames>
    <sheetDataSet>
      <sheetData sheetId="0" refreshError="1"/>
      <sheetData sheetId="1" refreshError="1">
        <row r="8">
          <cell r="B8" t="str">
            <v>Bª t«ng M100</v>
          </cell>
          <cell r="C8" t="str">
            <v>M3</v>
          </cell>
          <cell r="D8">
            <v>1</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 chuyen"/>
      <sheetName val="VTTHoi"/>
      <sheetName val="CTVL"/>
      <sheetName val="CTNC"/>
      <sheetName val="BTH"/>
      <sheetName val="THDT"/>
      <sheetName val="THDT (2)"/>
      <sheetName val="to bia"/>
      <sheetName val="VL,NC,MTC"/>
    </sheetNames>
    <sheetDataSet>
      <sheetData sheetId="0"/>
      <sheetData sheetId="1"/>
      <sheetData sheetId="2" refreshError="1">
        <row r="6">
          <cell r="B6" t="str">
            <v>Bª t«ng M150</v>
          </cell>
          <cell r="F6">
            <v>302510.60800000001</v>
          </cell>
        </row>
        <row r="7">
          <cell r="B7" t="str">
            <v>Xi m¨ng PC 300</v>
          </cell>
          <cell r="C7" t="str">
            <v>kg</v>
          </cell>
          <cell r="D7">
            <v>296</v>
          </cell>
          <cell r="E7">
            <v>720</v>
          </cell>
          <cell r="F7">
            <v>213120</v>
          </cell>
        </row>
        <row r="8">
          <cell r="B8" t="str">
            <v>C¸t</v>
          </cell>
          <cell r="C8" t="str">
            <v>m3</v>
          </cell>
          <cell r="D8">
            <v>0.48799999999999999</v>
          </cell>
          <cell r="E8">
            <v>58721</v>
          </cell>
          <cell r="F8">
            <v>28655.847999999998</v>
          </cell>
        </row>
        <row r="9">
          <cell r="B9" t="str">
            <v>Sái 2 x 4</v>
          </cell>
          <cell r="C9" t="str">
            <v>m3</v>
          </cell>
          <cell r="D9">
            <v>0.88800000000000001</v>
          </cell>
          <cell r="E9">
            <v>68395</v>
          </cell>
          <cell r="F9">
            <v>60734.76</v>
          </cell>
        </row>
        <row r="10">
          <cell r="B10" t="str">
            <v>L¾p xµ X 1 - 4</v>
          </cell>
          <cell r="D10">
            <v>8.7124999999999986</v>
          </cell>
          <cell r="F10">
            <v>66711.612499999988</v>
          </cell>
        </row>
        <row r="11">
          <cell r="B11" t="str">
            <v>ThÐp L63 x 63 x 6</v>
          </cell>
          <cell r="C11" t="str">
            <v>kg</v>
          </cell>
          <cell r="D11">
            <v>7.9949999999999992</v>
          </cell>
          <cell r="E11">
            <v>7657</v>
          </cell>
          <cell r="F11">
            <v>61217.714999999997</v>
          </cell>
        </row>
        <row r="12">
          <cell r="B12" t="str">
            <v>ThÐp CT 3 F 16</v>
          </cell>
          <cell r="C12" t="str">
            <v>kg</v>
          </cell>
          <cell r="D12">
            <v>0.71749999999999992</v>
          </cell>
          <cell r="E12">
            <v>7657</v>
          </cell>
          <cell r="F12">
            <v>5493.8974999999991</v>
          </cell>
        </row>
        <row r="13">
          <cell r="B13" t="str">
            <v>L¾p xµ X 3 - 4</v>
          </cell>
          <cell r="D13">
            <v>15.784999999999998</v>
          </cell>
          <cell r="F13">
            <v>120865.74499999998</v>
          </cell>
        </row>
        <row r="14">
          <cell r="B14" t="str">
            <v>ThÐp L63 x 63 x 6</v>
          </cell>
          <cell r="C14" t="str">
            <v>kg</v>
          </cell>
          <cell r="D14">
            <v>14.042499999999999</v>
          </cell>
          <cell r="E14">
            <v>7657</v>
          </cell>
          <cell r="F14">
            <v>107523.42249999999</v>
          </cell>
        </row>
        <row r="15">
          <cell r="B15" t="str">
            <v>ThÐp CT 3 F 16</v>
          </cell>
          <cell r="C15" t="str">
            <v>kg</v>
          </cell>
          <cell r="D15">
            <v>1.7424999999999997</v>
          </cell>
          <cell r="E15">
            <v>7657</v>
          </cell>
          <cell r="F15">
            <v>13342.322499999998</v>
          </cell>
        </row>
        <row r="16">
          <cell r="B16" t="str">
            <v xml:space="preserve"> L¾p xµ X4 - 4</v>
          </cell>
          <cell r="D16">
            <v>15.477499999999999</v>
          </cell>
          <cell r="F16">
            <v>118511.2175</v>
          </cell>
        </row>
        <row r="17">
          <cell r="B17" t="str">
            <v>ThÐp L63 x 63 x 6</v>
          </cell>
          <cell r="C17" t="str">
            <v>kg</v>
          </cell>
          <cell r="D17">
            <v>12.914999999999999</v>
          </cell>
          <cell r="E17">
            <v>7657</v>
          </cell>
          <cell r="F17">
            <v>98890.154999999999</v>
          </cell>
        </row>
        <row r="18">
          <cell r="B18" t="str">
            <v>Bu l«ng M16 x 220</v>
          </cell>
          <cell r="C18" t="str">
            <v>kg</v>
          </cell>
          <cell r="D18">
            <v>2.5625</v>
          </cell>
          <cell r="E18">
            <v>7657</v>
          </cell>
          <cell r="F18">
            <v>19621.0625</v>
          </cell>
        </row>
        <row r="19">
          <cell r="B19" t="str">
            <v xml:space="preserve"> Xµ ®ì d©y ra sau c«ng t¬</v>
          </cell>
          <cell r="D19">
            <v>4.7799999999999994</v>
          </cell>
          <cell r="F19">
            <v>36600.46</v>
          </cell>
        </row>
        <row r="20">
          <cell r="B20" t="str">
            <v>ThÐp L 50 x 50 x 5</v>
          </cell>
          <cell r="C20" t="str">
            <v>kg</v>
          </cell>
          <cell r="D20">
            <v>2.87</v>
          </cell>
          <cell r="E20">
            <v>7657</v>
          </cell>
          <cell r="F20">
            <v>21975.59</v>
          </cell>
        </row>
        <row r="21">
          <cell r="B21" t="str">
            <v>ThÐp L60 x 6</v>
          </cell>
          <cell r="C21" t="str">
            <v>kg</v>
          </cell>
          <cell r="D21">
            <v>1.1499999999999999</v>
          </cell>
          <cell r="E21">
            <v>7657</v>
          </cell>
          <cell r="F21">
            <v>8805.5499999999993</v>
          </cell>
        </row>
        <row r="22">
          <cell r="B22" t="str">
            <v>Bu l«ng M16 x 24</v>
          </cell>
          <cell r="C22" t="str">
            <v>kg</v>
          </cell>
          <cell r="D22">
            <v>0.76</v>
          </cell>
          <cell r="E22">
            <v>7657</v>
          </cell>
          <cell r="F22">
            <v>5819.32</v>
          </cell>
        </row>
        <row r="23">
          <cell r="B23" t="str">
            <v>C¨ng d©y lÊy ®é vâng d©y AP 95</v>
          </cell>
          <cell r="F23">
            <v>10935350</v>
          </cell>
        </row>
        <row r="24">
          <cell r="B24" t="str">
            <v>D©y AP95</v>
          </cell>
          <cell r="C24" t="str">
            <v>km</v>
          </cell>
          <cell r="D24">
            <v>1</v>
          </cell>
          <cell r="E24">
            <v>10682000</v>
          </cell>
          <cell r="F24">
            <v>10682000</v>
          </cell>
        </row>
        <row r="25">
          <cell r="B25" t="str">
            <v>X¨ng</v>
          </cell>
          <cell r="C25" t="str">
            <v>kg</v>
          </cell>
          <cell r="D25">
            <v>0.25</v>
          </cell>
          <cell r="E25">
            <v>4500</v>
          </cell>
          <cell r="F25">
            <v>1125</v>
          </cell>
        </row>
        <row r="26">
          <cell r="B26" t="str">
            <v>D©y thÐp f 1</v>
          </cell>
          <cell r="C26" t="str">
            <v>kg</v>
          </cell>
          <cell r="D26">
            <v>0.03</v>
          </cell>
          <cell r="E26">
            <v>7500</v>
          </cell>
          <cell r="F26">
            <v>225</v>
          </cell>
        </row>
        <row r="27">
          <cell r="B27" t="str">
            <v>Tre c©y 8m, f80</v>
          </cell>
          <cell r="C27" t="str">
            <v>c©y</v>
          </cell>
          <cell r="D27">
            <v>21</v>
          </cell>
          <cell r="E27">
            <v>12000</v>
          </cell>
          <cell r="F27">
            <v>252000</v>
          </cell>
        </row>
        <row r="28">
          <cell r="B28" t="str">
            <v>C¨ng d©y lÊy ®é vâng d©y AP 70</v>
          </cell>
          <cell r="F28">
            <v>8526350</v>
          </cell>
        </row>
        <row r="29">
          <cell r="B29" t="str">
            <v>D©y AP70</v>
          </cell>
          <cell r="C29" t="str">
            <v>km</v>
          </cell>
          <cell r="D29">
            <v>1</v>
          </cell>
          <cell r="E29">
            <v>8273000</v>
          </cell>
          <cell r="F29">
            <v>8273000</v>
          </cell>
        </row>
        <row r="30">
          <cell r="B30" t="str">
            <v>X¨ng</v>
          </cell>
          <cell r="C30" t="str">
            <v>kg</v>
          </cell>
          <cell r="D30">
            <v>0.25</v>
          </cell>
          <cell r="E30">
            <v>4500</v>
          </cell>
          <cell r="F30">
            <v>1125</v>
          </cell>
        </row>
        <row r="31">
          <cell r="B31" t="str">
            <v>D©y thÐp f 1</v>
          </cell>
          <cell r="C31" t="str">
            <v>kg</v>
          </cell>
          <cell r="D31">
            <v>0.03</v>
          </cell>
          <cell r="E31">
            <v>7500</v>
          </cell>
          <cell r="F31">
            <v>225</v>
          </cell>
        </row>
        <row r="32">
          <cell r="B32" t="str">
            <v>Tre c©y 8m, f80</v>
          </cell>
          <cell r="C32" t="str">
            <v>c©y</v>
          </cell>
          <cell r="D32">
            <v>21</v>
          </cell>
          <cell r="E32">
            <v>12000</v>
          </cell>
          <cell r="F32">
            <v>252000</v>
          </cell>
        </row>
        <row r="33">
          <cell r="B33" t="str">
            <v>C¨ng d©y lÊy ®é vâng d©y AP 50</v>
          </cell>
          <cell r="F33">
            <v>6391350</v>
          </cell>
        </row>
        <row r="34">
          <cell r="B34" t="str">
            <v>D©y AP50</v>
          </cell>
          <cell r="C34" t="str">
            <v>km</v>
          </cell>
          <cell r="D34">
            <v>1</v>
          </cell>
          <cell r="E34">
            <v>6210000</v>
          </cell>
          <cell r="F34">
            <v>6210000</v>
          </cell>
        </row>
        <row r="35">
          <cell r="B35" t="str">
            <v>X¨ng</v>
          </cell>
          <cell r="C35" t="str">
            <v>kg</v>
          </cell>
          <cell r="D35">
            <v>0.25</v>
          </cell>
          <cell r="E35">
            <v>4500</v>
          </cell>
          <cell r="F35">
            <v>1125</v>
          </cell>
        </row>
        <row r="36">
          <cell r="B36" t="str">
            <v>D©y thÐp f 1</v>
          </cell>
          <cell r="C36" t="str">
            <v>kg</v>
          </cell>
          <cell r="D36">
            <v>0.03</v>
          </cell>
          <cell r="E36">
            <v>7500</v>
          </cell>
          <cell r="F36">
            <v>225</v>
          </cell>
        </row>
        <row r="37">
          <cell r="B37" t="str">
            <v>Tre c©y 8m, f80</v>
          </cell>
          <cell r="C37" t="str">
            <v>c©y</v>
          </cell>
          <cell r="D37">
            <v>15</v>
          </cell>
          <cell r="E37">
            <v>12000</v>
          </cell>
          <cell r="F37">
            <v>180000</v>
          </cell>
        </row>
        <row r="38">
          <cell r="B38" t="str">
            <v>Mãng cét M1 - 8</v>
          </cell>
          <cell r="F38">
            <v>232933.16816</v>
          </cell>
        </row>
        <row r="39">
          <cell r="B39" t="str">
            <v>Bª t«ng M150</v>
          </cell>
          <cell r="C39" t="str">
            <v>m3</v>
          </cell>
          <cell r="D39">
            <v>0.77</v>
          </cell>
          <cell r="E39">
            <v>302510.60800000001</v>
          </cell>
          <cell r="F39">
            <v>232933.16816</v>
          </cell>
        </row>
        <row r="40">
          <cell r="B40" t="str">
            <v>Mãng cét M2 - 8</v>
          </cell>
          <cell r="F40">
            <v>423514.85119999998</v>
          </cell>
        </row>
        <row r="41">
          <cell r="B41" t="str">
            <v>Bª t«ng M150</v>
          </cell>
          <cell r="C41" t="str">
            <v>m3</v>
          </cell>
          <cell r="D41">
            <v>1.4</v>
          </cell>
          <cell r="E41">
            <v>302510.60800000001</v>
          </cell>
          <cell r="F41">
            <v>423514.85119999998</v>
          </cell>
        </row>
        <row r="42">
          <cell r="B42" t="str">
            <v>Dùng cét bª t«ng H1 - 8,5</v>
          </cell>
          <cell r="F42">
            <v>599863.68000000005</v>
          </cell>
        </row>
        <row r="43">
          <cell r="B43" t="str">
            <v>Cét ®IÖn H1 - 8,5</v>
          </cell>
          <cell r="C43" t="str">
            <v>cét</v>
          </cell>
          <cell r="D43">
            <v>1</v>
          </cell>
          <cell r="E43">
            <v>590700</v>
          </cell>
          <cell r="F43">
            <v>590700</v>
          </cell>
        </row>
        <row r="44">
          <cell r="B44" t="str">
            <v>Gç kª</v>
          </cell>
          <cell r="C44" t="str">
            <v>m3</v>
          </cell>
          <cell r="D44">
            <v>6.0000000000000001E-3</v>
          </cell>
          <cell r="E44">
            <v>1200000</v>
          </cell>
          <cell r="F44">
            <v>7200</v>
          </cell>
        </row>
        <row r="45">
          <cell r="B45" t="str">
            <v>S¬n</v>
          </cell>
          <cell r="C45" t="str">
            <v>kg</v>
          </cell>
          <cell r="D45">
            <v>0.12</v>
          </cell>
          <cell r="E45">
            <v>16364</v>
          </cell>
          <cell r="F45">
            <v>1963.6799999999998</v>
          </cell>
        </row>
        <row r="46">
          <cell r="B46" t="str">
            <v>TiÕp ®Þa lÆp l¹i</v>
          </cell>
          <cell r="D46">
            <v>63.866</v>
          </cell>
          <cell r="F46">
            <v>315461.40999999997</v>
          </cell>
        </row>
        <row r="47">
          <cell r="B47" t="str">
            <v>ThÐp L 63 x 63 x 6 x 1500</v>
          </cell>
          <cell r="C47" t="str">
            <v>kg</v>
          </cell>
          <cell r="D47">
            <v>43.972499999999997</v>
          </cell>
          <cell r="E47">
            <v>4779</v>
          </cell>
          <cell r="F47">
            <v>210144.57749999998</v>
          </cell>
        </row>
        <row r="48">
          <cell r="B48" t="str">
            <v>ThÐp F 10</v>
          </cell>
          <cell r="C48" t="str">
            <v>kg</v>
          </cell>
          <cell r="D48">
            <v>1.5449999999999999</v>
          </cell>
          <cell r="E48">
            <v>4161</v>
          </cell>
          <cell r="F48">
            <v>6428.7449999999999</v>
          </cell>
        </row>
        <row r="49">
          <cell r="B49" t="str">
            <v>S¬n chèng rØ</v>
          </cell>
          <cell r="C49" t="str">
            <v>kg</v>
          </cell>
          <cell r="D49">
            <v>0.17</v>
          </cell>
          <cell r="E49">
            <v>16364</v>
          </cell>
          <cell r="F49">
            <v>2781.88</v>
          </cell>
        </row>
        <row r="50">
          <cell r="B50" t="str">
            <v>Que hµn 3 mm</v>
          </cell>
          <cell r="C50" t="str">
            <v>kg</v>
          </cell>
          <cell r="D50">
            <v>0.5</v>
          </cell>
          <cell r="E50">
            <v>7500</v>
          </cell>
          <cell r="F50">
            <v>3750</v>
          </cell>
        </row>
        <row r="51">
          <cell r="B51" t="str">
            <v>ThiÕc hµn</v>
          </cell>
          <cell r="C51" t="str">
            <v>kg</v>
          </cell>
          <cell r="D51">
            <v>0.1</v>
          </cell>
          <cell r="E51">
            <v>52000</v>
          </cell>
          <cell r="F51">
            <v>5200</v>
          </cell>
        </row>
        <row r="52">
          <cell r="B52" t="str">
            <v>Bu l«ng M12 x 50</v>
          </cell>
          <cell r="C52" t="str">
            <v>kg</v>
          </cell>
          <cell r="D52">
            <v>0.20600000000000002</v>
          </cell>
          <cell r="E52">
            <v>2200</v>
          </cell>
          <cell r="F52">
            <v>453.20000000000005</v>
          </cell>
        </row>
        <row r="53">
          <cell r="B53" t="str">
            <v>ThÐp D 40 x 4</v>
          </cell>
          <cell r="C53" t="str">
            <v>kg</v>
          </cell>
          <cell r="D53">
            <v>18.142499999999998</v>
          </cell>
          <cell r="E53">
            <v>4779</v>
          </cell>
          <cell r="F53">
            <v>86703.007499999992</v>
          </cell>
        </row>
        <row r="54">
          <cell r="B54" t="str">
            <v>Hßm c«ng t¬ Composite 2« 1 pha</v>
          </cell>
          <cell r="F54">
            <v>281818</v>
          </cell>
        </row>
        <row r="55">
          <cell r="B55" t="str">
            <v>Hßm c«ng t¬</v>
          </cell>
          <cell r="C55" t="str">
            <v>hßm</v>
          </cell>
          <cell r="D55">
            <v>1</v>
          </cell>
          <cell r="E55">
            <v>281818</v>
          </cell>
          <cell r="F55">
            <v>281818</v>
          </cell>
        </row>
        <row r="56">
          <cell r="B56" t="str">
            <v>Hßm c«ng t¬ Composite 4« 1 pha</v>
          </cell>
          <cell r="F56">
            <v>367272</v>
          </cell>
        </row>
        <row r="57">
          <cell r="B57" t="str">
            <v>Hßm c«ng t¬</v>
          </cell>
          <cell r="C57" t="str">
            <v>hßm</v>
          </cell>
          <cell r="D57">
            <v>1</v>
          </cell>
          <cell r="E57">
            <v>367272</v>
          </cell>
          <cell r="F57">
            <v>367272</v>
          </cell>
        </row>
        <row r="58">
          <cell r="B58" t="str">
            <v>KÌm ®ì hép c«ng t¬ (H4, 3 pha)</v>
          </cell>
          <cell r="F58">
            <v>20839.2912</v>
          </cell>
        </row>
        <row r="59">
          <cell r="B59" t="str">
            <v>S¾t D40x 40</v>
          </cell>
          <cell r="C59" t="str">
            <v>kg</v>
          </cell>
          <cell r="D59">
            <v>2.7216</v>
          </cell>
          <cell r="E59">
            <v>7657</v>
          </cell>
          <cell r="F59">
            <v>20839.2912</v>
          </cell>
        </row>
        <row r="60">
          <cell r="B60" t="str">
            <v>KÌm ®ì hép c«ng t¬ (H2)</v>
          </cell>
          <cell r="F60">
            <v>10419.6456</v>
          </cell>
        </row>
        <row r="61">
          <cell r="B61" t="str">
            <v>S¾t D40x 40</v>
          </cell>
          <cell r="C61" t="str">
            <v>kg</v>
          </cell>
          <cell r="D61">
            <v>1.3608</v>
          </cell>
          <cell r="E61">
            <v>7657</v>
          </cell>
          <cell r="F61">
            <v>10419.6456</v>
          </cell>
        </row>
        <row r="62">
          <cell r="B62" t="str">
            <v>KÐo d©y v­ît ®­êng</v>
          </cell>
          <cell r="F62">
            <v>131250</v>
          </cell>
        </row>
        <row r="63">
          <cell r="B63" t="str">
            <v>Tre c©y 8m, f80</v>
          </cell>
          <cell r="C63" t="str">
            <v>c©y</v>
          </cell>
          <cell r="D63">
            <v>10</v>
          </cell>
          <cell r="E63">
            <v>12000</v>
          </cell>
          <cell r="F63">
            <v>120000</v>
          </cell>
        </row>
        <row r="64">
          <cell r="B64" t="str">
            <v>D©y thÐp buéc</v>
          </cell>
          <cell r="C64" t="str">
            <v>kg</v>
          </cell>
          <cell r="D64">
            <v>1.5</v>
          </cell>
          <cell r="E64">
            <v>7500</v>
          </cell>
          <cell r="F64">
            <v>11250</v>
          </cell>
        </row>
      </sheetData>
      <sheetData sheetId="3" refreshError="1">
        <row r="6">
          <cell r="C6" t="str">
            <v>Xµ X1 -4</v>
          </cell>
          <cell r="I6">
            <v>1.2335004999999999</v>
          </cell>
          <cell r="K6">
            <v>12427.315488075001</v>
          </cell>
        </row>
        <row r="7">
          <cell r="C7" t="str">
            <v>L¾p xµ X 1 - 4</v>
          </cell>
          <cell r="D7" t="str">
            <v>bé</v>
          </cell>
          <cell r="E7" t="str">
            <v>3,5/7</v>
          </cell>
          <cell r="F7">
            <v>1</v>
          </cell>
          <cell r="G7">
            <v>0.94</v>
          </cell>
          <cell r="H7">
            <v>1.3</v>
          </cell>
          <cell r="I7">
            <v>1.222</v>
          </cell>
          <cell r="J7">
            <v>10080</v>
          </cell>
          <cell r="K7">
            <v>12317.76</v>
          </cell>
        </row>
        <row r="8">
          <cell r="C8" t="str">
            <v>VËn chuyÓn néi tuyÕn cù ly 150m</v>
          </cell>
          <cell r="D8" t="str">
            <v>tÊn</v>
          </cell>
          <cell r="E8" t="str">
            <v>3,0/7</v>
          </cell>
          <cell r="F8">
            <v>8.712499999999998E-3</v>
          </cell>
          <cell r="G8">
            <v>1.32</v>
          </cell>
          <cell r="H8">
            <v>1</v>
          </cell>
          <cell r="I8">
            <v>1.1500499999999999E-2</v>
          </cell>
          <cell r="J8">
            <v>9526.15</v>
          </cell>
          <cell r="K8">
            <v>109.55548807499999</v>
          </cell>
        </row>
        <row r="9">
          <cell r="C9" t="str">
            <v>L¾p xµ X 3 - 4</v>
          </cell>
          <cell r="I9">
            <v>1.2428361999999999</v>
          </cell>
          <cell r="K9">
            <v>12516.245641200001</v>
          </cell>
        </row>
        <row r="10">
          <cell r="C10" t="str">
            <v>L¾p xµ X 3 - 4</v>
          </cell>
          <cell r="D10" t="str">
            <v>bé</v>
          </cell>
          <cell r="E10" t="str">
            <v>3,5/7</v>
          </cell>
          <cell r="F10">
            <v>1</v>
          </cell>
          <cell r="G10">
            <v>0.94</v>
          </cell>
          <cell r="H10">
            <v>1.3</v>
          </cell>
          <cell r="I10">
            <v>1.222</v>
          </cell>
          <cell r="J10">
            <v>10080</v>
          </cell>
          <cell r="K10">
            <v>12317.76</v>
          </cell>
        </row>
        <row r="11">
          <cell r="C11" t="str">
            <v>VËn chuyÓn néi tuyÕn cù ly 150m</v>
          </cell>
          <cell r="D11" t="str">
            <v>tÊn</v>
          </cell>
          <cell r="E11" t="str">
            <v>3,0/7</v>
          </cell>
          <cell r="F11">
            <v>1.5784999999999997E-2</v>
          </cell>
          <cell r="G11">
            <v>1.32</v>
          </cell>
          <cell r="H11">
            <v>1</v>
          </cell>
          <cell r="I11">
            <v>2.0836199999999996E-2</v>
          </cell>
          <cell r="J11">
            <v>9526</v>
          </cell>
          <cell r="K11">
            <v>198.48564119999995</v>
          </cell>
        </row>
        <row r="12">
          <cell r="C12" t="str">
            <v xml:space="preserve"> L¾p xµ X4 - 4</v>
          </cell>
          <cell r="I12">
            <v>1.2424302999999999</v>
          </cell>
          <cell r="K12">
            <v>12512.379037799999</v>
          </cell>
        </row>
        <row r="13">
          <cell r="C13" t="str">
            <v>L¾p xµ X 4 - 4</v>
          </cell>
          <cell r="D13" t="str">
            <v>bé</v>
          </cell>
          <cell r="E13" t="str">
            <v>3,5/7</v>
          </cell>
          <cell r="F13">
            <v>1</v>
          </cell>
          <cell r="G13">
            <v>0.94</v>
          </cell>
          <cell r="H13">
            <v>1.3</v>
          </cell>
          <cell r="I13">
            <v>1.222</v>
          </cell>
          <cell r="J13">
            <v>10080</v>
          </cell>
          <cell r="K13">
            <v>12317.76</v>
          </cell>
        </row>
        <row r="14">
          <cell r="C14" t="str">
            <v>VËn chuyÓn néi tuyÕn cù ly 150m</v>
          </cell>
          <cell r="D14" t="str">
            <v>tÊn</v>
          </cell>
          <cell r="E14" t="str">
            <v>3,0/7</v>
          </cell>
          <cell r="F14">
            <v>1.54775E-2</v>
          </cell>
          <cell r="G14">
            <v>1.32</v>
          </cell>
          <cell r="H14">
            <v>1</v>
          </cell>
          <cell r="I14">
            <v>2.0430300000000002E-2</v>
          </cell>
          <cell r="J14">
            <v>9526</v>
          </cell>
          <cell r="K14">
            <v>194.61903780000003</v>
          </cell>
        </row>
        <row r="15">
          <cell r="C15" t="str">
            <v>D©y AP 95</v>
          </cell>
          <cell r="I15">
            <v>27.396399999999996</v>
          </cell>
          <cell r="K15">
            <v>278846.34639999998</v>
          </cell>
        </row>
        <row r="16">
          <cell r="C16" t="str">
            <v>C¨ng d©y lÊy ®é vâng d©y AP 95</v>
          </cell>
          <cell r="D16" t="str">
            <v>km</v>
          </cell>
          <cell r="E16" t="str">
            <v>3,6/7</v>
          </cell>
          <cell r="F16">
            <v>1</v>
          </cell>
          <cell r="G16">
            <v>23.4</v>
          </cell>
          <cell r="H16">
            <v>1.1499999999999999</v>
          </cell>
          <cell r="I16">
            <v>26.909999999999997</v>
          </cell>
          <cell r="J16">
            <v>10190</v>
          </cell>
          <cell r="K16">
            <v>274212.89999999997</v>
          </cell>
        </row>
        <row r="17">
          <cell r="C17" t="str">
            <v>VËn chuyÓn néi tuyÕn cù ly 150m</v>
          </cell>
          <cell r="D17" t="str">
            <v>tÊn</v>
          </cell>
          <cell r="E17" t="str">
            <v>3,0/7</v>
          </cell>
          <cell r="F17">
            <v>0.38</v>
          </cell>
          <cell r="G17">
            <v>1.28</v>
          </cell>
          <cell r="H17">
            <v>1</v>
          </cell>
          <cell r="I17">
            <v>0.4864</v>
          </cell>
          <cell r="J17">
            <v>9526</v>
          </cell>
          <cell r="K17">
            <v>4633.4463999999998</v>
          </cell>
        </row>
        <row r="18">
          <cell r="C18" t="str">
            <v>D©y AP70</v>
          </cell>
          <cell r="I18">
            <v>20.148599999999998</v>
          </cell>
          <cell r="K18">
            <v>205084.75559999997</v>
          </cell>
        </row>
        <row r="19">
          <cell r="C19" t="str">
            <v>C¨ng d©y lÊy ®é vâng d©y AP 70</v>
          </cell>
          <cell r="D19" t="str">
            <v>km</v>
          </cell>
          <cell r="E19" t="str">
            <v>3,6/7</v>
          </cell>
          <cell r="F19">
            <v>1</v>
          </cell>
          <cell r="G19">
            <v>17.22</v>
          </cell>
          <cell r="H19">
            <v>1.1499999999999999</v>
          </cell>
          <cell r="I19">
            <v>19.802999999999997</v>
          </cell>
          <cell r="J19">
            <v>10190</v>
          </cell>
          <cell r="K19">
            <v>201792.56999999998</v>
          </cell>
        </row>
        <row r="20">
          <cell r="C20" t="str">
            <v>VËn chuyÓn néi tuyÕn cù ly 150m</v>
          </cell>
          <cell r="D20" t="str">
            <v>tÊn</v>
          </cell>
          <cell r="E20" t="str">
            <v>3,0/7</v>
          </cell>
          <cell r="F20">
            <v>0.27</v>
          </cell>
          <cell r="G20">
            <v>1.28</v>
          </cell>
          <cell r="H20">
            <v>1</v>
          </cell>
          <cell r="I20">
            <v>0.34560000000000002</v>
          </cell>
          <cell r="J20">
            <v>9526</v>
          </cell>
          <cell r="K20">
            <v>3292.1856000000002</v>
          </cell>
        </row>
        <row r="21">
          <cell r="C21" t="str">
            <v>D©y AP50</v>
          </cell>
          <cell r="I21">
            <v>14.951699999999997</v>
          </cell>
          <cell r="K21">
            <v>152196.33819999997</v>
          </cell>
        </row>
        <row r="22">
          <cell r="C22" t="str">
            <v>C¨ng d©y lÊy ®é vâng d©y AP 50</v>
          </cell>
          <cell r="D22" t="str">
            <v>km</v>
          </cell>
          <cell r="E22" t="str">
            <v>3,6/7</v>
          </cell>
          <cell r="F22">
            <v>1</v>
          </cell>
          <cell r="G22">
            <v>12.79</v>
          </cell>
          <cell r="H22">
            <v>1.1499999999999999</v>
          </cell>
          <cell r="I22">
            <v>14.708499999999997</v>
          </cell>
          <cell r="J22">
            <v>10190</v>
          </cell>
          <cell r="K22">
            <v>149879.61499999996</v>
          </cell>
        </row>
        <row r="23">
          <cell r="C23" t="str">
            <v>VËn chuyÓn néi tuyÕn cù ly 150m</v>
          </cell>
          <cell r="D23" t="str">
            <v>tÊn</v>
          </cell>
          <cell r="E23" t="str">
            <v>3,0/7</v>
          </cell>
          <cell r="F23">
            <v>0.19</v>
          </cell>
          <cell r="G23">
            <v>1.28</v>
          </cell>
          <cell r="H23">
            <v>1</v>
          </cell>
          <cell r="I23">
            <v>0.2432</v>
          </cell>
          <cell r="J23">
            <v>9526</v>
          </cell>
          <cell r="K23">
            <v>2316.7231999999999</v>
          </cell>
        </row>
        <row r="24">
          <cell r="C24" t="str">
            <v>Mãng cét M1 - 8</v>
          </cell>
          <cell r="I24">
            <v>5.6666848000000005</v>
          </cell>
          <cell r="K24">
            <v>54718.981549800003</v>
          </cell>
        </row>
        <row r="25">
          <cell r="C25" t="str">
            <v>§µo ®Êt mãng cét (§Êt cÊp3)</v>
          </cell>
          <cell r="D25" t="str">
            <v>m3</v>
          </cell>
          <cell r="E25" t="str">
            <v>3,0/7</v>
          </cell>
          <cell r="F25">
            <v>1.2</v>
          </cell>
          <cell r="G25">
            <v>1.51</v>
          </cell>
          <cell r="H25">
            <v>1</v>
          </cell>
          <cell r="I25">
            <v>1.8119999999999998</v>
          </cell>
          <cell r="J25">
            <v>9526</v>
          </cell>
          <cell r="K25">
            <v>17261.111999999997</v>
          </cell>
        </row>
        <row r="26">
          <cell r="C26" t="str">
            <v>§æ bª t«ng mãng cét</v>
          </cell>
          <cell r="D26" t="str">
            <v>m3</v>
          </cell>
          <cell r="E26" t="str">
            <v>3,2/7</v>
          </cell>
          <cell r="F26">
            <v>0.77</v>
          </cell>
          <cell r="G26">
            <v>3.25</v>
          </cell>
          <cell r="H26">
            <v>1</v>
          </cell>
          <cell r="I26">
            <v>2.5024999999999999</v>
          </cell>
          <cell r="J26">
            <v>9747.69</v>
          </cell>
          <cell r="K26">
            <v>24393.594225000001</v>
          </cell>
        </row>
        <row r="27">
          <cell r="C27" t="str">
            <v>LÊp ®Êt ®Çm chÆt mãng</v>
          </cell>
          <cell r="D27" t="str">
            <v>m3</v>
          </cell>
          <cell r="E27" t="str">
            <v>3,5/7</v>
          </cell>
          <cell r="F27">
            <v>0.49399999999999994</v>
          </cell>
          <cell r="G27">
            <v>0.67</v>
          </cell>
          <cell r="H27">
            <v>1</v>
          </cell>
          <cell r="I27">
            <v>0.33098</v>
          </cell>
          <cell r="J27">
            <v>10080</v>
          </cell>
          <cell r="K27">
            <v>3336.2784000000001</v>
          </cell>
        </row>
        <row r="28">
          <cell r="C28" t="str">
            <v>VËn chuyÓn c¸t cù ly 150m</v>
          </cell>
          <cell r="D28" t="str">
            <v>m3</v>
          </cell>
          <cell r="E28" t="str">
            <v>3,0/7</v>
          </cell>
          <cell r="F28">
            <v>0.37575999999999998</v>
          </cell>
          <cell r="G28">
            <v>0.71</v>
          </cell>
          <cell r="H28">
            <v>1</v>
          </cell>
          <cell r="I28">
            <v>0.26678959999999996</v>
          </cell>
          <cell r="J28">
            <v>9526</v>
          </cell>
          <cell r="K28">
            <v>2541.4377295999998</v>
          </cell>
        </row>
        <row r="29">
          <cell r="C29" t="str">
            <v>VËn chuyÓn sái cù ly 150m</v>
          </cell>
          <cell r="D29" t="str">
            <v>m3</v>
          </cell>
          <cell r="E29" t="str">
            <v>3,0/7</v>
          </cell>
          <cell r="F29">
            <v>0.68376000000000003</v>
          </cell>
          <cell r="G29">
            <v>0.83</v>
          </cell>
          <cell r="H29">
            <v>1</v>
          </cell>
          <cell r="I29">
            <v>0.56752080000000005</v>
          </cell>
          <cell r="J29">
            <v>9526</v>
          </cell>
          <cell r="K29">
            <v>5406.2031408000003</v>
          </cell>
        </row>
        <row r="30">
          <cell r="C30" t="str">
            <v>VËn chuyÓn xi m¨ng cù ly 150m</v>
          </cell>
          <cell r="D30" t="str">
            <v>tÊn</v>
          </cell>
          <cell r="E30" t="str">
            <v>3,0/7</v>
          </cell>
          <cell r="F30">
            <v>0.22792000000000001</v>
          </cell>
          <cell r="G30">
            <v>0.82</v>
          </cell>
          <cell r="H30">
            <v>1</v>
          </cell>
          <cell r="I30">
            <v>0.18689439999999999</v>
          </cell>
          <cell r="J30">
            <v>9526</v>
          </cell>
          <cell r="K30">
            <v>1780.3560543999999</v>
          </cell>
        </row>
        <row r="31">
          <cell r="C31" t="str">
            <v>Mãng cét M2 - 8</v>
          </cell>
          <cell r="I31">
            <v>10.692575999999999</v>
          </cell>
          <cell r="K31">
            <v>103274.39225599999</v>
          </cell>
        </row>
        <row r="32">
          <cell r="C32" t="str">
            <v>§µo ®Êt mãng cét (§Êt cÊp3)</v>
          </cell>
          <cell r="D32" t="str">
            <v>m3</v>
          </cell>
          <cell r="E32" t="str">
            <v>3,0/7</v>
          </cell>
          <cell r="F32">
            <v>2.3519999999999994</v>
          </cell>
          <cell r="G32">
            <v>1.51</v>
          </cell>
          <cell r="H32">
            <v>1</v>
          </cell>
          <cell r="I32">
            <v>3.5515199999999991</v>
          </cell>
          <cell r="J32">
            <v>9526</v>
          </cell>
          <cell r="K32">
            <v>33831.779519999989</v>
          </cell>
        </row>
        <row r="33">
          <cell r="C33" t="str">
            <v>§æ bª t«ng mãng cét</v>
          </cell>
          <cell r="D33" t="str">
            <v>m3</v>
          </cell>
          <cell r="E33" t="str">
            <v>3,2/7</v>
          </cell>
          <cell r="F33">
            <v>1.4</v>
          </cell>
          <cell r="G33">
            <v>3.25</v>
          </cell>
          <cell r="H33">
            <v>1</v>
          </cell>
          <cell r="I33">
            <v>4.55</v>
          </cell>
          <cell r="J33">
            <v>9748</v>
          </cell>
          <cell r="K33">
            <v>44353.4</v>
          </cell>
        </row>
        <row r="34">
          <cell r="C34" t="str">
            <v>LÊp ®Êt ®Çm chÆt mãng</v>
          </cell>
          <cell r="D34" t="str">
            <v>m3</v>
          </cell>
          <cell r="E34" t="str">
            <v>3,5/7</v>
          </cell>
          <cell r="F34">
            <v>1.0959999999999994</v>
          </cell>
          <cell r="G34">
            <v>0.67</v>
          </cell>
          <cell r="H34">
            <v>1</v>
          </cell>
          <cell r="I34">
            <v>0.73431999999999964</v>
          </cell>
          <cell r="J34">
            <v>10080</v>
          </cell>
          <cell r="K34">
            <v>7401.9455999999964</v>
          </cell>
        </row>
        <row r="35">
          <cell r="C35" t="str">
            <v>VËn chuyÓn c¸t cù ly 150m</v>
          </cell>
          <cell r="D35" t="str">
            <v>m3</v>
          </cell>
          <cell r="E35" t="str">
            <v>3,0/7</v>
          </cell>
          <cell r="F35">
            <v>0.68319999999999992</v>
          </cell>
          <cell r="G35">
            <v>0.71</v>
          </cell>
          <cell r="H35">
            <v>1</v>
          </cell>
          <cell r="I35">
            <v>0.48507199999999989</v>
          </cell>
          <cell r="J35">
            <v>9526</v>
          </cell>
          <cell r="K35">
            <v>4620.7958719999988</v>
          </cell>
        </row>
        <row r="36">
          <cell r="C36" t="str">
            <v>VËn chuyÓn ®¸ cù ly 150m</v>
          </cell>
          <cell r="D36" t="str">
            <v>m3</v>
          </cell>
          <cell r="E36" t="str">
            <v>3,0/7</v>
          </cell>
          <cell r="F36">
            <v>1.2431999999999999</v>
          </cell>
          <cell r="G36">
            <v>0.83</v>
          </cell>
          <cell r="H36">
            <v>1</v>
          </cell>
          <cell r="I36">
            <v>1.0318559999999999</v>
          </cell>
          <cell r="J36">
            <v>9526</v>
          </cell>
          <cell r="K36">
            <v>9829.4602559999985</v>
          </cell>
        </row>
        <row r="37">
          <cell r="C37" t="str">
            <v>VËn chuyÓn xi m¨ng cù ly 150m</v>
          </cell>
          <cell r="D37" t="str">
            <v>tÊn</v>
          </cell>
          <cell r="E37" t="str">
            <v>3,0/7</v>
          </cell>
          <cell r="F37">
            <v>0.41439999999999999</v>
          </cell>
          <cell r="G37">
            <v>0.82</v>
          </cell>
          <cell r="H37">
            <v>1</v>
          </cell>
          <cell r="I37">
            <v>0.339808</v>
          </cell>
          <cell r="J37">
            <v>9526</v>
          </cell>
          <cell r="K37">
            <v>3237.0110079999999</v>
          </cell>
        </row>
        <row r="38">
          <cell r="C38" t="str">
            <v>Cét bª t«ng H - 8,5m</v>
          </cell>
          <cell r="I38">
            <v>4.1356000000000002</v>
          </cell>
          <cell r="K38">
            <v>39395.725599999998</v>
          </cell>
        </row>
        <row r="39">
          <cell r="C39" t="str">
            <v>Dùng cét bª t«ng H - 8,5</v>
          </cell>
          <cell r="D39" t="str">
            <v>cét</v>
          </cell>
          <cell r="E39" t="str">
            <v>3,0/7</v>
          </cell>
          <cell r="F39">
            <v>1</v>
          </cell>
          <cell r="G39">
            <v>3</v>
          </cell>
          <cell r="H39">
            <v>1</v>
          </cell>
          <cell r="I39">
            <v>3</v>
          </cell>
          <cell r="J39">
            <v>9526</v>
          </cell>
          <cell r="K39">
            <v>28578</v>
          </cell>
        </row>
        <row r="40">
          <cell r="C40" t="str">
            <v>VËn chuyÓn néi tuyÕn cù ly 150m</v>
          </cell>
          <cell r="D40" t="str">
            <v>tÊn</v>
          </cell>
          <cell r="E40" t="str">
            <v>3,0/7</v>
          </cell>
          <cell r="F40">
            <v>0.68</v>
          </cell>
          <cell r="G40">
            <v>1.67</v>
          </cell>
          <cell r="H40">
            <v>1</v>
          </cell>
          <cell r="I40">
            <v>1.1355999999999999</v>
          </cell>
          <cell r="J40">
            <v>9526</v>
          </cell>
          <cell r="K40">
            <v>10817.7256</v>
          </cell>
        </row>
        <row r="41">
          <cell r="C41" t="str">
            <v>TiÕp ®Þa lÆp l¹i</v>
          </cell>
          <cell r="I41">
            <v>15.128350000000001</v>
          </cell>
          <cell r="K41">
            <v>150250.06800000003</v>
          </cell>
        </row>
        <row r="42">
          <cell r="C42" t="str">
            <v>§µo r·nh tiÕp ®Þa ( §Êt cÊp 3)</v>
          </cell>
          <cell r="D42" t="str">
            <v>m3</v>
          </cell>
          <cell r="E42" t="str">
            <v>3,5/7</v>
          </cell>
          <cell r="F42">
            <v>5.6000000000000005</v>
          </cell>
          <cell r="G42">
            <v>1.35</v>
          </cell>
          <cell r="H42">
            <v>1</v>
          </cell>
          <cell r="I42">
            <v>7.5600000000000014</v>
          </cell>
          <cell r="J42">
            <v>10080</v>
          </cell>
          <cell r="K42">
            <v>76204.800000000017</v>
          </cell>
        </row>
        <row r="43">
          <cell r="C43" t="str">
            <v>Gia c«ng d©y tiÕp ®Þa</v>
          </cell>
          <cell r="D43" t="str">
            <v>kg</v>
          </cell>
          <cell r="E43" t="str">
            <v>3,5/7</v>
          </cell>
          <cell r="F43">
            <v>1.5449999999999999</v>
          </cell>
          <cell r="G43">
            <v>0.02</v>
          </cell>
          <cell r="H43">
            <v>1</v>
          </cell>
          <cell r="I43">
            <v>3.09E-2</v>
          </cell>
          <cell r="J43">
            <v>10080</v>
          </cell>
          <cell r="K43">
            <v>311.47199999999998</v>
          </cell>
        </row>
        <row r="44">
          <cell r="C44" t="str">
            <v>Gia c«ng cäc tiÕp ®Þa</v>
          </cell>
          <cell r="D44" t="str">
            <v>cäc</v>
          </cell>
          <cell r="E44" t="str">
            <v>3,0/7</v>
          </cell>
          <cell r="F44">
            <v>5</v>
          </cell>
          <cell r="G44">
            <v>0.37</v>
          </cell>
          <cell r="H44">
            <v>1</v>
          </cell>
          <cell r="I44">
            <v>1.85</v>
          </cell>
          <cell r="J44">
            <v>9526</v>
          </cell>
          <cell r="K44">
            <v>17623.100000000002</v>
          </cell>
        </row>
        <row r="45">
          <cell r="C45" t="str">
            <v>R¶I d©y tiÕp ®Þa</v>
          </cell>
          <cell r="D45" t="str">
            <v>kg</v>
          </cell>
          <cell r="E45" t="str">
            <v>3,5/7</v>
          </cell>
          <cell r="F45">
            <v>1.5449999999999999</v>
          </cell>
          <cell r="G45">
            <v>0.01</v>
          </cell>
          <cell r="H45">
            <v>1</v>
          </cell>
          <cell r="I45">
            <v>1.545E-2</v>
          </cell>
          <cell r="J45">
            <v>10080</v>
          </cell>
          <cell r="K45">
            <v>155.73599999999999</v>
          </cell>
        </row>
        <row r="46">
          <cell r="C46" t="str">
            <v>§ãng cäc tiÕp ®Þa</v>
          </cell>
          <cell r="D46" t="str">
            <v>cäc</v>
          </cell>
          <cell r="E46" t="str">
            <v>3,0/7</v>
          </cell>
          <cell r="F46">
            <v>5</v>
          </cell>
          <cell r="G46">
            <v>0.44</v>
          </cell>
          <cell r="H46">
            <v>1</v>
          </cell>
          <cell r="I46">
            <v>2.2000000000000002</v>
          </cell>
          <cell r="J46">
            <v>9526</v>
          </cell>
          <cell r="K46">
            <v>20957.2</v>
          </cell>
        </row>
        <row r="47">
          <cell r="C47" t="str">
            <v>LÊp ®Êt ®Çm chÆt r·nh</v>
          </cell>
          <cell r="D47" t="str">
            <v>m3</v>
          </cell>
          <cell r="E47" t="str">
            <v>3,5/7</v>
          </cell>
          <cell r="F47">
            <v>5.6000000000000005</v>
          </cell>
          <cell r="G47">
            <v>0.62</v>
          </cell>
          <cell r="H47">
            <v>1</v>
          </cell>
          <cell r="I47">
            <v>3.4720000000000004</v>
          </cell>
          <cell r="J47">
            <v>10080</v>
          </cell>
          <cell r="K47">
            <v>34997.760000000002</v>
          </cell>
        </row>
        <row r="48">
          <cell r="C48" t="str">
            <v>M¸y thi c«ng( M¸y hµn ®IÖn xoay chiÒu)</v>
          </cell>
          <cell r="D48" t="str">
            <v>ca</v>
          </cell>
          <cell r="F48">
            <v>0.5</v>
          </cell>
          <cell r="I48">
            <v>0</v>
          </cell>
          <cell r="K48">
            <v>0</v>
          </cell>
        </row>
        <row r="49">
          <cell r="C49" t="str">
            <v>Xµ ®ì d©y ra sau c«ng t¬</v>
          </cell>
          <cell r="I49">
            <v>1.2283096</v>
          </cell>
          <cell r="K49">
            <v>12377.8652496</v>
          </cell>
        </row>
        <row r="50">
          <cell r="C50" t="str">
            <v>L¾p xµ ®ì d©y ra sau c«ng t¬</v>
          </cell>
          <cell r="D50" t="str">
            <v>bé</v>
          </cell>
          <cell r="E50" t="str">
            <v>3,5/7</v>
          </cell>
          <cell r="F50">
            <v>1</v>
          </cell>
          <cell r="G50">
            <v>0.94</v>
          </cell>
          <cell r="H50">
            <v>1.3</v>
          </cell>
          <cell r="I50">
            <v>1.222</v>
          </cell>
          <cell r="J50">
            <v>10080</v>
          </cell>
          <cell r="K50">
            <v>12317.76</v>
          </cell>
        </row>
        <row r="51">
          <cell r="C51" t="str">
            <v>VËn chuyÓn néi tuyÕn cù ly 150m</v>
          </cell>
          <cell r="D51" t="str">
            <v>tÊn</v>
          </cell>
          <cell r="E51" t="str">
            <v>3,0/7</v>
          </cell>
          <cell r="F51">
            <v>4.7799999999999995E-3</v>
          </cell>
          <cell r="G51">
            <v>1.32</v>
          </cell>
          <cell r="H51">
            <v>1</v>
          </cell>
          <cell r="I51">
            <v>6.3095999999999994E-3</v>
          </cell>
          <cell r="J51">
            <v>9526</v>
          </cell>
          <cell r="K51">
            <v>60.105249599999993</v>
          </cell>
        </row>
        <row r="52">
          <cell r="C52" t="str">
            <v>L¾p hßm c«ng t¬ Composite 4« 1 pha</v>
          </cell>
          <cell r="I52">
            <v>0.63319999999999999</v>
          </cell>
          <cell r="K52">
            <v>6308.8631999999998</v>
          </cell>
        </row>
        <row r="53">
          <cell r="C53" t="str">
            <v>L¾p hßm trªn cét ®· dùng</v>
          </cell>
          <cell r="D53" t="str">
            <v>hßm</v>
          </cell>
          <cell r="E53" t="str">
            <v>3,5/7</v>
          </cell>
          <cell r="F53">
            <v>1</v>
          </cell>
          <cell r="G53">
            <v>0.5</v>
          </cell>
          <cell r="H53">
            <v>1</v>
          </cell>
          <cell r="I53">
            <v>0.5</v>
          </cell>
          <cell r="J53">
            <v>10080</v>
          </cell>
          <cell r="K53">
            <v>5040</v>
          </cell>
        </row>
        <row r="54">
          <cell r="C54" t="str">
            <v>VËn chuyÓn néi tuyÕn cù ly 150m</v>
          </cell>
          <cell r="D54" t="str">
            <v>tÊn</v>
          </cell>
          <cell r="E54" t="str">
            <v>3,0/7</v>
          </cell>
          <cell r="F54">
            <v>1.4999999999999999E-2</v>
          </cell>
          <cell r="G54">
            <v>8.8800000000000008</v>
          </cell>
          <cell r="H54">
            <v>1</v>
          </cell>
          <cell r="I54">
            <v>0.13320000000000001</v>
          </cell>
          <cell r="J54">
            <v>9526</v>
          </cell>
          <cell r="K54">
            <v>1268.8632000000002</v>
          </cell>
        </row>
        <row r="55">
          <cell r="C55" t="str">
            <v>L¾p hßm c«ng t¬ Composite 2« 1 pha</v>
          </cell>
          <cell r="I55">
            <v>0.63319999999999999</v>
          </cell>
          <cell r="K55">
            <v>6308.8631999999998</v>
          </cell>
        </row>
        <row r="56">
          <cell r="C56" t="str">
            <v>L¾p hßm trªn cét ®· dùng</v>
          </cell>
          <cell r="D56" t="str">
            <v>hßm</v>
          </cell>
          <cell r="E56" t="str">
            <v>3,5/7</v>
          </cell>
          <cell r="F56">
            <v>1</v>
          </cell>
          <cell r="G56">
            <v>0.5</v>
          </cell>
          <cell r="H56">
            <v>1</v>
          </cell>
          <cell r="I56">
            <v>0.5</v>
          </cell>
          <cell r="J56">
            <v>10080</v>
          </cell>
          <cell r="K56">
            <v>5040</v>
          </cell>
        </row>
        <row r="57">
          <cell r="C57" t="str">
            <v>VËn chuyÓn néi tuyÕn cù ly 150m</v>
          </cell>
          <cell r="D57" t="str">
            <v>tÊn</v>
          </cell>
          <cell r="E57" t="str">
            <v>3,0/7</v>
          </cell>
          <cell r="F57">
            <v>1.4999999999999999E-2</v>
          </cell>
          <cell r="G57">
            <v>8.8800000000000008</v>
          </cell>
          <cell r="H57">
            <v>1</v>
          </cell>
          <cell r="I57">
            <v>0.13320000000000001</v>
          </cell>
          <cell r="J57">
            <v>9526</v>
          </cell>
          <cell r="K57">
            <v>1268.8632000000002</v>
          </cell>
        </row>
      </sheetData>
      <sheetData sheetId="4"/>
      <sheetData sheetId="5"/>
      <sheetData sheetId="6"/>
      <sheetData sheetId="7"/>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Tra"/>
    </sheetNames>
    <sheetDataSet>
      <sheetData sheetId="0" refreshError="1">
        <row r="1">
          <cell r="A1">
            <v>9726</v>
          </cell>
          <cell r="B1" t="str">
            <v>B¶ng dù to¸n chi tiÕt</v>
          </cell>
          <cell r="P1" t="str">
            <v>Gi¸ xµ m¹</v>
          </cell>
          <cell r="Q1">
            <v>9726</v>
          </cell>
        </row>
        <row r="2">
          <cell r="A2">
            <v>0.1</v>
          </cell>
        </row>
        <row r="3">
          <cell r="A3" t="str">
            <v>Code</v>
          </cell>
          <cell r="B3" t="str">
            <v>STT</v>
          </cell>
          <cell r="C3" t="str">
            <v>M· hiÖu</v>
          </cell>
          <cell r="D3" t="str">
            <v>Néi dung c«ng viÖc</v>
          </cell>
          <cell r="E3" t="str">
            <v>§¬n vÞ</v>
          </cell>
          <cell r="F3" t="str">
            <v>Khèi l­îng</v>
          </cell>
          <cell r="G3" t="str">
            <v>TLHH/HS</v>
          </cell>
          <cell r="H3" t="str">
            <v>§¬n gi¸</v>
          </cell>
          <cell r="L3" t="str">
            <v>Thµnh tiÒn</v>
          </cell>
        </row>
        <row r="4">
          <cell r="H4" t="str">
            <v>VËt liÖu l¾p ®Æt</v>
          </cell>
          <cell r="I4" t="str">
            <v xml:space="preserve">VËt liÖu </v>
          </cell>
          <cell r="J4" t="str">
            <v>Nh©n c«ng</v>
          </cell>
          <cell r="K4" t="str">
            <v>M¸y thi c«ng</v>
          </cell>
          <cell r="L4" t="str">
            <v>VËt liÖu l¾p ®Æt</v>
          </cell>
          <cell r="M4" t="str">
            <v xml:space="preserve">VËt liÖu </v>
          </cell>
          <cell r="N4" t="str">
            <v>Nh©n c«ng</v>
          </cell>
          <cell r="O4" t="str">
            <v>M¸y thi c«ng</v>
          </cell>
          <cell r="W4" t="str">
            <v>B¶ng tÝnh chi tiÕt sø chuçi PC-70 (4 b¸t/chuçi)</v>
          </cell>
        </row>
        <row r="5">
          <cell r="A5">
            <v>1</v>
          </cell>
          <cell r="D5" t="str">
            <v>Mãng cét MT-3</v>
          </cell>
          <cell r="L5">
            <v>0</v>
          </cell>
          <cell r="M5">
            <v>685853.38608749991</v>
          </cell>
          <cell r="N5">
            <v>127197.05025500001</v>
          </cell>
          <cell r="O5">
            <v>180.2</v>
          </cell>
          <cell r="P5" t="str">
            <v>Mãng cét MT-3</v>
          </cell>
          <cell r="Q5">
            <v>2</v>
          </cell>
        </row>
        <row r="6">
          <cell r="B6">
            <v>1</v>
          </cell>
          <cell r="C6" t="str">
            <v>04.3101a</v>
          </cell>
          <cell r="D6" t="str">
            <v>Bª t«ng lãt M50</v>
          </cell>
          <cell r="E6" t="str">
            <v>m3</v>
          </cell>
          <cell r="F6">
            <v>0.25</v>
          </cell>
          <cell r="G6">
            <v>1</v>
          </cell>
          <cell r="H6">
            <v>0</v>
          </cell>
          <cell r="I6">
            <v>215508.54599999997</v>
          </cell>
          <cell r="J6">
            <v>12011.873599999999</v>
          </cell>
          <cell r="L6">
            <v>0</v>
          </cell>
          <cell r="M6">
            <v>53877.136499999993</v>
          </cell>
          <cell r="N6">
            <v>3002.9683999999997</v>
          </cell>
          <cell r="Q6">
            <v>2</v>
          </cell>
          <cell r="W6" t="str">
            <v>STT</v>
          </cell>
          <cell r="X6" t="str">
            <v>Tªn chi tiÕt</v>
          </cell>
          <cell r="Y6" t="str">
            <v>§¬n vÞ</v>
          </cell>
          <cell r="Z6" t="str">
            <v>Sè l­îng</v>
          </cell>
          <cell r="AA6" t="str">
            <v>§¬n gi¸</v>
          </cell>
          <cell r="AB6" t="str">
            <v>Thµnh tiÒn</v>
          </cell>
        </row>
        <row r="7">
          <cell r="B7">
            <v>2</v>
          </cell>
          <cell r="C7" t="str">
            <v>04.3312</v>
          </cell>
          <cell r="D7" t="str">
            <v>Bª t«ng ®óc M150</v>
          </cell>
          <cell r="E7" t="str">
            <v>m3</v>
          </cell>
          <cell r="F7">
            <v>1.35</v>
          </cell>
          <cell r="G7">
            <v>1</v>
          </cell>
          <cell r="H7">
            <v>0</v>
          </cell>
          <cell r="I7">
            <v>304523.83049999992</v>
          </cell>
          <cell r="J7">
            <v>12372.692300000001</v>
          </cell>
          <cell r="L7">
            <v>0</v>
          </cell>
          <cell r="M7">
            <v>411107.17117499991</v>
          </cell>
          <cell r="N7">
            <v>16703.134605000003</v>
          </cell>
          <cell r="Q7">
            <v>2</v>
          </cell>
          <cell r="W7">
            <v>1</v>
          </cell>
          <cell r="X7" t="str">
            <v>Mãc treo ch÷ U-MT-9</v>
          </cell>
          <cell r="Y7" t="str">
            <v>C¸i</v>
          </cell>
          <cell r="Z7">
            <v>1</v>
          </cell>
          <cell r="AA7">
            <v>9727</v>
          </cell>
          <cell r="AB7">
            <v>9727</v>
          </cell>
        </row>
        <row r="8">
          <cell r="B8">
            <v>3</v>
          </cell>
          <cell r="C8" t="str">
            <v>04.3113</v>
          </cell>
          <cell r="D8" t="str">
            <v>Bª t«ng chÌn M200</v>
          </cell>
          <cell r="E8" t="str">
            <v>m3</v>
          </cell>
          <cell r="F8">
            <v>0.25</v>
          </cell>
          <cell r="G8">
            <v>1</v>
          </cell>
          <cell r="H8">
            <v>0</v>
          </cell>
          <cell r="I8">
            <v>361162.16324999998</v>
          </cell>
          <cell r="J8">
            <v>12541.1322</v>
          </cell>
          <cell r="L8">
            <v>0</v>
          </cell>
          <cell r="M8">
            <v>90290.540812499996</v>
          </cell>
          <cell r="N8">
            <v>3135.28305</v>
          </cell>
          <cell r="Q8">
            <v>2</v>
          </cell>
          <cell r="W8">
            <v>2</v>
          </cell>
          <cell r="X8" t="str">
            <v>Mãc treo ch÷ U-MT-6</v>
          </cell>
          <cell r="Y8" t="str">
            <v>C¸i</v>
          </cell>
          <cell r="Z8">
            <v>1</v>
          </cell>
          <cell r="AA8">
            <v>7363</v>
          </cell>
          <cell r="AB8">
            <v>7363</v>
          </cell>
        </row>
        <row r="9">
          <cell r="B9">
            <v>4</v>
          </cell>
          <cell r="C9" t="str">
            <v>04.1101</v>
          </cell>
          <cell r="D9" t="str">
            <v>Cèt thÐp CT3, d=8</v>
          </cell>
          <cell r="E9" t="str">
            <v>kg</v>
          </cell>
          <cell r="F9">
            <v>5</v>
          </cell>
          <cell r="G9">
            <v>1.0049999999999999</v>
          </cell>
          <cell r="H9">
            <v>0</v>
          </cell>
          <cell r="I9">
            <v>4450</v>
          </cell>
          <cell r="J9">
            <v>201.59299999999999</v>
          </cell>
          <cell r="K9">
            <v>17</v>
          </cell>
          <cell r="L9">
            <v>0</v>
          </cell>
          <cell r="M9">
            <v>22250</v>
          </cell>
          <cell r="N9">
            <v>1007.9649999999999</v>
          </cell>
          <cell r="O9">
            <v>85</v>
          </cell>
          <cell r="Q9">
            <v>2</v>
          </cell>
          <cell r="W9">
            <v>3</v>
          </cell>
          <cell r="X9" t="str">
            <v>M¾t nèi l¾p r¸p NR-6</v>
          </cell>
          <cell r="Y9" t="str">
            <v>C¸i</v>
          </cell>
          <cell r="Z9">
            <v>1</v>
          </cell>
          <cell r="AA9">
            <v>16477</v>
          </cell>
          <cell r="AB9">
            <v>16477</v>
          </cell>
        </row>
        <row r="10">
          <cell r="B10">
            <v>5</v>
          </cell>
          <cell r="C10" t="str">
            <v>04.1101</v>
          </cell>
          <cell r="D10" t="str">
            <v>Cèt thÐp CT3, d=10</v>
          </cell>
          <cell r="E10" t="str">
            <v>kg</v>
          </cell>
          <cell r="F10">
            <v>5.6</v>
          </cell>
          <cell r="G10">
            <v>1.0049999999999999</v>
          </cell>
          <cell r="H10">
            <v>0</v>
          </cell>
          <cell r="I10">
            <v>4250</v>
          </cell>
          <cell r="J10">
            <v>202</v>
          </cell>
          <cell r="K10">
            <v>17</v>
          </cell>
          <cell r="L10">
            <v>0</v>
          </cell>
          <cell r="M10">
            <v>23800</v>
          </cell>
          <cell r="N10">
            <v>1131.1999999999998</v>
          </cell>
          <cell r="O10">
            <v>95.199999999999989</v>
          </cell>
          <cell r="Q10">
            <v>2</v>
          </cell>
          <cell r="S10" t="str">
            <v>Cèp pha</v>
          </cell>
          <cell r="W10">
            <v>4</v>
          </cell>
          <cell r="X10" t="str">
            <v>M¾t vßng treo ®Çu trßn VT-6</v>
          </cell>
          <cell r="Y10" t="str">
            <v>C¸i</v>
          </cell>
          <cell r="Z10">
            <v>1</v>
          </cell>
          <cell r="AA10">
            <v>5114</v>
          </cell>
          <cell r="AB10">
            <v>5114</v>
          </cell>
        </row>
        <row r="11">
          <cell r="B11">
            <v>6</v>
          </cell>
          <cell r="C11" t="str">
            <v>04.2001</v>
          </cell>
          <cell r="D11" t="str">
            <v>GhÐp v¸n khu«n mãng</v>
          </cell>
          <cell r="E11" t="str">
            <v>m2</v>
          </cell>
          <cell r="F11">
            <v>4.4800000000000004</v>
          </cell>
          <cell r="G11">
            <v>1</v>
          </cell>
          <cell r="H11">
            <v>0</v>
          </cell>
          <cell r="I11">
            <v>18600.12</v>
          </cell>
          <cell r="J11">
            <v>5309.19</v>
          </cell>
          <cell r="M11">
            <v>83328.537600000011</v>
          </cell>
          <cell r="N11">
            <v>23785.171200000001</v>
          </cell>
          <cell r="Q11">
            <v>2</v>
          </cell>
          <cell r="S11">
            <v>4.4800000000000004</v>
          </cell>
          <cell r="W11">
            <v>5</v>
          </cell>
          <cell r="X11" t="str">
            <v>M¾t nèi kÐp MN2-6</v>
          </cell>
          <cell r="Y11" t="str">
            <v>C¸i</v>
          </cell>
          <cell r="Z11">
            <v>1</v>
          </cell>
          <cell r="AA11">
            <v>11364</v>
          </cell>
          <cell r="AB11">
            <v>11364</v>
          </cell>
        </row>
        <row r="12">
          <cell r="B12">
            <v>7</v>
          </cell>
          <cell r="C12" t="str">
            <v>PL§G</v>
          </cell>
          <cell r="D12" t="str">
            <v>D©y thÐp buéc</v>
          </cell>
          <cell r="E12" t="str">
            <v>m3</v>
          </cell>
          <cell r="F12">
            <v>0.2</v>
          </cell>
          <cell r="G12">
            <v>1</v>
          </cell>
          <cell r="H12">
            <v>0</v>
          </cell>
          <cell r="I12">
            <v>6000</v>
          </cell>
          <cell r="L12">
            <v>0</v>
          </cell>
          <cell r="M12">
            <v>1200</v>
          </cell>
          <cell r="N12">
            <v>0</v>
          </cell>
          <cell r="Q12">
            <v>2</v>
          </cell>
          <cell r="S12" t="str">
            <v>V®µo</v>
          </cell>
          <cell r="U12">
            <v>0.8</v>
          </cell>
          <cell r="W12">
            <v>6</v>
          </cell>
          <cell r="X12" t="str">
            <v>M¾t nèi trung gian</v>
          </cell>
          <cell r="Y12" t="str">
            <v>C¸i</v>
          </cell>
          <cell r="Z12">
            <v>1</v>
          </cell>
          <cell r="AA12">
            <v>7500</v>
          </cell>
          <cell r="AB12">
            <v>7500</v>
          </cell>
        </row>
        <row r="13">
          <cell r="B13">
            <v>8</v>
          </cell>
          <cell r="C13" t="str">
            <v>03.1112</v>
          </cell>
          <cell r="D13" t="str">
            <v>§µo ®Êt cÊp II s©u &gt;1m, S&lt;5m2</v>
          </cell>
          <cell r="E13" t="str">
            <v>m3</v>
          </cell>
          <cell r="F13">
            <v>3.4560000000000004</v>
          </cell>
          <cell r="G13">
            <v>1</v>
          </cell>
          <cell r="H13">
            <v>0</v>
          </cell>
          <cell r="J13">
            <v>16776</v>
          </cell>
          <cell r="L13">
            <v>0</v>
          </cell>
          <cell r="M13">
            <v>0</v>
          </cell>
          <cell r="N13">
            <v>57977.856000000007</v>
          </cell>
          <cell r="Q13">
            <v>2</v>
          </cell>
          <cell r="R13">
            <v>0.75</v>
          </cell>
          <cell r="T13" t="str">
            <v>Taluy =0,25</v>
          </cell>
          <cell r="W13">
            <v>7</v>
          </cell>
          <cell r="X13" t="str">
            <v>Kho¸ nÐo d©y N912</v>
          </cell>
          <cell r="Y13" t="str">
            <v>C¸i</v>
          </cell>
          <cell r="Z13">
            <v>1</v>
          </cell>
          <cell r="AA13">
            <v>32925</v>
          </cell>
          <cell r="AB13">
            <v>32925</v>
          </cell>
        </row>
        <row r="14">
          <cell r="B14">
            <v>9</v>
          </cell>
          <cell r="C14" t="str">
            <v>03.2202</v>
          </cell>
          <cell r="D14" t="str">
            <v>LÊp ®Êt + ®¾p lèc mãng cét</v>
          </cell>
          <cell r="E14" t="str">
            <v>m3</v>
          </cell>
          <cell r="F14">
            <v>2.1060000000000003</v>
          </cell>
          <cell r="G14">
            <v>1</v>
          </cell>
          <cell r="H14">
            <v>0</v>
          </cell>
          <cell r="J14">
            <v>9712</v>
          </cell>
          <cell r="L14">
            <v>0</v>
          </cell>
          <cell r="M14">
            <v>0</v>
          </cell>
          <cell r="N14">
            <v>20453.472000000002</v>
          </cell>
          <cell r="Q14">
            <v>2</v>
          </cell>
          <cell r="R14" t="str">
            <v>S1=</v>
          </cell>
          <cell r="S14">
            <v>2.16</v>
          </cell>
          <cell r="W14">
            <v>8</v>
          </cell>
          <cell r="X14" t="str">
            <v>C¸ch ®iÖn b¸t PC-70</v>
          </cell>
          <cell r="Y14" t="str">
            <v>C¸i</v>
          </cell>
          <cell r="Z14">
            <v>4</v>
          </cell>
          <cell r="AA14">
            <v>85000</v>
          </cell>
          <cell r="AB14">
            <v>340000</v>
          </cell>
        </row>
        <row r="15">
          <cell r="A15">
            <v>2</v>
          </cell>
          <cell r="D15" t="str">
            <v>Cét bª t«ng ly t©m 12B (ThÞnh LiÖt)</v>
          </cell>
          <cell r="L15">
            <v>8490</v>
          </cell>
          <cell r="M15">
            <v>1680000</v>
          </cell>
          <cell r="N15">
            <v>104452.21</v>
          </cell>
          <cell r="O15">
            <v>0</v>
          </cell>
          <cell r="P15" t="str">
            <v>Cét bª t«ng ly t©m 12B (ThÞnh LiÖt)</v>
          </cell>
          <cell r="Q15">
            <v>2</v>
          </cell>
          <cell r="R15" t="str">
            <v>S2=</v>
          </cell>
          <cell r="S15">
            <v>5.2</v>
          </cell>
          <cell r="X15" t="str">
            <v>Tæng céng</v>
          </cell>
          <cell r="AB15">
            <v>430470</v>
          </cell>
        </row>
        <row r="16">
          <cell r="B16">
            <v>1</v>
          </cell>
          <cell r="C16" t="str">
            <v>HD - T6</v>
          </cell>
          <cell r="D16" t="str">
            <v>Cét bª t«ng ly t©m 12B (ThÞnh LiÖt)</v>
          </cell>
          <cell r="E16" t="str">
            <v>Cét</v>
          </cell>
          <cell r="F16">
            <v>1</v>
          </cell>
          <cell r="G16">
            <v>1</v>
          </cell>
          <cell r="I16">
            <v>1680000</v>
          </cell>
          <cell r="M16">
            <v>1680000</v>
          </cell>
          <cell r="N16">
            <v>0</v>
          </cell>
          <cell r="Q16">
            <v>2</v>
          </cell>
          <cell r="R16" t="str">
            <v>V=</v>
          </cell>
          <cell r="S16">
            <v>5.7</v>
          </cell>
        </row>
        <row r="17">
          <cell r="B17">
            <v>2</v>
          </cell>
          <cell r="C17" t="str">
            <v xml:space="preserve">05.5213 </v>
          </cell>
          <cell r="D17" t="str">
            <v>Dùng cét bª t«ng 12m (thñ c«ng)</v>
          </cell>
          <cell r="E17" t="str">
            <v>Cét</v>
          </cell>
          <cell r="F17">
            <v>1</v>
          </cell>
          <cell r="G17">
            <v>1</v>
          </cell>
          <cell r="H17">
            <v>8490</v>
          </cell>
          <cell r="J17">
            <v>86293</v>
          </cell>
          <cell r="L17">
            <v>8490</v>
          </cell>
          <cell r="M17">
            <v>0</v>
          </cell>
          <cell r="N17">
            <v>86293</v>
          </cell>
          <cell r="Q17">
            <v>2</v>
          </cell>
        </row>
        <row r="18">
          <cell r="B18">
            <v>3</v>
          </cell>
          <cell r="C18" t="str">
            <v>02.1461</v>
          </cell>
          <cell r="D18" t="str">
            <v>VËn chuyÓn cét</v>
          </cell>
          <cell r="E18" t="str">
            <v>TÊn</v>
          </cell>
          <cell r="F18">
            <v>1.1000000000000001</v>
          </cell>
          <cell r="G18">
            <v>1</v>
          </cell>
          <cell r="J18">
            <v>14024.1</v>
          </cell>
          <cell r="M18">
            <v>0</v>
          </cell>
          <cell r="N18">
            <v>15426.510000000002</v>
          </cell>
        </row>
        <row r="19">
          <cell r="B19">
            <v>4</v>
          </cell>
          <cell r="C19" t="str">
            <v>02.1481</v>
          </cell>
          <cell r="D19" t="str">
            <v>VËn chuyÓn dông cô thi c«ng</v>
          </cell>
          <cell r="E19" t="str">
            <v>TÊn</v>
          </cell>
          <cell r="F19">
            <v>0.3</v>
          </cell>
          <cell r="G19">
            <v>1</v>
          </cell>
          <cell r="J19">
            <v>9109</v>
          </cell>
          <cell r="M19">
            <v>0</v>
          </cell>
          <cell r="N19">
            <v>2732.7</v>
          </cell>
        </row>
        <row r="20">
          <cell r="A20">
            <v>3</v>
          </cell>
          <cell r="D20" t="str">
            <v>Xµ ®ãn d©y ®Õn X2P-6N</v>
          </cell>
          <cell r="L20">
            <v>669.76758000000007</v>
          </cell>
          <cell r="M20">
            <v>653703.91200000001</v>
          </cell>
          <cell r="N20">
            <v>10431.127648800002</v>
          </cell>
          <cell r="O20">
            <v>0</v>
          </cell>
          <cell r="P20" t="str">
            <v>Xµ ®ãn d©y ®Õn X2P-6N</v>
          </cell>
          <cell r="Q20">
            <v>1</v>
          </cell>
          <cell r="W20" t="str">
            <v>STT</v>
          </cell>
          <cell r="X20" t="str">
            <v>Tªn chi tiÕt</v>
          </cell>
          <cell r="Y20" t="str">
            <v>§¬n vÞ</v>
          </cell>
          <cell r="Z20" t="str">
            <v>Sè l­îng</v>
          </cell>
          <cell r="AA20" t="str">
            <v>§¬n gi¸</v>
          </cell>
          <cell r="AB20" t="str">
            <v>Thµnh tiÒn</v>
          </cell>
        </row>
        <row r="21">
          <cell r="B21">
            <v>1</v>
          </cell>
          <cell r="C21" t="str">
            <v>PL§G</v>
          </cell>
          <cell r="D21" t="str">
            <v xml:space="preserve">ThÐp lµm xµ + bu l«ng m¹ </v>
          </cell>
          <cell r="E21" t="str">
            <v>kg</v>
          </cell>
          <cell r="F21">
            <v>67.212000000000003</v>
          </cell>
          <cell r="G21">
            <v>1</v>
          </cell>
          <cell r="I21">
            <v>9726</v>
          </cell>
          <cell r="L21">
            <v>0</v>
          </cell>
          <cell r="M21">
            <v>653703.91200000001</v>
          </cell>
          <cell r="N21">
            <v>0</v>
          </cell>
          <cell r="O21">
            <v>0</v>
          </cell>
          <cell r="Q21">
            <v>1</v>
          </cell>
          <cell r="W21">
            <v>1</v>
          </cell>
          <cell r="X21" t="str">
            <v>Mãc treo ch÷ U-MT-9</v>
          </cell>
          <cell r="Y21" t="str">
            <v>C¸i</v>
          </cell>
          <cell r="Z21">
            <v>1</v>
          </cell>
          <cell r="AA21">
            <v>9727</v>
          </cell>
          <cell r="AB21">
            <v>9727</v>
          </cell>
        </row>
        <row r="22">
          <cell r="B22">
            <v>2</v>
          </cell>
          <cell r="C22" t="str">
            <v>04.9102</v>
          </cell>
          <cell r="D22" t="str">
            <v>L¾p xµ trªn cét ®· dùng</v>
          </cell>
          <cell r="E22" t="str">
            <v>TÊn</v>
          </cell>
          <cell r="F22">
            <v>6.7212000000000008E-2</v>
          </cell>
          <cell r="G22">
            <v>0.8</v>
          </cell>
          <cell r="H22">
            <v>9965</v>
          </cell>
          <cell r="J22">
            <v>181470</v>
          </cell>
          <cell r="L22">
            <v>669.76758000000007</v>
          </cell>
          <cell r="M22">
            <v>0</v>
          </cell>
          <cell r="N22">
            <v>9757.5693120000014</v>
          </cell>
          <cell r="O22">
            <v>0</v>
          </cell>
          <cell r="Q22">
            <v>1</v>
          </cell>
          <cell r="W22">
            <v>2</v>
          </cell>
          <cell r="X22" t="str">
            <v>Mãc treo ch÷ U-MT-6</v>
          </cell>
          <cell r="Y22" t="str">
            <v>C¸i</v>
          </cell>
          <cell r="Z22">
            <v>1</v>
          </cell>
          <cell r="AA22">
            <v>7363</v>
          </cell>
          <cell r="AB22">
            <v>7363</v>
          </cell>
        </row>
        <row r="23">
          <cell r="B23">
            <v>3</v>
          </cell>
          <cell r="C23" t="str">
            <v>02.1361</v>
          </cell>
          <cell r="D23" t="str">
            <v>VËn chuyÓn xµ</v>
          </cell>
          <cell r="E23" t="str">
            <v>TÊn</v>
          </cell>
          <cell r="F23">
            <v>6.7212000000000008E-2</v>
          </cell>
          <cell r="G23">
            <v>1</v>
          </cell>
          <cell r="J23">
            <v>10021.400000000001</v>
          </cell>
          <cell r="L23">
            <v>0</v>
          </cell>
          <cell r="M23">
            <v>0</v>
          </cell>
          <cell r="N23">
            <v>673.55833680000012</v>
          </cell>
          <cell r="O23">
            <v>0</v>
          </cell>
          <cell r="W23">
            <v>3</v>
          </cell>
          <cell r="X23" t="str">
            <v>M¾t nèi l¾p r¸p NR-6</v>
          </cell>
          <cell r="Y23" t="str">
            <v>C¸i</v>
          </cell>
          <cell r="Z23">
            <v>1</v>
          </cell>
          <cell r="AA23">
            <v>16477</v>
          </cell>
          <cell r="AB23">
            <v>16477</v>
          </cell>
        </row>
        <row r="24">
          <cell r="A24">
            <v>4</v>
          </cell>
          <cell r="D24" t="str">
            <v>Chi tiÕt ®ì chèng sÐt van PBO-10</v>
          </cell>
          <cell r="L24">
            <v>224.89809199999999</v>
          </cell>
          <cell r="M24">
            <v>219504.1488</v>
          </cell>
          <cell r="N24">
            <v>3502.6190811200004</v>
          </cell>
          <cell r="O24">
            <v>0</v>
          </cell>
          <cell r="P24" t="str">
            <v>Chi tiÕt ®ì chèng sÐt van PBO-10</v>
          </cell>
          <cell r="Q24">
            <v>1</v>
          </cell>
          <cell r="W24">
            <v>4</v>
          </cell>
          <cell r="X24" t="str">
            <v>M¾t vßng treo ®Çu trßn VT-6</v>
          </cell>
          <cell r="Y24" t="str">
            <v>C¸i</v>
          </cell>
          <cell r="Z24">
            <v>1</v>
          </cell>
          <cell r="AA24">
            <v>5114</v>
          </cell>
          <cell r="AB24">
            <v>5114</v>
          </cell>
        </row>
        <row r="25">
          <cell r="B25">
            <v>1</v>
          </cell>
          <cell r="C25" t="str">
            <v>PL§G</v>
          </cell>
          <cell r="D25" t="str">
            <v xml:space="preserve">ThÐp lµm xµ + bu l«ng m¹ </v>
          </cell>
          <cell r="E25" t="str">
            <v>kg</v>
          </cell>
          <cell r="F25">
            <v>22.5688</v>
          </cell>
          <cell r="G25">
            <v>1</v>
          </cell>
          <cell r="I25">
            <v>9726</v>
          </cell>
          <cell r="L25">
            <v>0</v>
          </cell>
          <cell r="M25">
            <v>219504.1488</v>
          </cell>
          <cell r="N25">
            <v>0</v>
          </cell>
          <cell r="O25">
            <v>0</v>
          </cell>
          <cell r="Q25">
            <v>1</v>
          </cell>
          <cell r="W25">
            <v>5</v>
          </cell>
          <cell r="X25" t="str">
            <v>M¾t nèi kÐp MN2-6</v>
          </cell>
          <cell r="Y25" t="str">
            <v>C¸i</v>
          </cell>
          <cell r="Z25">
            <v>1</v>
          </cell>
          <cell r="AA25">
            <v>11364</v>
          </cell>
          <cell r="AB25">
            <v>11364</v>
          </cell>
        </row>
        <row r="26">
          <cell r="B26">
            <v>2</v>
          </cell>
          <cell r="C26" t="str">
            <v>04.9102</v>
          </cell>
          <cell r="D26" t="str">
            <v>L¾p xµ trªn cét ®· dùng</v>
          </cell>
          <cell r="E26" t="str">
            <v>TÊn</v>
          </cell>
          <cell r="F26">
            <v>2.25688E-2</v>
          </cell>
          <cell r="G26">
            <v>0.8</v>
          </cell>
          <cell r="H26">
            <v>9965</v>
          </cell>
          <cell r="J26">
            <v>181470</v>
          </cell>
          <cell r="L26">
            <v>224.89809199999999</v>
          </cell>
          <cell r="M26">
            <v>0</v>
          </cell>
          <cell r="N26">
            <v>3276.4481088000002</v>
          </cell>
          <cell r="O26">
            <v>0</v>
          </cell>
          <cell r="Q26">
            <v>1</v>
          </cell>
          <cell r="W26">
            <v>6</v>
          </cell>
          <cell r="X26" t="str">
            <v>M¾t nèi trung gian</v>
          </cell>
          <cell r="Y26" t="str">
            <v>C¸i</v>
          </cell>
          <cell r="Z26">
            <v>1</v>
          </cell>
          <cell r="AA26">
            <v>7500</v>
          </cell>
          <cell r="AB26">
            <v>7500</v>
          </cell>
        </row>
        <row r="27">
          <cell r="B27">
            <v>3</v>
          </cell>
          <cell r="C27" t="str">
            <v>02.1361</v>
          </cell>
          <cell r="D27" t="str">
            <v>VËn chuyÓn xµ</v>
          </cell>
          <cell r="E27" t="str">
            <v>TÊn</v>
          </cell>
          <cell r="F27">
            <v>2.25688E-2</v>
          </cell>
          <cell r="G27">
            <v>1</v>
          </cell>
          <cell r="J27">
            <v>10021.400000000001</v>
          </cell>
          <cell r="L27">
            <v>0</v>
          </cell>
          <cell r="M27">
            <v>0</v>
          </cell>
          <cell r="N27">
            <v>226.17097232000003</v>
          </cell>
          <cell r="O27">
            <v>0</v>
          </cell>
          <cell r="W27">
            <v>7</v>
          </cell>
          <cell r="X27" t="str">
            <v>Kho¸ nÐo d©y N912</v>
          </cell>
          <cell r="Y27" t="str">
            <v>C¸i</v>
          </cell>
          <cell r="Z27">
            <v>1</v>
          </cell>
          <cell r="AA27">
            <v>32925</v>
          </cell>
          <cell r="AB27">
            <v>32925</v>
          </cell>
        </row>
        <row r="30">
          <cell r="A30">
            <v>5</v>
          </cell>
          <cell r="D30" t="str">
            <v>Xµ ®ì TI &amp; cÇu dao liªn ®éng</v>
          </cell>
          <cell r="L30">
            <v>1273.5429440000003</v>
          </cell>
          <cell r="M30">
            <v>1242998.3616000002</v>
          </cell>
          <cell r="N30">
            <v>19834.476035840002</v>
          </cell>
          <cell r="O30">
            <v>0</v>
          </cell>
          <cell r="P30" t="str">
            <v>Xµ ®ì TI &amp; cÇu dao liªn ®éng</v>
          </cell>
          <cell r="Q30">
            <v>1</v>
          </cell>
          <cell r="W30">
            <v>8</v>
          </cell>
          <cell r="X30" t="str">
            <v>C¸ch ®iÖn b¸t PC-70</v>
          </cell>
          <cell r="Y30" t="str">
            <v>C¸i</v>
          </cell>
          <cell r="Z30">
            <v>4</v>
          </cell>
          <cell r="AA30">
            <v>85000</v>
          </cell>
          <cell r="AB30">
            <v>340000</v>
          </cell>
        </row>
        <row r="31">
          <cell r="B31">
            <v>1</v>
          </cell>
          <cell r="C31" t="str">
            <v>PL§G</v>
          </cell>
          <cell r="D31" t="str">
            <v xml:space="preserve">ThÐp lµm xµ + bu l«ng m¹ </v>
          </cell>
          <cell r="E31" t="str">
            <v>kg</v>
          </cell>
          <cell r="F31">
            <v>127.80160000000001</v>
          </cell>
          <cell r="G31">
            <v>1</v>
          </cell>
          <cell r="I31">
            <v>9726</v>
          </cell>
          <cell r="L31">
            <v>0</v>
          </cell>
          <cell r="M31">
            <v>1242998.3616000002</v>
          </cell>
          <cell r="N31">
            <v>0</v>
          </cell>
          <cell r="O31">
            <v>0</v>
          </cell>
          <cell r="Q31">
            <v>1</v>
          </cell>
          <cell r="X31" t="str">
            <v>Tæng céng</v>
          </cell>
          <cell r="AB31">
            <v>430470</v>
          </cell>
        </row>
        <row r="32">
          <cell r="B32">
            <v>2</v>
          </cell>
          <cell r="C32" t="str">
            <v>04.9102</v>
          </cell>
          <cell r="D32" t="str">
            <v>L¾p xµ trªn cét ®· dùng</v>
          </cell>
          <cell r="E32" t="str">
            <v>TÊn</v>
          </cell>
          <cell r="F32">
            <v>0.12780160000000002</v>
          </cell>
          <cell r="G32">
            <v>0.8</v>
          </cell>
          <cell r="H32">
            <v>9965</v>
          </cell>
          <cell r="J32">
            <v>181470</v>
          </cell>
          <cell r="L32">
            <v>1273.5429440000003</v>
          </cell>
          <cell r="M32">
            <v>0</v>
          </cell>
          <cell r="N32">
            <v>18553.725081600001</v>
          </cell>
          <cell r="O32">
            <v>0</v>
          </cell>
          <cell r="Q32">
            <v>1</v>
          </cell>
        </row>
        <row r="33">
          <cell r="B33">
            <v>3</v>
          </cell>
          <cell r="C33" t="str">
            <v>02.1361</v>
          </cell>
          <cell r="D33" t="str">
            <v>VËn chuyÓn xµ</v>
          </cell>
          <cell r="E33" t="str">
            <v>TÊn</v>
          </cell>
          <cell r="F33">
            <v>0.12780160000000002</v>
          </cell>
          <cell r="G33">
            <v>1</v>
          </cell>
          <cell r="J33">
            <v>10021.400000000001</v>
          </cell>
          <cell r="L33">
            <v>0</v>
          </cell>
          <cell r="M33">
            <v>0</v>
          </cell>
          <cell r="N33">
            <v>1280.7509542400003</v>
          </cell>
          <cell r="O33">
            <v>0</v>
          </cell>
          <cell r="Q33">
            <v>1</v>
          </cell>
        </row>
        <row r="34">
          <cell r="A34">
            <v>6</v>
          </cell>
          <cell r="D34" t="str">
            <v>Thanh xµ ®ì TI</v>
          </cell>
          <cell r="L34">
            <v>603.89494400000001</v>
          </cell>
          <cell r="M34">
            <v>589411.16159999999</v>
          </cell>
          <cell r="N34">
            <v>9405.2107558400021</v>
          </cell>
          <cell r="O34">
            <v>0</v>
          </cell>
          <cell r="P34" t="str">
            <v>Thanh xµ ®ì TI</v>
          </cell>
          <cell r="Q34">
            <v>1</v>
          </cell>
        </row>
        <row r="35">
          <cell r="B35">
            <v>1</v>
          </cell>
          <cell r="C35" t="str">
            <v>PL§G</v>
          </cell>
          <cell r="D35" t="str">
            <v xml:space="preserve">ThÐp lµm xµ + bu l«ng m¹ </v>
          </cell>
          <cell r="E35" t="str">
            <v>kg</v>
          </cell>
          <cell r="F35">
            <v>60.601600000000005</v>
          </cell>
          <cell r="G35">
            <v>1</v>
          </cell>
          <cell r="I35">
            <v>9726</v>
          </cell>
          <cell r="L35">
            <v>0</v>
          </cell>
          <cell r="M35">
            <v>589411.16159999999</v>
          </cell>
          <cell r="N35">
            <v>0</v>
          </cell>
          <cell r="O35">
            <v>0</v>
          </cell>
          <cell r="Q35">
            <v>1</v>
          </cell>
        </row>
        <row r="36">
          <cell r="B36">
            <v>2</v>
          </cell>
          <cell r="C36" t="str">
            <v>04.9102</v>
          </cell>
          <cell r="D36" t="str">
            <v>L¾p xµ trªn cét ®· dùng</v>
          </cell>
          <cell r="E36" t="str">
            <v>TÊn</v>
          </cell>
          <cell r="F36">
            <v>6.0601600000000005E-2</v>
          </cell>
          <cell r="G36">
            <v>0.8</v>
          </cell>
          <cell r="H36">
            <v>9965</v>
          </cell>
          <cell r="J36">
            <v>181470</v>
          </cell>
          <cell r="L36">
            <v>603.89494400000001</v>
          </cell>
          <cell r="M36">
            <v>0</v>
          </cell>
          <cell r="N36">
            <v>8797.8978816000017</v>
          </cell>
          <cell r="O36">
            <v>0</v>
          </cell>
          <cell r="Q36">
            <v>1</v>
          </cell>
        </row>
        <row r="37">
          <cell r="B37">
            <v>3</v>
          </cell>
          <cell r="C37" t="str">
            <v>02.1361</v>
          </cell>
          <cell r="D37" t="str">
            <v>VËn chuyÓn xµ</v>
          </cell>
          <cell r="E37" t="str">
            <v>TÊn</v>
          </cell>
          <cell r="F37">
            <v>6.0601600000000005E-2</v>
          </cell>
          <cell r="G37">
            <v>1</v>
          </cell>
          <cell r="J37">
            <v>10021.400000000001</v>
          </cell>
          <cell r="L37">
            <v>0</v>
          </cell>
          <cell r="M37">
            <v>0</v>
          </cell>
          <cell r="N37">
            <v>607.31287424000016</v>
          </cell>
          <cell r="O37">
            <v>0</v>
          </cell>
          <cell r="Q37">
            <v>1</v>
          </cell>
        </row>
        <row r="38">
          <cell r="A38">
            <v>7</v>
          </cell>
          <cell r="D38" t="str">
            <v>Thanh xµ ®ì cÇu dao liªn ®éng</v>
          </cell>
          <cell r="L38">
            <v>612.60435399999994</v>
          </cell>
          <cell r="M38">
            <v>597911.68559999997</v>
          </cell>
          <cell r="N38">
            <v>9540.8532834400012</v>
          </cell>
          <cell r="O38">
            <v>0</v>
          </cell>
          <cell r="P38" t="str">
            <v>Thanh xµ ®ì cÇu dao liªn ®éng</v>
          </cell>
          <cell r="Q38">
            <v>1</v>
          </cell>
        </row>
        <row r="39">
          <cell r="B39">
            <v>1</v>
          </cell>
          <cell r="C39" t="str">
            <v>PL§G</v>
          </cell>
          <cell r="D39" t="str">
            <v xml:space="preserve">ThÐp lµm xµ + bu l«ng m¹ </v>
          </cell>
          <cell r="E39" t="str">
            <v>kg</v>
          </cell>
          <cell r="F39">
            <v>61.4756</v>
          </cell>
          <cell r="G39">
            <v>1</v>
          </cell>
          <cell r="I39">
            <v>9726</v>
          </cell>
          <cell r="L39">
            <v>0</v>
          </cell>
          <cell r="M39">
            <v>597911.68559999997</v>
          </cell>
          <cell r="N39">
            <v>0</v>
          </cell>
          <cell r="O39">
            <v>0</v>
          </cell>
          <cell r="Q39">
            <v>1</v>
          </cell>
        </row>
        <row r="40">
          <cell r="B40">
            <v>2</v>
          </cell>
          <cell r="C40" t="str">
            <v>04.9102</v>
          </cell>
          <cell r="D40" t="str">
            <v>L¾p xµ trªn cét ®· dùng</v>
          </cell>
          <cell r="E40" t="str">
            <v>TÊn</v>
          </cell>
          <cell r="F40">
            <v>6.1475599999999998E-2</v>
          </cell>
          <cell r="G40">
            <v>0.8</v>
          </cell>
          <cell r="H40">
            <v>9965</v>
          </cell>
          <cell r="J40">
            <v>181470</v>
          </cell>
          <cell r="L40">
            <v>612.60435399999994</v>
          </cell>
          <cell r="M40">
            <v>0</v>
          </cell>
          <cell r="N40">
            <v>8924.7817056000004</v>
          </cell>
          <cell r="O40">
            <v>0</v>
          </cell>
          <cell r="Q40">
            <v>1</v>
          </cell>
        </row>
        <row r="41">
          <cell r="B41">
            <v>3</v>
          </cell>
          <cell r="C41" t="str">
            <v>02.1361</v>
          </cell>
          <cell r="D41" t="str">
            <v>VËn chuyÓn xµ</v>
          </cell>
          <cell r="E41" t="str">
            <v>TÊn</v>
          </cell>
          <cell r="F41">
            <v>6.1475599999999998E-2</v>
          </cell>
          <cell r="G41">
            <v>1</v>
          </cell>
          <cell r="J41">
            <v>10021.400000000001</v>
          </cell>
          <cell r="L41">
            <v>0</v>
          </cell>
          <cell r="M41">
            <v>0</v>
          </cell>
          <cell r="N41">
            <v>616.07157784000003</v>
          </cell>
          <cell r="O41">
            <v>0</v>
          </cell>
          <cell r="Q41">
            <v>1</v>
          </cell>
        </row>
        <row r="42">
          <cell r="A42">
            <v>8</v>
          </cell>
          <cell r="D42" t="str">
            <v>Tay thao t¸c + chi tiÕt truyÒn ®éng</v>
          </cell>
          <cell r="L42">
            <v>431.18555000000003</v>
          </cell>
          <cell r="M42">
            <v>343662.62000000005</v>
          </cell>
          <cell r="N42">
            <v>6715.391498</v>
          </cell>
          <cell r="O42">
            <v>0</v>
          </cell>
          <cell r="P42" t="str">
            <v>Tay thao t¸c + chi tiÕt truyÒn ®éng</v>
          </cell>
          <cell r="Q42">
            <v>12</v>
          </cell>
        </row>
        <row r="43">
          <cell r="B43">
            <v>1</v>
          </cell>
          <cell r="C43" t="str">
            <v>PL§G</v>
          </cell>
          <cell r="D43" t="str">
            <v xml:space="preserve">ThÐp lµm xµ + bu l«ng m¹ </v>
          </cell>
          <cell r="E43" t="str">
            <v>kg</v>
          </cell>
          <cell r="F43">
            <v>24.370000000000005</v>
          </cell>
          <cell r="G43">
            <v>1</v>
          </cell>
          <cell r="I43">
            <v>9726</v>
          </cell>
          <cell r="L43">
            <v>0</v>
          </cell>
          <cell r="M43">
            <v>237022.62000000005</v>
          </cell>
          <cell r="N43">
            <v>0</v>
          </cell>
          <cell r="O43">
            <v>0</v>
          </cell>
          <cell r="Q43">
            <v>12</v>
          </cell>
        </row>
        <row r="44">
          <cell r="B44">
            <v>2</v>
          </cell>
          <cell r="C44" t="str">
            <v>HD - T6</v>
          </cell>
          <cell r="D44" t="str">
            <v>ThÐp èng m¹ kÏm F 33x41 m¹ kÏm</v>
          </cell>
          <cell r="E44" t="str">
            <v>m</v>
          </cell>
          <cell r="F44">
            <v>4.96</v>
          </cell>
          <cell r="G44">
            <v>1</v>
          </cell>
          <cell r="I44">
            <v>21500</v>
          </cell>
          <cell r="L44">
            <v>0</v>
          </cell>
          <cell r="M44">
            <v>106640</v>
          </cell>
          <cell r="N44">
            <v>0</v>
          </cell>
          <cell r="O44">
            <v>0</v>
          </cell>
        </row>
        <row r="45">
          <cell r="B45">
            <v>3</v>
          </cell>
          <cell r="C45" t="str">
            <v>04.9102</v>
          </cell>
          <cell r="D45" t="str">
            <v>L¾p chi tiÕt trªn cét ®· dùng</v>
          </cell>
          <cell r="E45" t="str">
            <v>TÊn</v>
          </cell>
          <cell r="F45">
            <v>4.3270000000000003E-2</v>
          </cell>
          <cell r="G45">
            <v>0.8</v>
          </cell>
          <cell r="H45">
            <v>9965</v>
          </cell>
          <cell r="J45">
            <v>181470</v>
          </cell>
          <cell r="L45">
            <v>431.18555000000003</v>
          </cell>
          <cell r="M45">
            <v>0</v>
          </cell>
          <cell r="N45">
            <v>6281.7655199999999</v>
          </cell>
          <cell r="O45">
            <v>0</v>
          </cell>
          <cell r="Q45">
            <v>12</v>
          </cell>
        </row>
        <row r="46">
          <cell r="B46">
            <v>4</v>
          </cell>
          <cell r="C46" t="str">
            <v>02.1361</v>
          </cell>
          <cell r="D46" t="str">
            <v>VËn chuyÓn xµ</v>
          </cell>
          <cell r="E46" t="str">
            <v>TÊn</v>
          </cell>
          <cell r="F46">
            <v>4.3270000000000003E-2</v>
          </cell>
          <cell r="G46">
            <v>1</v>
          </cell>
          <cell r="J46">
            <v>10021.400000000001</v>
          </cell>
          <cell r="L46">
            <v>0</v>
          </cell>
          <cell r="M46">
            <v>0</v>
          </cell>
          <cell r="N46">
            <v>433.62597800000009</v>
          </cell>
          <cell r="O46">
            <v>0</v>
          </cell>
          <cell r="Q46">
            <v>6</v>
          </cell>
        </row>
        <row r="47">
          <cell r="A47">
            <v>9</v>
          </cell>
          <cell r="D47" t="str">
            <v>Xµ ®ì thanh c¸i</v>
          </cell>
          <cell r="L47">
            <v>326.23018400000001</v>
          </cell>
          <cell r="M47">
            <v>318405.89760000003</v>
          </cell>
          <cell r="N47">
            <v>5080.7904022399998</v>
          </cell>
          <cell r="O47">
            <v>0</v>
          </cell>
          <cell r="Q47">
            <v>6</v>
          </cell>
        </row>
        <row r="48">
          <cell r="B48">
            <v>1</v>
          </cell>
          <cell r="C48" t="str">
            <v>PL§G</v>
          </cell>
          <cell r="D48" t="str">
            <v xml:space="preserve">ThÐp lµm xµ + bu l«ng m¹ </v>
          </cell>
          <cell r="E48" t="str">
            <v>kg</v>
          </cell>
          <cell r="F48">
            <v>32.7376</v>
          </cell>
          <cell r="G48">
            <v>1</v>
          </cell>
          <cell r="I48">
            <v>9726</v>
          </cell>
          <cell r="L48">
            <v>0</v>
          </cell>
          <cell r="M48">
            <v>318405.89760000003</v>
          </cell>
          <cell r="N48">
            <v>0</v>
          </cell>
          <cell r="O48">
            <v>0</v>
          </cell>
          <cell r="Q48">
            <v>6</v>
          </cell>
        </row>
        <row r="49">
          <cell r="B49">
            <v>2</v>
          </cell>
          <cell r="C49" t="str">
            <v>04.9102</v>
          </cell>
          <cell r="D49" t="str">
            <v>L¾p xµ trªn cét ®· dùng</v>
          </cell>
          <cell r="E49" t="str">
            <v>TÊn</v>
          </cell>
          <cell r="F49">
            <v>3.2737599999999999E-2</v>
          </cell>
          <cell r="G49">
            <v>0.8</v>
          </cell>
          <cell r="H49">
            <v>9965</v>
          </cell>
          <cell r="J49">
            <v>181470</v>
          </cell>
          <cell r="L49">
            <v>326.23018400000001</v>
          </cell>
          <cell r="M49">
            <v>0</v>
          </cell>
          <cell r="N49">
            <v>4752.7138175999999</v>
          </cell>
          <cell r="O49">
            <v>0</v>
          </cell>
          <cell r="Q49">
            <v>1</v>
          </cell>
        </row>
        <row r="50">
          <cell r="B50">
            <v>3</v>
          </cell>
          <cell r="C50" t="str">
            <v>02.1361</v>
          </cell>
          <cell r="D50" t="str">
            <v>VËn chuyÓn xµ</v>
          </cell>
          <cell r="E50" t="str">
            <v>TÊn</v>
          </cell>
          <cell r="F50">
            <v>3.2737599999999999E-2</v>
          </cell>
          <cell r="G50">
            <v>1</v>
          </cell>
          <cell r="J50">
            <v>10021.400000000001</v>
          </cell>
          <cell r="L50">
            <v>0</v>
          </cell>
          <cell r="M50">
            <v>0</v>
          </cell>
          <cell r="N50">
            <v>328.07658464000002</v>
          </cell>
          <cell r="O50">
            <v>0</v>
          </cell>
          <cell r="Q50">
            <v>1</v>
          </cell>
        </row>
        <row r="51">
          <cell r="A51">
            <v>10</v>
          </cell>
          <cell r="D51" t="str">
            <v>Xµ ®ì cÇu ch× tù r¬i</v>
          </cell>
          <cell r="L51">
            <v>401.82866000000001</v>
          </cell>
          <cell r="M51">
            <v>392191.22399999999</v>
          </cell>
          <cell r="N51">
            <v>6258.1799576000003</v>
          </cell>
          <cell r="O51">
            <v>0</v>
          </cell>
          <cell r="Q51">
            <v>1</v>
          </cell>
        </row>
        <row r="52">
          <cell r="B52">
            <v>1</v>
          </cell>
          <cell r="C52" t="str">
            <v>PL§G</v>
          </cell>
          <cell r="D52" t="str">
            <v xml:space="preserve">ThÐp lµm xµ + bu l«ng m¹ </v>
          </cell>
          <cell r="E52" t="str">
            <v>kg</v>
          </cell>
          <cell r="F52">
            <v>40.323999999999998</v>
          </cell>
          <cell r="G52">
            <v>1</v>
          </cell>
          <cell r="I52">
            <v>9726</v>
          </cell>
          <cell r="L52">
            <v>0</v>
          </cell>
          <cell r="M52">
            <v>392191.22399999999</v>
          </cell>
          <cell r="N52">
            <v>0</v>
          </cell>
          <cell r="O52">
            <v>0</v>
          </cell>
          <cell r="Q52">
            <v>5</v>
          </cell>
        </row>
        <row r="53">
          <cell r="B53">
            <v>2</v>
          </cell>
          <cell r="C53" t="str">
            <v>04.9102</v>
          </cell>
          <cell r="D53" t="str">
            <v>L¾p xµ trªn cét ®· dùng</v>
          </cell>
          <cell r="E53" t="str">
            <v>TÊn</v>
          </cell>
          <cell r="F53">
            <v>4.0323999999999999E-2</v>
          </cell>
          <cell r="G53">
            <v>0.8</v>
          </cell>
          <cell r="H53">
            <v>9965</v>
          </cell>
          <cell r="J53">
            <v>181470</v>
          </cell>
          <cell r="L53">
            <v>401.82866000000001</v>
          </cell>
          <cell r="M53">
            <v>0</v>
          </cell>
          <cell r="N53">
            <v>5854.0770240000002</v>
          </cell>
          <cell r="O53">
            <v>0</v>
          </cell>
        </row>
        <row r="54">
          <cell r="B54">
            <v>3</v>
          </cell>
          <cell r="C54" t="str">
            <v>02.1361</v>
          </cell>
          <cell r="D54" t="str">
            <v>VËn chuyÓn xµ</v>
          </cell>
          <cell r="E54" t="str">
            <v>TÊn</v>
          </cell>
          <cell r="F54">
            <v>4.0323999999999999E-2</v>
          </cell>
          <cell r="G54">
            <v>1</v>
          </cell>
          <cell r="J54">
            <v>10021.400000000001</v>
          </cell>
          <cell r="L54">
            <v>0</v>
          </cell>
          <cell r="M54">
            <v>0</v>
          </cell>
          <cell r="N54">
            <v>404.10293360000003</v>
          </cell>
          <cell r="O54">
            <v>0</v>
          </cell>
        </row>
        <row r="55">
          <cell r="A55">
            <v>11</v>
          </cell>
          <cell r="D55" t="str">
            <v>Xµ ®ì TU + thanh ®ì TU</v>
          </cell>
          <cell r="L55">
            <v>890.91883199999995</v>
          </cell>
          <cell r="M55">
            <v>869551.08479999995</v>
          </cell>
          <cell r="N55">
            <v>13875.392507519999</v>
          </cell>
          <cell r="O55">
            <v>0</v>
          </cell>
        </row>
        <row r="56">
          <cell r="B56">
            <v>1</v>
          </cell>
          <cell r="C56" t="str">
            <v>PL§G</v>
          </cell>
          <cell r="D56" t="str">
            <v xml:space="preserve">ThÐp lµm xµ + bu l«ng m¹ </v>
          </cell>
          <cell r="E56" t="str">
            <v>kg</v>
          </cell>
          <cell r="F56">
            <v>89.404799999999994</v>
          </cell>
          <cell r="G56">
            <v>1</v>
          </cell>
          <cell r="I56">
            <v>9726</v>
          </cell>
          <cell r="L56">
            <v>0</v>
          </cell>
          <cell r="M56">
            <v>869551.08479999995</v>
          </cell>
          <cell r="N56">
            <v>0</v>
          </cell>
          <cell r="O56">
            <v>0</v>
          </cell>
        </row>
        <row r="57">
          <cell r="B57">
            <v>2</v>
          </cell>
          <cell r="C57" t="str">
            <v>04.9102</v>
          </cell>
          <cell r="D57" t="str">
            <v>L¾p xµ trªn cét ®· dùng</v>
          </cell>
          <cell r="E57" t="str">
            <v>TÊn</v>
          </cell>
          <cell r="F57">
            <v>8.9404799999999993E-2</v>
          </cell>
          <cell r="G57">
            <v>0.8</v>
          </cell>
          <cell r="H57">
            <v>9965</v>
          </cell>
          <cell r="J57">
            <v>181470</v>
          </cell>
          <cell r="L57">
            <v>890.91883199999995</v>
          </cell>
          <cell r="M57">
            <v>0</v>
          </cell>
          <cell r="N57">
            <v>12979.431244799998</v>
          </cell>
          <cell r="O57">
            <v>0</v>
          </cell>
          <cell r="Q57">
            <v>5</v>
          </cell>
        </row>
        <row r="58">
          <cell r="B58">
            <v>3</v>
          </cell>
          <cell r="C58" t="str">
            <v>02.1361</v>
          </cell>
          <cell r="D58" t="str">
            <v>VËn chuyÓn xµ</v>
          </cell>
          <cell r="E58" t="str">
            <v>TÊn</v>
          </cell>
          <cell r="F58">
            <v>8.9404799999999993E-2</v>
          </cell>
          <cell r="G58">
            <v>1</v>
          </cell>
          <cell r="J58">
            <v>10021.400000000001</v>
          </cell>
          <cell r="L58">
            <v>0</v>
          </cell>
          <cell r="M58">
            <v>0</v>
          </cell>
          <cell r="N58">
            <v>895.96126272000004</v>
          </cell>
          <cell r="O58">
            <v>0</v>
          </cell>
          <cell r="Q58">
            <v>5</v>
          </cell>
        </row>
        <row r="59">
          <cell r="A59">
            <v>12</v>
          </cell>
          <cell r="D59" t="str">
            <v>Xµ ®ì ghÕ thao t¸c; ghÕ thao t¸c; sµn TT</v>
          </cell>
          <cell r="L59">
            <v>0</v>
          </cell>
          <cell r="M59">
            <v>2685451.3065600004</v>
          </cell>
          <cell r="N59">
            <v>50021.956157184002</v>
          </cell>
          <cell r="O59">
            <v>0</v>
          </cell>
          <cell r="Q59" t="e">
            <v>#REF!</v>
          </cell>
        </row>
        <row r="60">
          <cell r="B60">
            <v>1</v>
          </cell>
          <cell r="C60" t="str">
            <v>PL§G</v>
          </cell>
          <cell r="D60" t="str">
            <v xml:space="preserve">ThÐp lµm xµ; ghÕ; sµn + bu l«ng m¹ </v>
          </cell>
          <cell r="E60" t="str">
            <v>kg</v>
          </cell>
          <cell r="F60">
            <v>276.11056000000002</v>
          </cell>
          <cell r="G60">
            <v>1</v>
          </cell>
          <cell r="I60">
            <v>9726</v>
          </cell>
          <cell r="L60">
            <v>0</v>
          </cell>
          <cell r="M60">
            <v>2685451.3065600004</v>
          </cell>
          <cell r="N60">
            <v>0</v>
          </cell>
          <cell r="O60">
            <v>0</v>
          </cell>
          <cell r="Q60" t="e">
            <v>#REF!</v>
          </cell>
        </row>
        <row r="61">
          <cell r="B61">
            <v>2</v>
          </cell>
          <cell r="C61" t="str">
            <v>04.8101</v>
          </cell>
          <cell r="D61" t="str">
            <v>L¾p ghÕ trªn cét ®· dùng</v>
          </cell>
          <cell r="E61" t="str">
            <v>TÊn</v>
          </cell>
          <cell r="F61">
            <v>0.27611056</v>
          </cell>
          <cell r="G61">
            <v>1</v>
          </cell>
          <cell r="J61">
            <v>171145</v>
          </cell>
          <cell r="L61">
            <v>0</v>
          </cell>
          <cell r="M61">
            <v>0</v>
          </cell>
          <cell r="N61">
            <v>47254.941791199999</v>
          </cell>
          <cell r="O61">
            <v>0</v>
          </cell>
        </row>
        <row r="62">
          <cell r="B62">
            <v>3</v>
          </cell>
          <cell r="C62" t="str">
            <v>02.1361</v>
          </cell>
          <cell r="D62" t="str">
            <v>VËn chuyÓn xµ</v>
          </cell>
          <cell r="E62" t="str">
            <v>TÊn</v>
          </cell>
          <cell r="F62">
            <v>0.27611056</v>
          </cell>
          <cell r="G62">
            <v>1</v>
          </cell>
          <cell r="J62">
            <v>10021.400000000001</v>
          </cell>
          <cell r="L62">
            <v>0</v>
          </cell>
          <cell r="M62">
            <v>0</v>
          </cell>
          <cell r="N62">
            <v>2767.0143659840005</v>
          </cell>
          <cell r="O62">
            <v>0</v>
          </cell>
        </row>
        <row r="63">
          <cell r="A63">
            <v>13</v>
          </cell>
          <cell r="D63" t="str">
            <v>Thang trÌo</v>
          </cell>
          <cell r="L63">
            <v>0</v>
          </cell>
          <cell r="M63">
            <v>464980.60799999995</v>
          </cell>
          <cell r="N63">
            <v>8661.2032511999987</v>
          </cell>
          <cell r="O63">
            <v>0</v>
          </cell>
        </row>
        <row r="64">
          <cell r="B64">
            <v>1</v>
          </cell>
          <cell r="C64" t="str">
            <v>PL§G</v>
          </cell>
          <cell r="D64" t="str">
            <v xml:space="preserve">ThÐp lµm thang + bu l«ng m¹ </v>
          </cell>
          <cell r="E64" t="str">
            <v>kg</v>
          </cell>
          <cell r="F64">
            <v>47.807999999999993</v>
          </cell>
          <cell r="G64">
            <v>1</v>
          </cell>
          <cell r="I64">
            <v>9726</v>
          </cell>
          <cell r="L64">
            <v>0</v>
          </cell>
          <cell r="M64">
            <v>464980.60799999995</v>
          </cell>
          <cell r="N64">
            <v>0</v>
          </cell>
          <cell r="O64">
            <v>0</v>
          </cell>
        </row>
        <row r="65">
          <cell r="B65">
            <v>2</v>
          </cell>
          <cell r="C65" t="str">
            <v>04.8101</v>
          </cell>
          <cell r="D65" t="str">
            <v>L¾p thang trªn cét ®· dùng</v>
          </cell>
          <cell r="E65" t="str">
            <v>TÊn</v>
          </cell>
          <cell r="F65">
            <v>4.7807999999999989E-2</v>
          </cell>
          <cell r="G65">
            <v>1</v>
          </cell>
          <cell r="J65">
            <v>171145</v>
          </cell>
          <cell r="L65">
            <v>0</v>
          </cell>
          <cell r="M65">
            <v>0</v>
          </cell>
          <cell r="N65">
            <v>8182.1001599999981</v>
          </cell>
          <cell r="O65">
            <v>0</v>
          </cell>
        </row>
        <row r="66">
          <cell r="B66">
            <v>3</v>
          </cell>
          <cell r="C66" t="str">
            <v>02.1361</v>
          </cell>
          <cell r="D66" t="str">
            <v>VËn chuyÓn thang</v>
          </cell>
          <cell r="E66" t="str">
            <v>TÊn</v>
          </cell>
          <cell r="F66">
            <v>4.7807999999999989E-2</v>
          </cell>
          <cell r="G66">
            <v>1</v>
          </cell>
          <cell r="J66">
            <v>10021.400000000001</v>
          </cell>
          <cell r="L66">
            <v>0</v>
          </cell>
          <cell r="M66">
            <v>0</v>
          </cell>
          <cell r="N66">
            <v>479.10309119999994</v>
          </cell>
          <cell r="O66">
            <v>0</v>
          </cell>
        </row>
        <row r="67">
          <cell r="A67">
            <v>14</v>
          </cell>
          <cell r="D67" t="str">
            <v>Gi¸ ®ì tñ h¹ thÕ</v>
          </cell>
          <cell r="L67">
            <v>0</v>
          </cell>
          <cell r="M67">
            <v>267854.03999999998</v>
          </cell>
          <cell r="N67">
            <v>4560.8277959999996</v>
          </cell>
          <cell r="O67">
            <v>0</v>
          </cell>
        </row>
        <row r="68">
          <cell r="B68">
            <v>1</v>
          </cell>
          <cell r="C68" t="str">
            <v>PL§G</v>
          </cell>
          <cell r="D68" t="str">
            <v xml:space="preserve">ThÐp lµm gi¸ + bu l«ng m¹ </v>
          </cell>
          <cell r="E68" t="str">
            <v>kg</v>
          </cell>
          <cell r="F68">
            <v>27.54</v>
          </cell>
          <cell r="G68">
            <v>1</v>
          </cell>
          <cell r="I68">
            <v>9726</v>
          </cell>
          <cell r="L68">
            <v>0</v>
          </cell>
          <cell r="M68">
            <v>267854.03999999998</v>
          </cell>
          <cell r="N68">
            <v>0</v>
          </cell>
          <cell r="O68">
            <v>0</v>
          </cell>
        </row>
        <row r="69">
          <cell r="B69">
            <v>2</v>
          </cell>
          <cell r="C69" t="str">
            <v>04.8102</v>
          </cell>
          <cell r="D69" t="str">
            <v>L¾p gi¸ trªn cét ®· dùng</v>
          </cell>
          <cell r="E69" t="str">
            <v>TÊn</v>
          </cell>
          <cell r="F69">
            <v>2.7539999999999999E-2</v>
          </cell>
          <cell r="G69">
            <v>1</v>
          </cell>
          <cell r="J69">
            <v>155586</v>
          </cell>
          <cell r="L69">
            <v>0</v>
          </cell>
          <cell r="M69">
            <v>0</v>
          </cell>
          <cell r="N69">
            <v>4284.8384399999995</v>
          </cell>
          <cell r="O69">
            <v>0</v>
          </cell>
        </row>
        <row r="70">
          <cell r="B70">
            <v>3</v>
          </cell>
          <cell r="C70" t="str">
            <v>02.1361</v>
          </cell>
          <cell r="D70" t="str">
            <v>VËn chuyÓn gi¸</v>
          </cell>
          <cell r="E70" t="str">
            <v>TÊn</v>
          </cell>
          <cell r="F70">
            <v>2.7539999999999999E-2</v>
          </cell>
          <cell r="G70">
            <v>1</v>
          </cell>
          <cell r="J70">
            <v>10021.400000000001</v>
          </cell>
          <cell r="L70">
            <v>0</v>
          </cell>
          <cell r="M70">
            <v>0</v>
          </cell>
          <cell r="N70">
            <v>275.98935600000004</v>
          </cell>
          <cell r="O70">
            <v>0</v>
          </cell>
        </row>
        <row r="71">
          <cell r="A71">
            <v>15</v>
          </cell>
          <cell r="D71" t="str">
            <v>Tñ ®o ®Õm</v>
          </cell>
          <cell r="L71">
            <v>34454</v>
          </cell>
          <cell r="M71">
            <v>1254782.1168000002</v>
          </cell>
          <cell r="N71">
            <v>49714.14</v>
          </cell>
          <cell r="O71">
            <v>30633</v>
          </cell>
        </row>
        <row r="72">
          <cell r="B72">
            <v>1</v>
          </cell>
          <cell r="C72" t="str">
            <v>PL§G</v>
          </cell>
          <cell r="D72" t="str">
            <v xml:space="preserve">ThÐp lµm tñ m¹ </v>
          </cell>
          <cell r="E72" t="str">
            <v>kg</v>
          </cell>
          <cell r="F72">
            <v>103.99000000000001</v>
          </cell>
          <cell r="G72">
            <v>1</v>
          </cell>
          <cell r="I72">
            <v>9726</v>
          </cell>
          <cell r="L72">
            <v>0</v>
          </cell>
          <cell r="M72">
            <v>1011406.7400000001</v>
          </cell>
          <cell r="N72">
            <v>0</v>
          </cell>
          <cell r="O72">
            <v>0</v>
          </cell>
        </row>
        <row r="73">
          <cell r="B73">
            <v>2</v>
          </cell>
          <cell r="C73" t="str">
            <v>HD - T6</v>
          </cell>
          <cell r="D73" t="str">
            <v>B¶ng gç 500x950x30</v>
          </cell>
          <cell r="E73" t="str">
            <v>C¸i</v>
          </cell>
          <cell r="F73">
            <v>1</v>
          </cell>
          <cell r="G73">
            <v>1</v>
          </cell>
          <cell r="I73">
            <v>38475</v>
          </cell>
          <cell r="L73">
            <v>0</v>
          </cell>
          <cell r="M73">
            <v>38475</v>
          </cell>
          <cell r="N73">
            <v>0</v>
          </cell>
          <cell r="O73">
            <v>0</v>
          </cell>
        </row>
        <row r="74">
          <cell r="B74">
            <v>3</v>
          </cell>
          <cell r="D74" t="str">
            <v>B¶n lÒ quay m¹</v>
          </cell>
          <cell r="E74" t="str">
            <v>Bé</v>
          </cell>
          <cell r="F74">
            <v>8</v>
          </cell>
          <cell r="G74">
            <v>1</v>
          </cell>
          <cell r="I74">
            <v>3000</v>
          </cell>
          <cell r="L74">
            <v>0</v>
          </cell>
          <cell r="M74">
            <v>24000</v>
          </cell>
          <cell r="N74">
            <v>0</v>
          </cell>
          <cell r="O74">
            <v>0</v>
          </cell>
        </row>
        <row r="75">
          <cell r="B75">
            <v>4</v>
          </cell>
          <cell r="D75" t="str">
            <v>Mãc kho¸ m¹</v>
          </cell>
          <cell r="E75" t="str">
            <v>Bé</v>
          </cell>
          <cell r="F75">
            <v>4</v>
          </cell>
          <cell r="G75">
            <v>1</v>
          </cell>
          <cell r="I75">
            <v>3000</v>
          </cell>
          <cell r="L75">
            <v>0</v>
          </cell>
          <cell r="M75">
            <v>12000</v>
          </cell>
          <cell r="N75">
            <v>0</v>
          </cell>
          <cell r="O75">
            <v>0</v>
          </cell>
        </row>
        <row r="76">
          <cell r="B76">
            <v>5</v>
          </cell>
          <cell r="D76" t="str">
            <v>Kho¸ ViÖt - TiÖp</v>
          </cell>
          <cell r="E76" t="str">
            <v>c¸i</v>
          </cell>
          <cell r="F76">
            <v>2</v>
          </cell>
          <cell r="G76">
            <v>1</v>
          </cell>
          <cell r="I76">
            <v>15000</v>
          </cell>
          <cell r="L76">
            <v>0</v>
          </cell>
          <cell r="M76">
            <v>30000</v>
          </cell>
          <cell r="N76">
            <v>0</v>
          </cell>
          <cell r="O76">
            <v>0</v>
          </cell>
        </row>
        <row r="77">
          <cell r="B77">
            <v>6</v>
          </cell>
          <cell r="D77" t="str">
            <v>§Ìn b¸o mÊt fa 220V-5W</v>
          </cell>
          <cell r="E77" t="str">
            <v>C¸i</v>
          </cell>
          <cell r="F77">
            <v>3</v>
          </cell>
          <cell r="G77">
            <v>1</v>
          </cell>
          <cell r="I77">
            <v>2500</v>
          </cell>
          <cell r="L77">
            <v>0</v>
          </cell>
          <cell r="M77">
            <v>7500</v>
          </cell>
          <cell r="N77">
            <v>0</v>
          </cell>
          <cell r="O77">
            <v>0</v>
          </cell>
        </row>
        <row r="78">
          <cell r="B78">
            <v>7</v>
          </cell>
          <cell r="C78" t="str">
            <v>HD - T6</v>
          </cell>
          <cell r="D78" t="str">
            <v>èng nhùa PVC T.P H¶i Phßng F 34</v>
          </cell>
          <cell r="E78" t="str">
            <v>m</v>
          </cell>
          <cell r="F78">
            <v>20</v>
          </cell>
          <cell r="G78">
            <v>1</v>
          </cell>
          <cell r="I78">
            <v>4400</v>
          </cell>
          <cell r="L78">
            <v>0</v>
          </cell>
          <cell r="M78">
            <v>88000</v>
          </cell>
          <cell r="N78">
            <v>0</v>
          </cell>
          <cell r="O78">
            <v>0</v>
          </cell>
        </row>
        <row r="79">
          <cell r="B79">
            <v>8</v>
          </cell>
          <cell r="C79" t="str">
            <v>HD - T6</v>
          </cell>
          <cell r="D79" t="str">
            <v>Cót nhùa PVC T.P H¶i Phßng F 34</v>
          </cell>
          <cell r="E79" t="str">
            <v>c¸i</v>
          </cell>
          <cell r="F79">
            <v>12</v>
          </cell>
          <cell r="G79">
            <v>1</v>
          </cell>
          <cell r="I79">
            <v>2700</v>
          </cell>
          <cell r="L79">
            <v>0</v>
          </cell>
          <cell r="M79">
            <v>32400</v>
          </cell>
          <cell r="N79">
            <v>0</v>
          </cell>
          <cell r="O79">
            <v>0</v>
          </cell>
        </row>
        <row r="80">
          <cell r="B80">
            <v>9</v>
          </cell>
          <cell r="D80" t="str">
            <v>TÊm kÝnh cöa ®äc chØ sè ®ång hå</v>
          </cell>
          <cell r="E80" t="str">
            <v>C¸i</v>
          </cell>
          <cell r="F80">
            <v>8</v>
          </cell>
          <cell r="G80">
            <v>1</v>
          </cell>
          <cell r="I80">
            <v>1000</v>
          </cell>
          <cell r="L80">
            <v>0</v>
          </cell>
          <cell r="M80">
            <v>8000</v>
          </cell>
          <cell r="N80">
            <v>0</v>
          </cell>
          <cell r="O80">
            <v>0</v>
          </cell>
        </row>
        <row r="81">
          <cell r="B81">
            <v>10</v>
          </cell>
          <cell r="D81" t="str">
            <v>VÝt b¾t b¶ng gç M 5x20</v>
          </cell>
          <cell r="E81" t="str">
            <v>C¸i</v>
          </cell>
          <cell r="F81">
            <v>6</v>
          </cell>
          <cell r="G81">
            <v>1</v>
          </cell>
          <cell r="I81">
            <v>100</v>
          </cell>
          <cell r="L81">
            <v>0</v>
          </cell>
          <cell r="M81">
            <v>600</v>
          </cell>
          <cell r="N81">
            <v>0</v>
          </cell>
          <cell r="O81">
            <v>0</v>
          </cell>
        </row>
        <row r="82">
          <cell r="B82">
            <v>11</v>
          </cell>
          <cell r="D82" t="str">
            <v>Bu l«ng M10x50 + ªcu</v>
          </cell>
          <cell r="E82" t="str">
            <v>C¸i</v>
          </cell>
          <cell r="F82">
            <v>4</v>
          </cell>
          <cell r="G82">
            <v>1</v>
          </cell>
          <cell r="I82">
            <v>600.0942</v>
          </cell>
          <cell r="L82">
            <v>0</v>
          </cell>
          <cell r="M82">
            <v>2400.3768</v>
          </cell>
          <cell r="N82">
            <v>0</v>
          </cell>
          <cell r="O82">
            <v>0</v>
          </cell>
        </row>
        <row r="83">
          <cell r="B83">
            <v>12</v>
          </cell>
          <cell r="C83" t="str">
            <v>05.1102</v>
          </cell>
          <cell r="D83" t="str">
            <v>L¾p tñ ®iÖn</v>
          </cell>
          <cell r="E83" t="str">
            <v>C¸i</v>
          </cell>
          <cell r="F83">
            <v>1</v>
          </cell>
          <cell r="G83">
            <v>1</v>
          </cell>
          <cell r="H83">
            <v>34454</v>
          </cell>
          <cell r="J83">
            <v>48712</v>
          </cell>
          <cell r="K83">
            <v>30633</v>
          </cell>
          <cell r="L83">
            <v>34454</v>
          </cell>
          <cell r="M83">
            <v>0</v>
          </cell>
          <cell r="N83">
            <v>48712</v>
          </cell>
          <cell r="O83">
            <v>30633</v>
          </cell>
        </row>
        <row r="84">
          <cell r="B84">
            <v>13</v>
          </cell>
          <cell r="C84" t="str">
            <v>02.1361</v>
          </cell>
          <cell r="D84" t="str">
            <v>VËn chuyÓn tñ</v>
          </cell>
          <cell r="E84" t="str">
            <v>TÊn</v>
          </cell>
          <cell r="F84">
            <v>0.1</v>
          </cell>
          <cell r="G84">
            <v>1</v>
          </cell>
          <cell r="J84">
            <v>10021.400000000001</v>
          </cell>
          <cell r="L84">
            <v>0</v>
          </cell>
          <cell r="M84">
            <v>0</v>
          </cell>
          <cell r="N84">
            <v>1002.1400000000002</v>
          </cell>
          <cell r="O84">
            <v>0</v>
          </cell>
        </row>
        <row r="85">
          <cell r="A85">
            <v>16</v>
          </cell>
          <cell r="D85" t="str">
            <v>TiÕp ®Þa tr¹m</v>
          </cell>
          <cell r="L85">
            <v>3003.2</v>
          </cell>
          <cell r="M85">
            <v>330615.53999999998</v>
          </cell>
          <cell r="N85">
            <v>176716.03798744001</v>
          </cell>
          <cell r="O85">
            <v>23134</v>
          </cell>
        </row>
        <row r="86">
          <cell r="B86">
            <v>1</v>
          </cell>
          <cell r="C86" t="str">
            <v>HD - T6</v>
          </cell>
          <cell r="D86" t="str">
            <v>S¾t  L.50x50x5</v>
          </cell>
          <cell r="E86" t="str">
            <v>kg</v>
          </cell>
          <cell r="F86">
            <v>37.700000000000003</v>
          </cell>
          <cell r="G86">
            <v>1.02</v>
          </cell>
          <cell r="I86">
            <v>4150</v>
          </cell>
          <cell r="J86">
            <v>0</v>
          </cell>
          <cell r="K86">
            <v>0</v>
          </cell>
          <cell r="L86">
            <v>0</v>
          </cell>
          <cell r="M86">
            <v>159584.1</v>
          </cell>
          <cell r="N86">
            <v>0</v>
          </cell>
          <cell r="O86">
            <v>0</v>
          </cell>
        </row>
        <row r="87">
          <cell r="B87">
            <v>2</v>
          </cell>
          <cell r="C87" t="str">
            <v>HD - T6</v>
          </cell>
          <cell r="D87" t="str">
            <v xml:space="preserve">S¾t dÑt 40x4 </v>
          </cell>
          <cell r="E87" t="str">
            <v>kg</v>
          </cell>
          <cell r="F87">
            <v>25.2</v>
          </cell>
          <cell r="G87">
            <v>1.02</v>
          </cell>
          <cell r="I87">
            <v>4100</v>
          </cell>
          <cell r="J87">
            <v>0</v>
          </cell>
          <cell r="K87">
            <v>0</v>
          </cell>
          <cell r="L87">
            <v>0</v>
          </cell>
          <cell r="M87">
            <v>105386.40000000001</v>
          </cell>
          <cell r="N87">
            <v>0</v>
          </cell>
          <cell r="O87">
            <v>0</v>
          </cell>
        </row>
        <row r="88">
          <cell r="B88">
            <v>3</v>
          </cell>
          <cell r="C88" t="str">
            <v>HD - T6</v>
          </cell>
          <cell r="D88" t="str">
            <v>S¾t F12</v>
          </cell>
          <cell r="E88" t="str">
            <v>kg</v>
          </cell>
          <cell r="F88">
            <v>13.32</v>
          </cell>
          <cell r="G88">
            <v>1.02</v>
          </cell>
          <cell r="I88">
            <v>4100</v>
          </cell>
          <cell r="J88">
            <v>0</v>
          </cell>
          <cell r="K88">
            <v>0</v>
          </cell>
          <cell r="L88">
            <v>0</v>
          </cell>
          <cell r="M88">
            <v>55704.240000000005</v>
          </cell>
          <cell r="N88">
            <v>0</v>
          </cell>
          <cell r="O88">
            <v>0</v>
          </cell>
        </row>
        <row r="89">
          <cell r="B89">
            <v>4</v>
          </cell>
          <cell r="C89" t="str">
            <v>PL§G</v>
          </cell>
          <cell r="D89" t="str">
            <v>Chi tiÕt m¹ kÏm + bu l«ng m¹</v>
          </cell>
          <cell r="E89" t="str">
            <v>kg</v>
          </cell>
          <cell r="F89">
            <v>1.0464</v>
          </cell>
          <cell r="G89">
            <v>1</v>
          </cell>
          <cell r="I89">
            <v>9500</v>
          </cell>
          <cell r="J89">
            <v>0</v>
          </cell>
          <cell r="K89">
            <v>0</v>
          </cell>
          <cell r="L89">
            <v>0</v>
          </cell>
          <cell r="M89">
            <v>9940.7999999999993</v>
          </cell>
          <cell r="N89">
            <v>0</v>
          </cell>
          <cell r="O89">
            <v>0</v>
          </cell>
        </row>
        <row r="90">
          <cell r="B90">
            <v>5</v>
          </cell>
          <cell r="C90" t="str">
            <v>03.3102</v>
          </cell>
          <cell r="D90" t="str">
            <v>§µo r·nh tiÕp ®Þa ®Êt cÊp II</v>
          </cell>
          <cell r="E90" t="str">
            <v>m3</v>
          </cell>
          <cell r="F90">
            <v>6.4</v>
          </cell>
          <cell r="G90">
            <v>1</v>
          </cell>
          <cell r="I90">
            <v>0</v>
          </cell>
          <cell r="J90">
            <v>14716</v>
          </cell>
          <cell r="K90">
            <v>0</v>
          </cell>
          <cell r="L90">
            <v>0</v>
          </cell>
          <cell r="M90">
            <v>0</v>
          </cell>
          <cell r="N90">
            <v>94182.400000000009</v>
          </cell>
          <cell r="O90">
            <v>0</v>
          </cell>
        </row>
        <row r="91">
          <cell r="B91">
            <v>6</v>
          </cell>
          <cell r="C91" t="str">
            <v>03.3202</v>
          </cell>
          <cell r="D91" t="str">
            <v>§¾p r·nh tiÕp ®Þa ®Êt cÊp II</v>
          </cell>
          <cell r="E91" t="str">
            <v>,,</v>
          </cell>
          <cell r="F91">
            <v>6.4</v>
          </cell>
          <cell r="G91">
            <v>1</v>
          </cell>
          <cell r="I91">
            <v>0</v>
          </cell>
          <cell r="J91">
            <v>8682</v>
          </cell>
          <cell r="K91">
            <v>0</v>
          </cell>
          <cell r="L91">
            <v>0</v>
          </cell>
          <cell r="M91">
            <v>0</v>
          </cell>
          <cell r="N91">
            <v>55564.800000000003</v>
          </cell>
          <cell r="O91">
            <v>0</v>
          </cell>
        </row>
        <row r="92">
          <cell r="B92">
            <v>7</v>
          </cell>
          <cell r="C92" t="str">
            <v>05.8002</v>
          </cell>
          <cell r="D92" t="str">
            <v>§ãng cäc tiÕp ®Þa</v>
          </cell>
          <cell r="E92" t="str">
            <v>cäc</v>
          </cell>
          <cell r="F92">
            <v>4</v>
          </cell>
          <cell r="G92">
            <v>1</v>
          </cell>
          <cell r="H92">
            <v>750.8</v>
          </cell>
          <cell r="I92">
            <v>0</v>
          </cell>
          <cell r="J92">
            <v>4335.3</v>
          </cell>
          <cell r="K92">
            <v>776</v>
          </cell>
          <cell r="L92">
            <v>3003.2</v>
          </cell>
          <cell r="M92">
            <v>0</v>
          </cell>
          <cell r="N92">
            <v>17341.2</v>
          </cell>
          <cell r="O92">
            <v>3104</v>
          </cell>
        </row>
        <row r="93">
          <cell r="B93">
            <v>8</v>
          </cell>
          <cell r="C93" t="str">
            <v>04.7002</v>
          </cell>
          <cell r="D93" t="str">
            <v xml:space="preserve">S¶n xuÊt vµ r¶i d©y tiÕp ®Þa </v>
          </cell>
          <cell r="E93" t="str">
            <v>m</v>
          </cell>
          <cell r="F93">
            <v>20</v>
          </cell>
          <cell r="G93">
            <v>1</v>
          </cell>
          <cell r="I93">
            <v>0</v>
          </cell>
          <cell r="J93">
            <v>438.8</v>
          </cell>
          <cell r="K93">
            <v>1001.5</v>
          </cell>
          <cell r="L93">
            <v>0</v>
          </cell>
          <cell r="M93">
            <v>0</v>
          </cell>
          <cell r="N93">
            <v>8776</v>
          </cell>
          <cell r="O93">
            <v>20030</v>
          </cell>
        </row>
        <row r="94">
          <cell r="B94">
            <v>9</v>
          </cell>
          <cell r="C94" t="str">
            <v>02.1351</v>
          </cell>
          <cell r="D94" t="str">
            <v>VËn chuyÓn tiÕp ®Þa</v>
          </cell>
          <cell r="E94" t="str">
            <v>tÊn</v>
          </cell>
          <cell r="F94">
            <v>7.7266399999999999E-2</v>
          </cell>
          <cell r="G94">
            <v>1</v>
          </cell>
          <cell r="I94">
            <v>0</v>
          </cell>
          <cell r="J94">
            <v>11022.1</v>
          </cell>
          <cell r="L94">
            <v>0</v>
          </cell>
          <cell r="M94">
            <v>0</v>
          </cell>
          <cell r="N94">
            <v>851.63798743999996</v>
          </cell>
          <cell r="O94">
            <v>0</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THKQ"/>
      <sheetName val="CTXD"/>
      <sheetName val="Tỷ lệ CLCL"/>
      <sheetName val="tỷ lệ HTCT"/>
      <sheetName val="đường QL3"/>
      <sheetName val="Thông tin"/>
      <sheetName val="Dòng tiền"/>
      <sheetName val="Ql3"/>
      <sheetName val="TTTT"/>
      <sheetName val="Tytrong_ketcauchinh"/>
      <sheetName val="trượt giá"/>
      <sheetName val="TLKCC"/>
    </sheetNames>
    <sheetDataSet>
      <sheetData sheetId="0" refreshError="1"/>
      <sheetData sheetId="1" refreshError="1"/>
      <sheetData sheetId="2">
        <row r="4">
          <cell r="A4" t="str">
            <v>I</v>
          </cell>
        </row>
      </sheetData>
      <sheetData sheetId="3">
        <row r="2">
          <cell r="A2" t="str">
            <v>STT</v>
          </cell>
          <cell r="B2" t="str">
            <v>Tên hạng mục</v>
          </cell>
          <cell r="D2" t="str">
            <v>Phương pháp chuyên gia</v>
          </cell>
          <cell r="K2" t="str">
            <v>Phương pháp tuổi đời</v>
          </cell>
          <cell r="O2" t="str">
            <v>Tỉ lệ CLCL của hạng mục</v>
          </cell>
        </row>
        <row r="3">
          <cell r="D3" t="str">
            <v>Kết cấu chính</v>
          </cell>
          <cell r="J3" t="str">
            <v>Tỉ lệ CLCL</v>
          </cell>
          <cell r="K3" t="str">
            <v>Thời gian đưa vào sử dụng</v>
          </cell>
          <cell r="L3" t="str">
            <v>Tuổi đời hiệu quả (tháng)</v>
          </cell>
          <cell r="M3" t="str">
            <v>Tuổi đời kinh tế (tháng)</v>
          </cell>
          <cell r="N3" t="str">
            <v>Tỉ lệ CLCL</v>
          </cell>
        </row>
        <row r="4">
          <cell r="D4" t="str">
            <v>Móng</v>
          </cell>
          <cell r="E4" t="str">
            <v>Khung cột</v>
          </cell>
          <cell r="F4" t="str">
            <v>Tường</v>
          </cell>
          <cell r="G4" t="str">
            <v>Nền, sàn</v>
          </cell>
          <cell r="H4" t="str">
            <v>Đỡ mái</v>
          </cell>
          <cell r="I4" t="str">
            <v>Mái</v>
          </cell>
        </row>
        <row r="5">
          <cell r="A5" t="str">
            <v>I</v>
          </cell>
          <cell r="B5" t="str">
            <v>Các công trình chính theo GCN</v>
          </cell>
        </row>
        <row r="6">
          <cell r="A6" t="str">
            <v>1.1</v>
          </cell>
          <cell r="B6" t="str">
            <v>Nhà làm việc</v>
          </cell>
          <cell r="J6">
            <v>0.97</v>
          </cell>
          <cell r="K6">
            <v>44482</v>
          </cell>
          <cell r="L6">
            <v>10</v>
          </cell>
          <cell r="M6">
            <v>600</v>
          </cell>
          <cell r="N6">
            <v>0.98299999999999998</v>
          </cell>
          <cell r="O6">
            <v>0.97649999999999992</v>
          </cell>
        </row>
        <row r="7">
          <cell r="B7" t="str">
            <v>- Tỉ trọng kết cấu</v>
          </cell>
          <cell r="C7" t="str">
            <v>b12</v>
          </cell>
          <cell r="D7">
            <v>0.09</v>
          </cell>
          <cell r="E7">
            <v>0</v>
          </cell>
          <cell r="F7">
            <v>0.18</v>
          </cell>
          <cell r="G7">
            <v>0.14000000000000001</v>
          </cell>
          <cell r="H7">
            <v>0</v>
          </cell>
          <cell r="I7">
            <v>0.13</v>
          </cell>
        </row>
        <row r="8">
          <cell r="B8" t="str">
            <v>- Chất lượng còn lại kết cấu</v>
          </cell>
          <cell r="D8">
            <v>0.97</v>
          </cell>
          <cell r="E8">
            <v>0.97</v>
          </cell>
          <cell r="F8">
            <v>0.97</v>
          </cell>
          <cell r="G8">
            <v>0.97</v>
          </cell>
          <cell r="H8">
            <v>0.97</v>
          </cell>
          <cell r="I8">
            <v>0.97</v>
          </cell>
        </row>
        <row r="9">
          <cell r="A9" t="str">
            <v>1.2</v>
          </cell>
          <cell r="B9" t="str">
            <v>Xưởng sản xuất</v>
          </cell>
          <cell r="J9">
            <v>0.9</v>
          </cell>
          <cell r="K9">
            <v>44482</v>
          </cell>
          <cell r="L9">
            <v>10</v>
          </cell>
          <cell r="M9">
            <v>300</v>
          </cell>
          <cell r="N9">
            <v>0.96699999999999997</v>
          </cell>
          <cell r="O9">
            <v>0.9</v>
          </cell>
        </row>
        <row r="10">
          <cell r="B10" t="str">
            <v>- Tỉ trọng kết cấu</v>
          </cell>
          <cell r="C10" t="str">
            <v>bnx</v>
          </cell>
          <cell r="D10">
            <v>0.08</v>
          </cell>
          <cell r="E10">
            <v>0.13</v>
          </cell>
          <cell r="F10">
            <v>0.12</v>
          </cell>
          <cell r="G10">
            <v>0.12</v>
          </cell>
          <cell r="H10">
            <v>0.09</v>
          </cell>
          <cell r="I10">
            <v>7.0000000000000007E-2</v>
          </cell>
        </row>
        <row r="11">
          <cell r="B11" t="str">
            <v>- Chất lượng còn lại kết cấu</v>
          </cell>
          <cell r="D11">
            <v>0.9</v>
          </cell>
          <cell r="E11">
            <v>0.9</v>
          </cell>
          <cell r="F11">
            <v>0.9</v>
          </cell>
          <cell r="G11">
            <v>0.9</v>
          </cell>
          <cell r="H11">
            <v>0.9</v>
          </cell>
          <cell r="I11">
            <v>0.9</v>
          </cell>
        </row>
        <row r="12">
          <cell r="A12" t="str">
            <v>1.3</v>
          </cell>
          <cell r="B12" t="str">
            <v>Nhà nghỉ công nhân</v>
          </cell>
          <cell r="J12">
            <v>0.95</v>
          </cell>
          <cell r="K12">
            <v>44482</v>
          </cell>
          <cell r="L12">
            <v>10</v>
          </cell>
          <cell r="M12">
            <v>300</v>
          </cell>
          <cell r="N12">
            <v>0.96699999999999997</v>
          </cell>
          <cell r="O12">
            <v>0.95849999999999991</v>
          </cell>
        </row>
        <row r="13">
          <cell r="B13" t="str">
            <v>- Tỉ trọng kết cấu</v>
          </cell>
          <cell r="C13" t="str">
            <v>b8</v>
          </cell>
          <cell r="D13">
            <v>0.1</v>
          </cell>
          <cell r="E13">
            <v>0</v>
          </cell>
          <cell r="F13">
            <v>0.18</v>
          </cell>
          <cell r="G13">
            <v>0.06</v>
          </cell>
          <cell r="H13">
            <v>0.09</v>
          </cell>
          <cell r="I13">
            <v>0.16</v>
          </cell>
        </row>
        <row r="14">
          <cell r="B14" t="str">
            <v>- Chất lượng còn lại kết cấu</v>
          </cell>
          <cell r="D14">
            <v>0.95</v>
          </cell>
          <cell r="E14">
            <v>0.95</v>
          </cell>
          <cell r="F14">
            <v>0.95</v>
          </cell>
          <cell r="G14">
            <v>0.95</v>
          </cell>
          <cell r="H14">
            <v>0.95</v>
          </cell>
          <cell r="I14">
            <v>0.95</v>
          </cell>
        </row>
        <row r="15">
          <cell r="A15" t="str">
            <v>1.4</v>
          </cell>
          <cell r="B15" t="str">
            <v>Kho bao bì</v>
          </cell>
          <cell r="J15">
            <v>0.94</v>
          </cell>
          <cell r="K15">
            <v>44482</v>
          </cell>
          <cell r="L15">
            <v>10</v>
          </cell>
          <cell r="M15">
            <v>240</v>
          </cell>
          <cell r="N15">
            <v>0.95799999999999996</v>
          </cell>
          <cell r="O15">
            <v>0.94899999999999995</v>
          </cell>
        </row>
        <row r="16">
          <cell r="B16" t="str">
            <v>- Tỉ trọng kết cấu</v>
          </cell>
          <cell r="C16" t="str">
            <v>bnx</v>
          </cell>
          <cell r="D16">
            <v>0.08</v>
          </cell>
          <cell r="E16">
            <v>0.13</v>
          </cell>
          <cell r="F16">
            <v>0.12</v>
          </cell>
          <cell r="G16">
            <v>0.12</v>
          </cell>
          <cell r="H16">
            <v>0.09</v>
          </cell>
          <cell r="I16">
            <v>7.0000000000000007E-2</v>
          </cell>
        </row>
        <row r="17">
          <cell r="B17" t="str">
            <v>- Chất lượng còn lại kết cấu</v>
          </cell>
          <cell r="D17">
            <v>0.95</v>
          </cell>
          <cell r="E17">
            <v>0.95</v>
          </cell>
          <cell r="F17">
            <v>0.9</v>
          </cell>
          <cell r="G17">
            <v>0.95</v>
          </cell>
          <cell r="H17">
            <v>0.95</v>
          </cell>
          <cell r="I17">
            <v>0.95</v>
          </cell>
        </row>
        <row r="18">
          <cell r="A18" t="str">
            <v>1.5</v>
          </cell>
          <cell r="B18" t="str">
            <v>Nhà lò hơi</v>
          </cell>
          <cell r="J18">
            <v>0.85</v>
          </cell>
          <cell r="K18">
            <v>44482</v>
          </cell>
          <cell r="L18">
            <v>10</v>
          </cell>
          <cell r="M18">
            <v>300</v>
          </cell>
          <cell r="N18">
            <v>0.96699999999999997</v>
          </cell>
          <cell r="O18">
            <v>0.90849999999999997</v>
          </cell>
        </row>
        <row r="19">
          <cell r="B19" t="str">
            <v>- Tỉ trọng kết cấu</v>
          </cell>
          <cell r="C19" t="str">
            <v>bnx</v>
          </cell>
          <cell r="D19">
            <v>0.08</v>
          </cell>
          <cell r="E19">
            <v>0.13</v>
          </cell>
          <cell r="F19">
            <v>0.12</v>
          </cell>
          <cell r="G19">
            <v>0.12</v>
          </cell>
          <cell r="H19">
            <v>0.09</v>
          </cell>
          <cell r="I19">
            <v>7.0000000000000007E-2</v>
          </cell>
        </row>
        <row r="20">
          <cell r="B20" t="str">
            <v>- Chất lượng còn lại kết cấu</v>
          </cell>
          <cell r="D20">
            <v>0.85</v>
          </cell>
          <cell r="E20">
            <v>0.85</v>
          </cell>
          <cell r="F20">
            <v>0.85</v>
          </cell>
          <cell r="G20">
            <v>0.85</v>
          </cell>
          <cell r="H20">
            <v>0.85</v>
          </cell>
          <cell r="I20">
            <v>0.85</v>
          </cell>
        </row>
        <row r="21">
          <cell r="A21" t="str">
            <v>1.6</v>
          </cell>
          <cell r="B21" t="str">
            <v>Nhà bảo vệ</v>
          </cell>
          <cell r="J21">
            <v>0.95</v>
          </cell>
          <cell r="K21">
            <v>44482</v>
          </cell>
          <cell r="L21">
            <v>10</v>
          </cell>
          <cell r="M21">
            <v>300</v>
          </cell>
          <cell r="N21">
            <v>0.96699999999999997</v>
          </cell>
          <cell r="O21">
            <v>0.95849999999999991</v>
          </cell>
        </row>
        <row r="22">
          <cell r="B22" t="str">
            <v>- Tỉ trọng kết cấu</v>
          </cell>
          <cell r="C22" t="str">
            <v>b8</v>
          </cell>
          <cell r="D22">
            <v>0.1</v>
          </cell>
          <cell r="E22">
            <v>0</v>
          </cell>
          <cell r="F22">
            <v>0.18</v>
          </cell>
          <cell r="G22">
            <v>0.06</v>
          </cell>
          <cell r="H22">
            <v>0.09</v>
          </cell>
          <cell r="I22">
            <v>0.16</v>
          </cell>
        </row>
        <row r="23">
          <cell r="B23" t="str">
            <v>- Chất lượng còn lại kết cấu</v>
          </cell>
          <cell r="D23">
            <v>0.95</v>
          </cell>
          <cell r="E23">
            <v>0.95</v>
          </cell>
          <cell r="F23">
            <v>0.95</v>
          </cell>
          <cell r="G23">
            <v>0.95</v>
          </cell>
          <cell r="H23">
            <v>0.95</v>
          </cell>
          <cell r="I23">
            <v>0.95</v>
          </cell>
        </row>
        <row r="24">
          <cell r="A24" t="str">
            <v>1.7</v>
          </cell>
          <cell r="B24" t="str">
            <v>Nhà khách chờ</v>
          </cell>
          <cell r="J24">
            <v>0.95</v>
          </cell>
          <cell r="K24">
            <v>44482</v>
          </cell>
          <cell r="L24">
            <v>10</v>
          </cell>
          <cell r="M24">
            <v>300</v>
          </cell>
          <cell r="N24">
            <v>0.96699999999999997</v>
          </cell>
          <cell r="O24">
            <v>0.95849999999999991</v>
          </cell>
        </row>
        <row r="25">
          <cell r="B25" t="str">
            <v>- Tỉ trọng kết cấu</v>
          </cell>
          <cell r="C25" t="str">
            <v>b7</v>
          </cell>
          <cell r="D25">
            <v>0.1</v>
          </cell>
          <cell r="E25">
            <v>0</v>
          </cell>
          <cell r="F25">
            <v>0.18</v>
          </cell>
          <cell r="G25">
            <v>0.05</v>
          </cell>
          <cell r="H25">
            <v>0.09</v>
          </cell>
          <cell r="I25">
            <v>0.17</v>
          </cell>
        </row>
        <row r="26">
          <cell r="B26" t="str">
            <v>- Chất lượng còn lại kết cấu</v>
          </cell>
          <cell r="D26">
            <v>0.95</v>
          </cell>
          <cell r="E26">
            <v>0.95</v>
          </cell>
          <cell r="F26">
            <v>0.95</v>
          </cell>
          <cell r="G26">
            <v>0.95</v>
          </cell>
          <cell r="H26">
            <v>0.95</v>
          </cell>
          <cell r="I26">
            <v>0.95</v>
          </cell>
        </row>
        <row r="27">
          <cell r="A27" t="str">
            <v>1.8</v>
          </cell>
          <cell r="B27" t="str">
            <v>Nhà để xe</v>
          </cell>
          <cell r="J27">
            <v>0.95</v>
          </cell>
          <cell r="K27">
            <v>44482</v>
          </cell>
          <cell r="L27">
            <v>10</v>
          </cell>
          <cell r="M27">
            <v>300</v>
          </cell>
          <cell r="N27">
            <v>0.96699999999999997</v>
          </cell>
          <cell r="O27">
            <v>0.95849999999999991</v>
          </cell>
        </row>
        <row r="28">
          <cell r="B28" t="str">
            <v>- Tỉ trọng kết cấu</v>
          </cell>
          <cell r="C28" t="str">
            <v>bnx</v>
          </cell>
          <cell r="D28">
            <v>0.08</v>
          </cell>
          <cell r="E28">
            <v>0.13</v>
          </cell>
          <cell r="F28">
            <v>0.12</v>
          </cell>
          <cell r="G28">
            <v>0.12</v>
          </cell>
          <cell r="H28">
            <v>0.09</v>
          </cell>
          <cell r="I28">
            <v>7.0000000000000007E-2</v>
          </cell>
        </row>
        <row r="29">
          <cell r="B29" t="str">
            <v>- Chất lượng còn lại kết cấu</v>
          </cell>
          <cell r="D29">
            <v>0.95</v>
          </cell>
          <cell r="E29">
            <v>0.95</v>
          </cell>
          <cell r="F29">
            <v>0.95</v>
          </cell>
          <cell r="G29">
            <v>0.95</v>
          </cell>
          <cell r="H29">
            <v>0.95</v>
          </cell>
          <cell r="I29">
            <v>0.95</v>
          </cell>
        </row>
        <row r="30">
          <cell r="A30" t="str">
            <v>II</v>
          </cell>
          <cell r="B30" t="str">
            <v>Các công trình khác ngoài GCN, được ghi nhận trong GPXD</v>
          </cell>
        </row>
        <row r="31">
          <cell r="A31" t="str">
            <v>2.1</v>
          </cell>
          <cell r="B31" t="str">
            <v>Bể xử lý nước thải</v>
          </cell>
          <cell r="J31">
            <v>0.95</v>
          </cell>
          <cell r="K31">
            <v>44469</v>
          </cell>
          <cell r="L31">
            <v>11</v>
          </cell>
          <cell r="M31">
            <v>240</v>
          </cell>
          <cell r="N31">
            <v>0.95399999999999996</v>
          </cell>
          <cell r="O31">
            <v>0.95199999999999996</v>
          </cell>
        </row>
        <row r="32">
          <cell r="B32" t="str">
            <v>- Tỉ trọng kết cấu</v>
          </cell>
        </row>
        <row r="33">
          <cell r="B33" t="str">
            <v>- Chất lượng còn lại kết cấu</v>
          </cell>
        </row>
        <row r="34">
          <cell r="A34" t="str">
            <v>2.2</v>
          </cell>
          <cell r="B34" t="str">
            <v>Nhà chứa chất thải rắn</v>
          </cell>
          <cell r="J34">
            <v>0.9</v>
          </cell>
          <cell r="K34">
            <v>44469</v>
          </cell>
          <cell r="L34">
            <v>11</v>
          </cell>
          <cell r="M34">
            <v>300</v>
          </cell>
          <cell r="N34">
            <v>0.96299999999999997</v>
          </cell>
          <cell r="O34">
            <v>0.93149999999999999</v>
          </cell>
        </row>
        <row r="35">
          <cell r="B35" t="str">
            <v>- Tỉ trọng kết cấu</v>
          </cell>
          <cell r="C35" t="str">
            <v>bnx</v>
          </cell>
          <cell r="D35">
            <v>0.08</v>
          </cell>
          <cell r="E35">
            <v>0.13</v>
          </cell>
          <cell r="F35">
            <v>0.12</v>
          </cell>
          <cell r="G35">
            <v>0.12</v>
          </cell>
          <cell r="H35">
            <v>0.09</v>
          </cell>
          <cell r="I35">
            <v>7.0000000000000007E-2</v>
          </cell>
        </row>
        <row r="36">
          <cell r="B36" t="str">
            <v>- Chất lượng còn lại kết cấu</v>
          </cell>
          <cell r="D36">
            <v>0.9</v>
          </cell>
          <cell r="E36">
            <v>0.9</v>
          </cell>
          <cell r="F36">
            <v>0.9</v>
          </cell>
          <cell r="G36">
            <v>0.9</v>
          </cell>
          <cell r="H36">
            <v>0.9</v>
          </cell>
          <cell r="I36">
            <v>0.9</v>
          </cell>
        </row>
        <row r="37">
          <cell r="A37" t="str">
            <v>2.3</v>
          </cell>
          <cell r="B37" t="str">
            <v>Bể nước lò hơi</v>
          </cell>
          <cell r="J37">
            <v>0.95</v>
          </cell>
          <cell r="K37">
            <v>44469</v>
          </cell>
          <cell r="L37">
            <v>11</v>
          </cell>
          <cell r="M37">
            <v>240</v>
          </cell>
          <cell r="N37">
            <v>0.95399999999999996</v>
          </cell>
          <cell r="O37">
            <v>0.95199999999999996</v>
          </cell>
        </row>
        <row r="38">
          <cell r="B38" t="str">
            <v>- Tỉ trọng kết cấu</v>
          </cell>
        </row>
        <row r="39">
          <cell r="B39" t="str">
            <v>- Chất lượng còn lại kết cấu</v>
          </cell>
        </row>
        <row r="40">
          <cell r="A40" t="str">
            <v>2.4</v>
          </cell>
          <cell r="B40" t="str">
            <v>Nhà vệ sinh</v>
          </cell>
          <cell r="J40">
            <v>0.95</v>
          </cell>
          <cell r="K40">
            <v>44469</v>
          </cell>
          <cell r="L40">
            <v>11</v>
          </cell>
          <cell r="M40">
            <v>300</v>
          </cell>
          <cell r="N40">
            <v>0.96299999999999997</v>
          </cell>
          <cell r="O40">
            <v>0.95649999999999991</v>
          </cell>
        </row>
        <row r="41">
          <cell r="B41" t="str">
            <v>- Tỉ trọng kết cấu</v>
          </cell>
          <cell r="C41" t="str">
            <v>b8</v>
          </cell>
          <cell r="D41">
            <v>0.1</v>
          </cell>
          <cell r="E41">
            <v>0</v>
          </cell>
          <cell r="F41">
            <v>0.18</v>
          </cell>
          <cell r="G41">
            <v>0.06</v>
          </cell>
          <cell r="H41">
            <v>0.09</v>
          </cell>
          <cell r="I41">
            <v>0.16</v>
          </cell>
        </row>
        <row r="42">
          <cell r="B42" t="str">
            <v>- Chất lượng còn lại kết cấu</v>
          </cell>
          <cell r="D42">
            <v>0.95</v>
          </cell>
          <cell r="E42">
            <v>0.95</v>
          </cell>
          <cell r="F42">
            <v>0.95</v>
          </cell>
          <cell r="G42">
            <v>0.95</v>
          </cell>
          <cell r="H42">
            <v>0.95</v>
          </cell>
          <cell r="I42">
            <v>0.95</v>
          </cell>
        </row>
        <row r="43">
          <cell r="A43" t="str">
            <v>2.5</v>
          </cell>
          <cell r="B43" t="str">
            <v>Bể nước PCCC</v>
          </cell>
          <cell r="J43">
            <v>0.95</v>
          </cell>
          <cell r="K43">
            <v>44469</v>
          </cell>
          <cell r="L43">
            <v>11</v>
          </cell>
          <cell r="M43">
            <v>240</v>
          </cell>
          <cell r="N43">
            <v>0.95399999999999996</v>
          </cell>
          <cell r="O43">
            <v>0.95199999999999996</v>
          </cell>
        </row>
        <row r="44">
          <cell r="B44" t="str">
            <v>- Tỉ trọng kết cấu</v>
          </cell>
        </row>
        <row r="45">
          <cell r="B45" t="str">
            <v>- Chất lượng còn lại kết cấu</v>
          </cell>
        </row>
        <row r="46">
          <cell r="A46" t="str">
            <v>2.6</v>
          </cell>
          <cell r="B46" t="str">
            <v>Công trình khác (hệ thống tường rào, cổng ngõ và các công trình hạ tầng kỹ thuật)</v>
          </cell>
          <cell r="J46">
            <v>0.9</v>
          </cell>
          <cell r="K46">
            <v>44469</v>
          </cell>
          <cell r="L46">
            <v>11</v>
          </cell>
          <cell r="M46">
            <v>120</v>
          </cell>
          <cell r="N46">
            <v>0.90800000000000003</v>
          </cell>
          <cell r="O46">
            <v>0.90400000000000003</v>
          </cell>
        </row>
        <row r="47">
          <cell r="B47" t="str">
            <v>- Tỉ trọng kết cấu</v>
          </cell>
        </row>
        <row r="48">
          <cell r="B48" t="str">
            <v>- Chất lượng còn lại kết cấu</v>
          </cell>
        </row>
        <row r="49">
          <cell r="A49" t="str">
            <v>2.7</v>
          </cell>
          <cell r="B49" t="e">
            <v>#N/A</v>
          </cell>
          <cell r="J49">
            <v>0.75</v>
          </cell>
          <cell r="K49">
            <v>44469</v>
          </cell>
          <cell r="L49">
            <v>11</v>
          </cell>
          <cell r="M49">
            <v>300</v>
          </cell>
          <cell r="N49">
            <v>0.96299999999999997</v>
          </cell>
          <cell r="O49">
            <v>0.85650000000000004</v>
          </cell>
        </row>
        <row r="50">
          <cell r="B50" t="str">
            <v>- Tỉ trọng kết cấu</v>
          </cell>
          <cell r="C50" t="str">
            <v>bnx</v>
          </cell>
          <cell r="D50">
            <v>0.08</v>
          </cell>
          <cell r="E50">
            <v>0.13</v>
          </cell>
          <cell r="F50">
            <v>0.12</v>
          </cell>
          <cell r="G50">
            <v>0.12</v>
          </cell>
          <cell r="H50">
            <v>0.09</v>
          </cell>
          <cell r="I50">
            <v>7.0000000000000007E-2</v>
          </cell>
        </row>
        <row r="51">
          <cell r="B51" t="str">
            <v>- Chất lượng còn lại kết cấu</v>
          </cell>
          <cell r="D51">
            <v>0.75</v>
          </cell>
          <cell r="E51">
            <v>0.75</v>
          </cell>
          <cell r="F51">
            <v>0.75</v>
          </cell>
          <cell r="G51">
            <v>0.75</v>
          </cell>
          <cell r="H51">
            <v>0.75</v>
          </cell>
          <cell r="I51">
            <v>0.75</v>
          </cell>
        </row>
        <row r="52">
          <cell r="A52" t="str">
            <v>2.6</v>
          </cell>
          <cell r="B52" t="str">
            <v>Công trình khác (hệ thống tường rào, cổng ngõ và các công trình hạ tầng kỹ thuật)</v>
          </cell>
          <cell r="K52">
            <v>44469</v>
          </cell>
          <cell r="L52">
            <v>11</v>
          </cell>
          <cell r="M52">
            <v>300</v>
          </cell>
          <cell r="N52">
            <v>0.96299999999999997</v>
          </cell>
          <cell r="O52">
            <v>0.96299999999999997</v>
          </cell>
        </row>
        <row r="53">
          <cell r="B53" t="str">
            <v>- Tỉ trọng kết cấu</v>
          </cell>
        </row>
        <row r="54">
          <cell r="B54" t="str">
            <v>- Chất lượng còn lại kết cấu</v>
          </cell>
        </row>
        <row r="55">
          <cell r="A55" t="str">
            <v>III</v>
          </cell>
          <cell r="B55" t="e">
            <v>#N/A</v>
          </cell>
          <cell r="J55">
            <v>0.98</v>
          </cell>
          <cell r="K55">
            <v>43232</v>
          </cell>
          <cell r="L55">
            <v>51</v>
          </cell>
          <cell r="M55">
            <v>120</v>
          </cell>
          <cell r="N55">
            <v>0.57499999999999996</v>
          </cell>
          <cell r="O55">
            <v>0.98</v>
          </cell>
        </row>
        <row r="56">
          <cell r="A56">
            <v>9</v>
          </cell>
          <cell r="B56" t="e">
            <v>#N/A</v>
          </cell>
          <cell r="J56">
            <v>0.98</v>
          </cell>
          <cell r="K56">
            <v>43232</v>
          </cell>
          <cell r="L56">
            <v>51</v>
          </cell>
          <cell r="M56">
            <v>120</v>
          </cell>
          <cell r="N56">
            <v>0.57499999999999996</v>
          </cell>
          <cell r="O56">
            <v>0.98</v>
          </cell>
        </row>
        <row r="57">
          <cell r="A57">
            <v>10</v>
          </cell>
          <cell r="B57" t="e">
            <v>#N/A</v>
          </cell>
          <cell r="J57">
            <v>0.98</v>
          </cell>
          <cell r="K57">
            <v>43232</v>
          </cell>
          <cell r="L57">
            <v>51</v>
          </cell>
          <cell r="M57">
            <v>120</v>
          </cell>
          <cell r="N57">
            <v>0.57499999999999996</v>
          </cell>
          <cell r="O57">
            <v>0.98</v>
          </cell>
        </row>
        <row r="58">
          <cell r="A58">
            <v>11</v>
          </cell>
          <cell r="B58" t="e">
            <v>#N/A</v>
          </cell>
          <cell r="J58">
            <v>0.98</v>
          </cell>
          <cell r="K58">
            <v>43232</v>
          </cell>
          <cell r="L58">
            <v>51</v>
          </cell>
          <cell r="M58">
            <v>240</v>
          </cell>
          <cell r="N58">
            <v>0.78800000000000003</v>
          </cell>
          <cell r="O58">
            <v>0.88400000000000001</v>
          </cell>
        </row>
        <row r="59">
          <cell r="A59">
            <v>12</v>
          </cell>
          <cell r="B59" t="e">
            <v>#N/A</v>
          </cell>
          <cell r="J59">
            <v>0.98</v>
          </cell>
          <cell r="K59">
            <v>43233</v>
          </cell>
          <cell r="L59">
            <v>51</v>
          </cell>
          <cell r="M59">
            <v>300</v>
          </cell>
          <cell r="N59">
            <v>0.83</v>
          </cell>
          <cell r="O59">
            <v>0.90500000000000003</v>
          </cell>
        </row>
        <row r="60">
          <cell r="A60">
            <v>13</v>
          </cell>
          <cell r="B60" t="e">
            <v>#N/A</v>
          </cell>
          <cell r="J60">
            <v>0.98</v>
          </cell>
          <cell r="K60">
            <v>43234</v>
          </cell>
          <cell r="L60">
            <v>51</v>
          </cell>
          <cell r="M60">
            <v>120</v>
          </cell>
          <cell r="N60">
            <v>0.57499999999999996</v>
          </cell>
          <cell r="O60">
            <v>0.98</v>
          </cell>
        </row>
      </sheetData>
      <sheetData sheetId="4" refreshError="1"/>
      <sheetData sheetId="5" refreshError="1"/>
      <sheetData sheetId="6" refreshError="1"/>
      <sheetData sheetId="7" refreshError="1"/>
      <sheetData sheetId="8" refreshError="1"/>
      <sheetData sheetId="9" refreshError="1"/>
      <sheetData sheetId="10">
        <row r="2">
          <cell r="N2" t="str">
            <v>Móng</v>
          </cell>
          <cell r="O2" t="str">
            <v>Khung cột</v>
          </cell>
          <cell r="P2" t="str">
            <v>Tường</v>
          </cell>
          <cell r="Q2" t="str">
            <v>Nền, sàn</v>
          </cell>
          <cell r="R2" t="str">
            <v>Đỡ mái</v>
          </cell>
          <cell r="S2" t="str">
            <v>Mái</v>
          </cell>
          <cell r="T2" t="str">
            <v>Cộng</v>
          </cell>
        </row>
        <row r="3">
          <cell r="M3" t="str">
            <v>I/. NHÀ XÂY GẠCH</v>
          </cell>
        </row>
        <row r="4">
          <cell r="L4" t="str">
            <v>A1</v>
          </cell>
          <cell r="M4" t="str">
            <v>- Nhà 1 tầng cấp 4 không có khu phụ riêng</v>
          </cell>
          <cell r="N4">
            <v>0.1</v>
          </cell>
          <cell r="O4">
            <v>0</v>
          </cell>
          <cell r="P4">
            <v>0.15</v>
          </cell>
          <cell r="Q4">
            <v>0.1</v>
          </cell>
          <cell r="R4">
            <v>0.1</v>
          </cell>
          <cell r="S4">
            <v>0.16</v>
          </cell>
          <cell r="T4">
            <v>0.61</v>
          </cell>
        </row>
        <row r="5">
          <cell r="L5" t="str">
            <v>A2</v>
          </cell>
          <cell r="M5" t="str">
            <v>- Nhà 1 tầng cấp 4 có khu phụ riêng</v>
          </cell>
          <cell r="N5">
            <v>0.1</v>
          </cell>
          <cell r="O5">
            <v>0</v>
          </cell>
          <cell r="P5">
            <v>0.18</v>
          </cell>
          <cell r="Q5">
            <v>0.05</v>
          </cell>
          <cell r="R5">
            <v>0.09</v>
          </cell>
          <cell r="S5">
            <v>0.17</v>
          </cell>
          <cell r="T5">
            <v>0.59000000000000008</v>
          </cell>
        </row>
        <row r="6">
          <cell r="L6" t="str">
            <v>A3</v>
          </cell>
          <cell r="M6" t="str">
            <v>- Nhà 1 tầng cấp 2-3 không có khu phụ riêng</v>
          </cell>
          <cell r="N6">
            <v>0.1</v>
          </cell>
          <cell r="O6">
            <v>0</v>
          </cell>
          <cell r="P6">
            <v>0.15</v>
          </cell>
          <cell r="Q6">
            <v>0.1</v>
          </cell>
          <cell r="R6">
            <v>0.09</v>
          </cell>
          <cell r="S6">
            <v>0.16</v>
          </cell>
          <cell r="T6">
            <v>0.6</v>
          </cell>
        </row>
        <row r="7">
          <cell r="L7" t="str">
            <v>A4</v>
          </cell>
          <cell r="M7" t="str">
            <v>- Nhà 1 tầng cấp 2-3 có khu phụ riêng</v>
          </cell>
          <cell r="N7">
            <v>0.1</v>
          </cell>
          <cell r="O7">
            <v>0</v>
          </cell>
          <cell r="P7">
            <v>0.18</v>
          </cell>
          <cell r="Q7">
            <v>0.06</v>
          </cell>
          <cell r="R7">
            <v>0.09</v>
          </cell>
          <cell r="S7">
            <v>0.16</v>
          </cell>
          <cell r="T7">
            <v>0.59000000000000008</v>
          </cell>
        </row>
        <row r="8">
          <cell r="L8" t="str">
            <v>A5</v>
          </cell>
          <cell r="M8" t="str">
            <v>- Nhà 2 tầng mái ngói không có khu phụ riêng</v>
          </cell>
          <cell r="N8">
            <v>0.1</v>
          </cell>
          <cell r="O8">
            <v>0</v>
          </cell>
          <cell r="P8">
            <v>0.16</v>
          </cell>
          <cell r="Q8">
            <v>0.12</v>
          </cell>
          <cell r="R8">
            <v>0.08</v>
          </cell>
          <cell r="S8">
            <v>0.16</v>
          </cell>
          <cell r="T8">
            <v>0.62</v>
          </cell>
        </row>
        <row r="9">
          <cell r="L9" t="str">
            <v>A6</v>
          </cell>
          <cell r="M9" t="str">
            <v>- Nhà 2 tầng mái ngói có khu phụ riêng</v>
          </cell>
          <cell r="N9">
            <v>0.1</v>
          </cell>
          <cell r="O9">
            <v>0</v>
          </cell>
          <cell r="P9">
            <v>0.18</v>
          </cell>
          <cell r="Q9">
            <v>0.13</v>
          </cell>
          <cell r="R9">
            <v>0.06</v>
          </cell>
          <cell r="S9">
            <v>0.1</v>
          </cell>
          <cell r="T9">
            <v>0.57000000000000006</v>
          </cell>
        </row>
        <row r="10">
          <cell r="L10" t="str">
            <v>A7</v>
          </cell>
          <cell r="M10" t="str">
            <v>- Nhà 2 tầng mái bằng không có khu phụ riêng</v>
          </cell>
          <cell r="N10">
            <v>0.1</v>
          </cell>
          <cell r="O10">
            <v>0</v>
          </cell>
          <cell r="P10">
            <v>0.16</v>
          </cell>
          <cell r="Q10">
            <v>0.1</v>
          </cell>
          <cell r="R10">
            <v>0</v>
          </cell>
          <cell r="S10">
            <v>0.26</v>
          </cell>
          <cell r="T10">
            <v>0.62</v>
          </cell>
        </row>
        <row r="11">
          <cell r="L11" t="str">
            <v>A8</v>
          </cell>
          <cell r="M11" t="str">
            <v>- Nhà 2 tầng mái bằng có khu phụ riêng</v>
          </cell>
          <cell r="N11">
            <v>0.1</v>
          </cell>
          <cell r="O11">
            <v>0</v>
          </cell>
          <cell r="P11">
            <v>0.18</v>
          </cell>
          <cell r="Q11">
            <v>0.13</v>
          </cell>
          <cell r="R11">
            <v>0</v>
          </cell>
          <cell r="S11">
            <v>0.16</v>
          </cell>
          <cell r="T11">
            <v>0.57000000000000006</v>
          </cell>
        </row>
        <row r="12">
          <cell r="L12" t="str">
            <v>A9</v>
          </cell>
          <cell r="M12" t="str">
            <v>- Nhà 3 tầng mái ngói không có khu phụ riêng</v>
          </cell>
          <cell r="N12">
            <v>0.1</v>
          </cell>
          <cell r="O12">
            <v>0</v>
          </cell>
          <cell r="P12">
            <v>0.16</v>
          </cell>
          <cell r="Q12">
            <v>0.14000000000000001</v>
          </cell>
          <cell r="R12">
            <v>0.06</v>
          </cell>
          <cell r="S12">
            <v>0.13</v>
          </cell>
          <cell r="T12">
            <v>0.59000000000000008</v>
          </cell>
        </row>
        <row r="13">
          <cell r="L13" t="str">
            <v>A10</v>
          </cell>
          <cell r="M13" t="str">
            <v>- Nhà 3 tầng mái ngói có khu phụ riêng</v>
          </cell>
          <cell r="N13">
            <v>0.1</v>
          </cell>
          <cell r="O13">
            <v>0</v>
          </cell>
          <cell r="P13">
            <v>0.16</v>
          </cell>
          <cell r="Q13">
            <v>0.15</v>
          </cell>
          <cell r="R13">
            <v>0.04</v>
          </cell>
          <cell r="S13">
            <v>0.11</v>
          </cell>
          <cell r="T13">
            <v>0.56000000000000005</v>
          </cell>
        </row>
        <row r="14">
          <cell r="L14" t="str">
            <v>A11</v>
          </cell>
          <cell r="M14" t="str">
            <v>- Nhà 3 tầng mái bằng không có khu phụ riêng</v>
          </cell>
          <cell r="N14">
            <v>0.09</v>
          </cell>
          <cell r="O14">
            <v>0</v>
          </cell>
          <cell r="P14">
            <v>0.16</v>
          </cell>
          <cell r="Q14">
            <v>0.1</v>
          </cell>
          <cell r="R14">
            <v>0</v>
          </cell>
          <cell r="S14">
            <v>0.22</v>
          </cell>
          <cell r="T14">
            <v>0.56999999999999995</v>
          </cell>
        </row>
        <row r="15">
          <cell r="L15" t="str">
            <v>A12</v>
          </cell>
          <cell r="M15" t="str">
            <v>- Nhà 3 tầng mái bằng có khu phụ riêng</v>
          </cell>
          <cell r="N15">
            <v>0.09</v>
          </cell>
          <cell r="O15">
            <v>0</v>
          </cell>
          <cell r="P15">
            <v>0.18</v>
          </cell>
          <cell r="Q15">
            <v>0.14000000000000001</v>
          </cell>
          <cell r="R15">
            <v>0</v>
          </cell>
          <cell r="S15">
            <v>0.13</v>
          </cell>
          <cell r="T15">
            <v>0.54</v>
          </cell>
        </row>
        <row r="16">
          <cell r="L16" t="str">
            <v>A13</v>
          </cell>
          <cell r="M16" t="str">
            <v>- Nhà 4 tầng mái ngói không có khu phụ riêng</v>
          </cell>
          <cell r="N16">
            <v>0.09</v>
          </cell>
          <cell r="O16">
            <v>0</v>
          </cell>
          <cell r="P16">
            <v>0.2</v>
          </cell>
          <cell r="Q16">
            <v>0.15</v>
          </cell>
          <cell r="R16">
            <v>0.04</v>
          </cell>
          <cell r="S16">
            <v>0.13</v>
          </cell>
          <cell r="T16">
            <v>0.6100000000000001</v>
          </cell>
        </row>
        <row r="17">
          <cell r="L17" t="str">
            <v>A14</v>
          </cell>
          <cell r="M17" t="str">
            <v>- Nhà 4 tầng mái ngói có khu phụ riêng</v>
          </cell>
          <cell r="N17">
            <v>0.1</v>
          </cell>
          <cell r="O17">
            <v>0</v>
          </cell>
          <cell r="P17">
            <v>0.18</v>
          </cell>
          <cell r="Q17">
            <v>0.16</v>
          </cell>
          <cell r="R17">
            <v>0.03</v>
          </cell>
          <cell r="S17">
            <v>0.1</v>
          </cell>
          <cell r="T17">
            <v>0.57000000000000006</v>
          </cell>
        </row>
        <row r="18">
          <cell r="L18" t="str">
            <v>A15</v>
          </cell>
          <cell r="M18" t="str">
            <v>- Nhà 4 tầng mái bằng không có khu phụ riêng</v>
          </cell>
          <cell r="N18">
            <v>0.1</v>
          </cell>
          <cell r="O18">
            <v>0</v>
          </cell>
          <cell r="P18">
            <v>0.18</v>
          </cell>
          <cell r="Q18">
            <v>0.16</v>
          </cell>
          <cell r="R18">
            <v>0</v>
          </cell>
          <cell r="S18">
            <v>0.18</v>
          </cell>
          <cell r="T18">
            <v>0.62000000000000011</v>
          </cell>
        </row>
        <row r="19">
          <cell r="L19" t="str">
            <v>A16</v>
          </cell>
          <cell r="M19" t="str">
            <v>- Nhà 4 tầng mái bằng có khu phụ riêng</v>
          </cell>
          <cell r="N19">
            <v>0.1</v>
          </cell>
          <cell r="O19">
            <v>0</v>
          </cell>
          <cell r="P19">
            <v>0.18</v>
          </cell>
          <cell r="Q19">
            <v>0.16</v>
          </cell>
          <cell r="R19">
            <v>0</v>
          </cell>
          <cell r="S19">
            <v>0.14000000000000001</v>
          </cell>
          <cell r="T19">
            <v>0.58000000000000007</v>
          </cell>
        </row>
        <row r="20">
          <cell r="L20" t="str">
            <v>A17</v>
          </cell>
          <cell r="M20" t="str">
            <v>- Nhà 5 tầng mái bằng không có khu phụ riêng</v>
          </cell>
          <cell r="N20">
            <v>0.1</v>
          </cell>
          <cell r="O20">
            <v>0</v>
          </cell>
          <cell r="P20">
            <v>0.18</v>
          </cell>
          <cell r="Q20">
            <v>0.17</v>
          </cell>
          <cell r="R20">
            <v>0</v>
          </cell>
          <cell r="S20">
            <v>0.16</v>
          </cell>
          <cell r="T20">
            <v>0.6100000000000001</v>
          </cell>
        </row>
        <row r="21">
          <cell r="L21" t="str">
            <v>A18</v>
          </cell>
          <cell r="M21" t="str">
            <v>- Nhà 5 tầng mái bằng có khu phụ riêng</v>
          </cell>
          <cell r="N21">
            <v>0.1</v>
          </cell>
          <cell r="O21">
            <v>0</v>
          </cell>
          <cell r="P21">
            <v>0.18</v>
          </cell>
          <cell r="Q21">
            <v>0.17</v>
          </cell>
          <cell r="R21">
            <v>0</v>
          </cell>
          <cell r="S21">
            <v>0.12</v>
          </cell>
          <cell r="T21">
            <v>0.57000000000000006</v>
          </cell>
        </row>
        <row r="22">
          <cell r="M22" t="str">
            <v>II- NHÀ LẮP GHÉP</v>
          </cell>
        </row>
        <row r="23">
          <cell r="L23" t="str">
            <v>A19</v>
          </cell>
          <cell r="M23" t="str">
            <v>- Nhà lắp ghép 2 tầng tấm lớn bằng bê tông xỉ than</v>
          </cell>
          <cell r="N23">
            <v>0.08</v>
          </cell>
          <cell r="O23">
            <v>0</v>
          </cell>
          <cell r="P23">
            <v>0.13</v>
          </cell>
          <cell r="Q23">
            <v>0.16</v>
          </cell>
          <cell r="R23">
            <v>0.13</v>
          </cell>
          <cell r="S23">
            <v>0.06</v>
          </cell>
          <cell r="T23">
            <v>0.56000000000000005</v>
          </cell>
        </row>
        <row r="24">
          <cell r="L24" t="str">
            <v>A20</v>
          </cell>
          <cell r="M24" t="str">
            <v>- Nhà lắp ghép 4 tầng tấm lớn bằng bê tông cốt thép dày</v>
          </cell>
          <cell r="N24">
            <v>0.08</v>
          </cell>
          <cell r="O24">
            <v>0</v>
          </cell>
          <cell r="P24">
            <v>0.15</v>
          </cell>
          <cell r="Q24">
            <v>0.16</v>
          </cell>
          <cell r="R24">
            <v>0.13</v>
          </cell>
          <cell r="S24">
            <v>0.08</v>
          </cell>
          <cell r="T24">
            <v>0.6</v>
          </cell>
        </row>
        <row r="25">
          <cell r="L25" t="str">
            <v>A21</v>
          </cell>
          <cell r="M25" t="str">
            <v>- Nhà lắp ghép 5 tầng tấm lớn bằng bê-tông cốt thép dầy</v>
          </cell>
          <cell r="N25">
            <v>0.08</v>
          </cell>
          <cell r="O25">
            <v>0</v>
          </cell>
          <cell r="P25">
            <v>0.16</v>
          </cell>
          <cell r="Q25">
            <v>0.16</v>
          </cell>
          <cell r="R25">
            <v>0.12</v>
          </cell>
          <cell r="S25">
            <v>0.05</v>
          </cell>
          <cell r="T25">
            <v>0.57000000000000006</v>
          </cell>
        </row>
        <row r="26">
          <cell r="L26" t="str">
            <v>A22</v>
          </cell>
          <cell r="M26" t="str">
            <v>- Nhà lắp ghép 5 tầng khung cột và tấm lớn kết hợp</v>
          </cell>
          <cell r="N26">
            <v>0.08</v>
          </cell>
          <cell r="O26">
            <v>0.08</v>
          </cell>
          <cell r="P26">
            <v>0.12</v>
          </cell>
          <cell r="Q26">
            <v>0.16</v>
          </cell>
          <cell r="R26">
            <v>0.12</v>
          </cell>
          <cell r="S26">
            <v>0.05</v>
          </cell>
          <cell r="T26">
            <v>0.6100000000000001</v>
          </cell>
        </row>
        <row r="27">
          <cell r="L27" t="str">
            <v>A23</v>
          </cell>
          <cell r="M27" t="str">
            <v>- Nhà lắp ghép 5 tầng khung cột tường ngăn gạch</v>
          </cell>
          <cell r="N27">
            <v>0.08</v>
          </cell>
          <cell r="O27">
            <v>0.1</v>
          </cell>
          <cell r="P27">
            <v>0.12</v>
          </cell>
          <cell r="Q27">
            <v>0.16</v>
          </cell>
          <cell r="R27">
            <v>0.12</v>
          </cell>
          <cell r="S27">
            <v>0.05</v>
          </cell>
          <cell r="T27">
            <v>0.63</v>
          </cell>
        </row>
        <row r="28">
          <cell r="M28" t="str">
            <v>III- NHÀ BIỆT THỰ</v>
          </cell>
        </row>
        <row r="29">
          <cell r="L29" t="str">
            <v>A24</v>
          </cell>
          <cell r="M29" t="str">
            <v>Biệt thự 1 tầng mái ngói</v>
          </cell>
          <cell r="N29">
            <v>0.08</v>
          </cell>
          <cell r="O29">
            <v>0</v>
          </cell>
          <cell r="P29">
            <v>0.2</v>
          </cell>
          <cell r="Q29">
            <v>0.17</v>
          </cell>
          <cell r="R29">
            <v>7.0000000000000007E-2</v>
          </cell>
          <cell r="S29">
            <v>0.08</v>
          </cell>
          <cell r="T29">
            <v>0.6</v>
          </cell>
        </row>
        <row r="30">
          <cell r="L30" t="str">
            <v>A25</v>
          </cell>
          <cell r="M30" t="str">
            <v>Biệt thự 1 tầng mái bằng</v>
          </cell>
          <cell r="N30">
            <v>0.08</v>
          </cell>
          <cell r="O30">
            <v>0</v>
          </cell>
          <cell r="P30">
            <v>0.18</v>
          </cell>
          <cell r="Q30">
            <v>0.16</v>
          </cell>
          <cell r="R30">
            <v>0</v>
          </cell>
          <cell r="S30">
            <v>0.16</v>
          </cell>
          <cell r="T30">
            <v>0.58000000000000007</v>
          </cell>
        </row>
        <row r="31">
          <cell r="L31" t="str">
            <v>A26</v>
          </cell>
          <cell r="M31" t="str">
            <v>Biệt thự 2 tầng mái ngói</v>
          </cell>
          <cell r="N31">
            <v>0.08</v>
          </cell>
          <cell r="O31">
            <v>0</v>
          </cell>
          <cell r="P31">
            <v>0.2</v>
          </cell>
          <cell r="Q31">
            <v>0.16</v>
          </cell>
          <cell r="R31">
            <v>0.03</v>
          </cell>
          <cell r="S31">
            <v>0.06</v>
          </cell>
          <cell r="T31">
            <v>0.53</v>
          </cell>
        </row>
        <row r="32">
          <cell r="L32" t="str">
            <v>A27</v>
          </cell>
          <cell r="M32" t="str">
            <v>Biệt thự 2 tầng mái bằng</v>
          </cell>
          <cell r="N32">
            <v>0.08</v>
          </cell>
          <cell r="O32">
            <v>0</v>
          </cell>
          <cell r="P32">
            <v>0.18</v>
          </cell>
          <cell r="Q32">
            <v>0.16</v>
          </cell>
          <cell r="R32">
            <v>0</v>
          </cell>
          <cell r="S32">
            <v>0.14000000000000001</v>
          </cell>
          <cell r="T32">
            <v>0.56000000000000005</v>
          </cell>
        </row>
        <row r="35">
          <cell r="M35" t="str">
            <v>I/. Nhà nhiều tầng</v>
          </cell>
        </row>
        <row r="36">
          <cell r="L36" t="str">
            <v>B1</v>
          </cell>
          <cell r="M36" t="str">
            <v>- Nhà 2 tầng lắp ghép tấm lớn bằng bê-tông xỉ than</v>
          </cell>
          <cell r="N36">
            <v>0.08</v>
          </cell>
          <cell r="O36">
            <v>0</v>
          </cell>
          <cell r="P36">
            <v>0.13</v>
          </cell>
          <cell r="Q36">
            <v>0.16</v>
          </cell>
          <cell r="R36">
            <v>0.13</v>
          </cell>
          <cell r="S36">
            <v>0.06</v>
          </cell>
          <cell r="T36">
            <v>0.56000000000000005</v>
          </cell>
        </row>
        <row r="37">
          <cell r="L37" t="str">
            <v>B2</v>
          </cell>
          <cell r="M37" t="str">
            <v>- Nhà từ 3 đến 5 tầng khung cột tường gạch</v>
          </cell>
          <cell r="N37">
            <v>0.08</v>
          </cell>
          <cell r="O37">
            <v>0.1</v>
          </cell>
          <cell r="P37">
            <v>0.12</v>
          </cell>
          <cell r="Q37">
            <v>0.16</v>
          </cell>
          <cell r="R37">
            <v>0.12</v>
          </cell>
          <cell r="S37">
            <v>0.05</v>
          </cell>
          <cell r="T37">
            <v>0.63</v>
          </cell>
        </row>
        <row r="38">
          <cell r="L38" t="str">
            <v>B2-1</v>
          </cell>
          <cell r="M38" t="str">
            <v>- Nhà từ 6 tầng trở lên</v>
          </cell>
          <cell r="N38">
            <v>0.18</v>
          </cell>
          <cell r="O38">
            <v>0.15</v>
          </cell>
          <cell r="P38">
            <v>0.12</v>
          </cell>
          <cell r="Q38">
            <v>0.16</v>
          </cell>
          <cell r="R38">
            <v>0.1</v>
          </cell>
          <cell r="S38">
            <v>0.05</v>
          </cell>
          <cell r="T38">
            <v>0.76</v>
          </cell>
        </row>
        <row r="39">
          <cell r="M39" t="str">
            <v>II/. Nhà Biệt thự</v>
          </cell>
        </row>
        <row r="40">
          <cell r="L40" t="str">
            <v>B3</v>
          </cell>
          <cell r="M40" t="str">
            <v>- Biệt thự 1 tầng mái ngói</v>
          </cell>
          <cell r="N40">
            <v>0.08</v>
          </cell>
          <cell r="O40">
            <v>0</v>
          </cell>
          <cell r="P40">
            <v>0.2</v>
          </cell>
          <cell r="Q40">
            <v>0.17</v>
          </cell>
          <cell r="R40">
            <v>7.0000000000000007E-2</v>
          </cell>
          <cell r="S40">
            <v>0.08</v>
          </cell>
          <cell r="T40">
            <v>0.6</v>
          </cell>
        </row>
        <row r="41">
          <cell r="L41" t="str">
            <v>B4</v>
          </cell>
          <cell r="M41" t="str">
            <v>- Biệt thự 1 tầng mái bằng</v>
          </cell>
          <cell r="N41">
            <v>0.08</v>
          </cell>
          <cell r="O41">
            <v>0</v>
          </cell>
          <cell r="P41">
            <v>0.18</v>
          </cell>
          <cell r="Q41">
            <v>0.16</v>
          </cell>
          <cell r="R41">
            <v>0</v>
          </cell>
          <cell r="S41">
            <v>0.16</v>
          </cell>
          <cell r="T41">
            <v>0.58000000000000007</v>
          </cell>
        </row>
        <row r="42">
          <cell r="L42" t="str">
            <v>B5</v>
          </cell>
          <cell r="M42" t="str">
            <v>- Biệt thự 2 tầng mái ngói</v>
          </cell>
          <cell r="N42">
            <v>0.08</v>
          </cell>
          <cell r="O42">
            <v>0</v>
          </cell>
          <cell r="P42">
            <v>0.2</v>
          </cell>
          <cell r="Q42">
            <v>0.16</v>
          </cell>
          <cell r="R42">
            <v>0.03</v>
          </cell>
          <cell r="S42">
            <v>0.06</v>
          </cell>
          <cell r="T42">
            <v>0.53</v>
          </cell>
        </row>
        <row r="43">
          <cell r="L43" t="str">
            <v>B6</v>
          </cell>
          <cell r="M43" t="str">
            <v>- Biệt thự 2 tầng mái bằng</v>
          </cell>
          <cell r="N43">
            <v>0.08</v>
          </cell>
          <cell r="O43">
            <v>0</v>
          </cell>
          <cell r="P43">
            <v>0.18</v>
          </cell>
          <cell r="Q43">
            <v>0.16</v>
          </cell>
          <cell r="R43">
            <v>0</v>
          </cell>
          <cell r="S43">
            <v>0.14000000000000001</v>
          </cell>
          <cell r="T43">
            <v>0.56000000000000005</v>
          </cell>
        </row>
        <row r="44">
          <cell r="M44" t="str">
            <v>III/. Nhà xây gạch</v>
          </cell>
        </row>
        <row r="45">
          <cell r="L45" t="str">
            <v>B7</v>
          </cell>
          <cell r="M45" t="str">
            <v>- Nhà 1 tầng cấp 4</v>
          </cell>
          <cell r="N45">
            <v>0.1</v>
          </cell>
          <cell r="O45">
            <v>0</v>
          </cell>
          <cell r="P45">
            <v>0.18</v>
          </cell>
          <cell r="Q45">
            <v>0.05</v>
          </cell>
          <cell r="R45">
            <v>0.09</v>
          </cell>
          <cell r="S45">
            <v>0.17</v>
          </cell>
          <cell r="T45">
            <v>0.59000000000000008</v>
          </cell>
        </row>
        <row r="46">
          <cell r="L46" t="str">
            <v>B8</v>
          </cell>
          <cell r="M46" t="str">
            <v xml:space="preserve">- Nhà 1 tầng cấp 2-3 </v>
          </cell>
          <cell r="N46">
            <v>0.1</v>
          </cell>
          <cell r="O46">
            <v>0</v>
          </cell>
          <cell r="P46">
            <v>0.18</v>
          </cell>
          <cell r="Q46">
            <v>0.06</v>
          </cell>
          <cell r="R46">
            <v>0.09</v>
          </cell>
          <cell r="S46">
            <v>0.16</v>
          </cell>
          <cell r="T46">
            <v>0.59000000000000008</v>
          </cell>
        </row>
        <row r="47">
          <cell r="L47" t="str">
            <v>B9</v>
          </cell>
          <cell r="M47" t="str">
            <v xml:space="preserve">- Nhà 2 tầng mái ngói </v>
          </cell>
          <cell r="N47">
            <v>0.1</v>
          </cell>
          <cell r="O47">
            <v>0</v>
          </cell>
          <cell r="P47">
            <v>0.18</v>
          </cell>
          <cell r="Q47">
            <v>0.13</v>
          </cell>
          <cell r="R47">
            <v>0.06</v>
          </cell>
          <cell r="S47">
            <v>0.1</v>
          </cell>
          <cell r="T47">
            <v>0.57000000000000006</v>
          </cell>
        </row>
        <row r="48">
          <cell r="L48" t="str">
            <v>B10</v>
          </cell>
          <cell r="M48" t="str">
            <v xml:space="preserve">- Nhà 2 tầng mái bằng </v>
          </cell>
          <cell r="N48">
            <v>0.1</v>
          </cell>
          <cell r="O48">
            <v>0</v>
          </cell>
          <cell r="P48">
            <v>0.18</v>
          </cell>
          <cell r="Q48">
            <v>0.13</v>
          </cell>
          <cell r="R48">
            <v>0</v>
          </cell>
          <cell r="S48">
            <v>0.16</v>
          </cell>
          <cell r="T48">
            <v>0.57000000000000006</v>
          </cell>
        </row>
        <row r="49">
          <cell r="L49" t="str">
            <v>B11</v>
          </cell>
          <cell r="M49" t="str">
            <v xml:space="preserve">- Nhà 3 tầng mái ngói </v>
          </cell>
          <cell r="N49">
            <v>0.1</v>
          </cell>
          <cell r="O49">
            <v>0</v>
          </cell>
          <cell r="P49">
            <v>0.16</v>
          </cell>
          <cell r="Q49">
            <v>0.15</v>
          </cell>
          <cell r="R49">
            <v>0.04</v>
          </cell>
          <cell r="S49">
            <v>0.11</v>
          </cell>
          <cell r="T49">
            <v>0.56000000000000005</v>
          </cell>
        </row>
        <row r="50">
          <cell r="L50" t="str">
            <v>B12</v>
          </cell>
          <cell r="M50" t="str">
            <v xml:space="preserve">- Nhà 3 tầng mái bằng </v>
          </cell>
          <cell r="N50">
            <v>0.09</v>
          </cell>
          <cell r="O50">
            <v>0</v>
          </cell>
          <cell r="P50">
            <v>0.18</v>
          </cell>
          <cell r="Q50">
            <v>0.14000000000000001</v>
          </cell>
          <cell r="R50">
            <v>0</v>
          </cell>
          <cell r="S50">
            <v>0.13</v>
          </cell>
          <cell r="T50">
            <v>0.54</v>
          </cell>
        </row>
        <row r="51">
          <cell r="L51" t="str">
            <v>B13</v>
          </cell>
          <cell r="M51" t="str">
            <v xml:space="preserve">- Nhà 4 tầng mái ngói </v>
          </cell>
          <cell r="N51">
            <v>0.1</v>
          </cell>
          <cell r="O51">
            <v>0</v>
          </cell>
          <cell r="P51">
            <v>0.18</v>
          </cell>
          <cell r="Q51">
            <v>0.16</v>
          </cell>
          <cell r="R51">
            <v>0.03</v>
          </cell>
          <cell r="S51">
            <v>0.1</v>
          </cell>
          <cell r="T51">
            <v>0.57000000000000006</v>
          </cell>
        </row>
        <row r="52">
          <cell r="L52" t="str">
            <v>B14</v>
          </cell>
          <cell r="M52" t="str">
            <v xml:space="preserve">- Nhà 4 tầng mái bằng </v>
          </cell>
          <cell r="N52">
            <v>0.1</v>
          </cell>
          <cell r="O52">
            <v>0</v>
          </cell>
          <cell r="P52">
            <v>0.18</v>
          </cell>
          <cell r="Q52">
            <v>0.16</v>
          </cell>
          <cell r="R52">
            <v>0</v>
          </cell>
          <cell r="S52">
            <v>0.14000000000000001</v>
          </cell>
          <cell r="T52">
            <v>0.58000000000000007</v>
          </cell>
        </row>
        <row r="53">
          <cell r="L53" t="str">
            <v>B15</v>
          </cell>
          <cell r="M53" t="str">
            <v xml:space="preserve">- Nhà 5 tầng mái bằng </v>
          </cell>
          <cell r="N53">
            <v>0.1</v>
          </cell>
          <cell r="O53">
            <v>0</v>
          </cell>
          <cell r="P53">
            <v>0.18</v>
          </cell>
          <cell r="Q53">
            <v>0.17</v>
          </cell>
          <cell r="R53">
            <v>0</v>
          </cell>
          <cell r="S53">
            <v>0.12</v>
          </cell>
          <cell r="T53">
            <v>0.57000000000000006</v>
          </cell>
        </row>
        <row r="55">
          <cell r="L55" t="str">
            <v>BNX</v>
          </cell>
          <cell r="N55">
            <v>0.08</v>
          </cell>
          <cell r="O55">
            <v>0.13</v>
          </cell>
          <cell r="P55">
            <v>0.12</v>
          </cell>
          <cell r="Q55">
            <v>0.12</v>
          </cell>
          <cell r="R55">
            <v>0.09</v>
          </cell>
          <cell r="S55">
            <v>7.0000000000000007E-2</v>
          </cell>
          <cell r="T55">
            <v>0.6100000000000001</v>
          </cell>
        </row>
      </sheetData>
      <sheetData sheetId="11">
        <row r="8">
          <cell r="H8">
            <v>1.3182636527305462</v>
          </cell>
        </row>
      </sheetData>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XXXXXXXX"/>
      <sheetName val="XL4Poppy"/>
      <sheetName val="Sheet5"/>
      <sheetName val="Sheet2"/>
      <sheetName val="Sheet3"/>
      <sheetName val="KHQ II"/>
      <sheetName val="00000000"/>
      <sheetName val="Gia VL"/>
      <sheetName val="Bang gia ca may"/>
      <sheetName val="Bang luong CB"/>
      <sheetName val="Bang P.tich CT"/>
      <sheetName val="D.toan chi tiet"/>
      <sheetName val="Bang TH Dtoan"/>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nhap"/>
      <sheetName val="TL3-2002"/>
      <sheetName val="9015"/>
      <sheetName val="0502"/>
      <sheetName val="2213"/>
      <sheetName val="7270"/>
      <sheetName val="8672"/>
      <sheetName val="3027"/>
      <sheetName val="3810"/>
      <sheetName val="8523"/>
      <sheetName val="MAU"/>
      <sheetName val="CPV"/>
      <sheetName val="DGCM"/>
      <sheetName val="TL-I"/>
      <sheetName val="chitiet"/>
      <sheetName val="THG"/>
      <sheetName val="chi tiet "/>
      <sheetName val="chi tiet huong"/>
      <sheetName val="TH"/>
      <sheetName val="TH (2)"/>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kl"/>
      <sheetName val="HR SWGR &amp; MCC"/>
      <sheetName val="Congty"/>
      <sheetName val="VPPN"/>
      <sheetName val="XN74"/>
      <sheetName val="XN54"/>
      <sheetName val="XN33"/>
      <sheetName val="NK96"/>
      <sheetName val="XL4Test5"/>
      <sheetName val="ᄀ_x0000__x0000_䅀ᄀ_x0000__x0000_䅀ᄀ_x0000__x0000_䅀ᄀ_x0000__x0000_䅀ᄀ_x0000__x0000_䅀_x0000_䅀ᘀŀ_x0000_䅀ᘀŀ_x0000_䅀ᘀ"/>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tong hop"/>
      <sheetName val="phan tich DG"/>
      <sheetName val="gia vat lieu"/>
      <sheetName val="gia xe may"/>
      <sheetName val="gia nhan cong"/>
      <sheetName val="DC1605"/>
      <sheetName val="DcnamTV"/>
      <sheetName val="ppnamdaibieu"/>
      <sheetName val="TyleAdreyanop"/>
      <sheetName val="ppAdreyanop"/>
      <sheetName val="ketqua"/>
      <sheetName val="maxminth"/>
      <sheetName val="5 nam (tach)"/>
      <sheetName val="5 nam (tach) (2)"/>
      <sheetName val="KH 2003"/>
      <sheetName val="10000000"/>
      <sheetName val="2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RUILDING ELE."/>
      <sheetName val="MTO REV_2_ARMOR_"/>
      <sheetName val="KM20-21"/>
      <sheetName val="KM21-22"/>
      <sheetName val="KM22-23"/>
      <sheetName val="KM23-24"/>
      <sheetName val="KM24-25"/>
      <sheetName val="KM25-26"/>
      <sheetName val="KM26-27"/>
      <sheetName val="KM27-28"/>
      <sheetName val="KM28-29"/>
      <sheetName val="TCB2km27-28(T)"/>
      <sheetName val="TCB2km27-28 (R)"/>
      <sheetName val="Sheet!4"/>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Duong cong vu hci (9;) (2)"/>
      <sheetName val="20000000_x0000__x0000__x0000__x0000__x0000__x0000__x0000__x0000__x0000__x0000__x0000_♸Ģ_x0000__x0004__x0000__x0000__x0000__x0000__x0000__x0000_怨Ģ"/>
      <sheetName val="WEATHER P_x0003__x0000_OF LTG. &amp; ROD LTG."/>
      <sheetName val="Hoan ã,anh"/>
      <sheetName val="TH4"/>
      <sheetName val="TB4"/>
      <sheetName val="CT4"/>
      <sheetName val="CT3"/>
      <sheetName val="TH3"/>
      <sheetName val="TB3"/>
      <sheetName val="CT2"/>
      <sheetName val="TH2"/>
      <sheetName val="TB2"/>
      <sheetName val="CT1"/>
      <sheetName val="TH1"/>
      <sheetName val="TB1"/>
      <sheetName val="DTCT"/>
      <sheetName val="PTVT"/>
      <sheetName val="THDT"/>
      <sheetName val="THVT"/>
      <sheetName val="THGT"/>
      <sheetName val="04000002"/>
      <sheetName val=""/>
      <sheetName val="MTO REV.0(ARMO_x0012_ ON SHORE)"/>
      <sheetName val="gia nhan cong_x0000__x0000__x0000__x0000__x0000__x0000__x0000__x0000__x0000__x0000__x0000__x0000_傰_x0000__x0004__x0000__x0000_"/>
      <sheetName val="SUM=BQ-REV.2"/>
      <sheetName val="NC"/>
      <sheetName val="dgnc1"/>
      <sheetName val="Gia VL den chan CT"/>
      <sheetName val="VL"/>
      <sheetName val="Khoi_Luong"/>
      <sheetName val="Don_Gia"/>
      <sheetName val="TB"/>
      <sheetName val="BT-Vua"/>
      <sheetName val="PHU LUC"/>
      <sheetName val="DcfamTV"/>
      <sheetName val="Duong cong vၵ hcm (7)"/>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K111"/>
      <sheetName val="thang 1"/>
      <sheetName val="Thang 2"/>
      <sheetName val="thang 3"/>
      <sheetName val="thang 4"/>
      <sheetName val="thang 5"/>
      <sheetName val="thang 6"/>
      <sheetName val="thang 7"/>
      <sheetName val="K259 Subbase_x0000__x0000__x0000__x0000__x0000__x0000__x0000__x0000__x0000__x0000__x0000_悰ĺ_x0000__x0004__x0000__x0000__x0000__x0000_"/>
      <sheetName val="NEW-PANEL"/>
      <sheetName val="ᄀ_x0000_䅀ᄀ_x0000_䅀ᄀ_x0000_䅀ᄀ_x0000_䅀ᄀ_x0000_䅀_x0000_䅀ᘀŀ_x0000_䅀ᘀŀ_x0000_䅀ᘀŀ_x0000_䅀ᘀŀ"/>
      <sheetName val="[99Q3299(REV.1).xls೼_xfffe_hi tiet hu"/>
      <sheetName val="DT"/>
      <sheetName val="CP"/>
      <sheetName val="BCT6"/>
      <sheetName val="chiet tinhçan cuon"/>
      <sheetName val="_x0013_heet20"/>
      <sheetName val="Sh_x0005_et27"/>
      <sheetName val="D.toan chi_x0000_tiet"/>
      <sheetName val="c_x0008_itiet"/>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Bang tinh GTSP"/>
      <sheetName val="TMmoi"/>
      <sheetName val="[99Q3299(REV.1).xlsUSheet10"/>
      <sheetName val="mau 1"/>
      <sheetName val="mau 10"/>
      <sheetName val="mau 2"/>
      <sheetName val="mau 3"/>
      <sheetName val="mau 4"/>
      <sheetName val="Tai san luu dong"/>
      <sheetName val="Boiduongkiemke"/>
      <sheetName val="Tonghopgiatri"/>
      <sheetName val="Kiemke30-6"/>
      <sheetName val="Tong"/>
      <sheetName val="CPC"/>
      <sheetName val="NVL"/>
      <sheetName val="BCH"/>
      <sheetName val="LDPT"/>
      <sheetName val="T9"/>
      <sheetName val="T6"/>
      <sheetName val="T3"/>
      <sheetName val="T2"/>
      <sheetName val="T1"/>
      <sheetName val="T5"/>
      <sheetName val="Chart1"/>
      <sheetName val="Du toan"/>
      <sheetName val="Phan tich vat 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sheetData sheetId="577"/>
      <sheetData sheetId="578"/>
      <sheetData sheetId="579"/>
      <sheetData sheetId="580"/>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refreshError="1"/>
      <sheetData sheetId="625" refreshError="1"/>
      <sheetData sheetId="626"/>
      <sheetData sheetId="62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HDT"/>
      <sheetName val="DM-Goc"/>
      <sheetName val="Gia-CT"/>
      <sheetName val="PTCP"/>
      <sheetName val="cphoi"/>
      <sheetName val="XL4Poppy"/>
      <sheetName val=""/>
      <sheetName val="tra_vat_lieu"/>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TCT"/>
      <sheetName val="Tai khoan"/>
      <sheetName val="PNT-QUOT-#3"/>
      <sheetName val="COAT&amp;WRAP-QIOT-#3"/>
      <sheetName val="TIEN L"/>
      <sheetName val="THKL"/>
      <sheetName val="BVL"/>
      <sheetName val="PTVL"/>
      <sheetName val="DT"/>
      <sheetName val="KLdat"/>
      <sheetName val="KLthep"/>
      <sheetName val="DG"/>
      <sheetName val="DTKS"/>
      <sheetName val="TH"/>
      <sheetName val="Sheet13"/>
      <sheetName val="Sheet14"/>
      <sheetName val="Sheet15"/>
      <sheetName val="Sheet16"/>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ESTI."/>
      <sheetName val="DI-ESTI"/>
      <sheetName val="Mau NT cho doi"/>
      <sheetName val="THDG- Nha VS"/>
      <sheetName val="THDG- Mong thiet b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Tong hop phan bo nhien lieu"/>
      <sheetName val="XD Ninh Quang"/>
      <sheetName val="K10"/>
      <sheetName val="PB chi tiet"/>
      <sheetName val="tong hop phan bo nhien lieu "/>
      <sheetName val="son-c"/>
      <sheetName val="duc"/>
      <sheetName val="n4"/>
      <sheetName val="bang "/>
      <sheetName val="373.e6"/>
      <sheetName val="678e5"/>
      <sheetName val="372 e6"/>
      <sheetName val="373 e4"/>
      <sheetName val="677e5"/>
      <sheetName val="THCT"/>
      <sheetName val="THDZ0,4"/>
      <sheetName val="TH DZ35"/>
      <sheetName val="gvl"/>
      <sheetName val="402"/>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MTL$-INTER"/>
      <sheetName val="tong hgp"/>
      <sheetName val="YL4Test5"/>
      <sheetName val="[TKKT_15Alan1-dg.xlsYPTDG"/>
      <sheetName val="Gia KS"/>
      <sheetName val="DTCT-TB"/>
      <sheetName val="SILICATE"/>
      <sheetName val="THTram"/>
      <sheetName val="ႀ￸B"/>
      <sheetName val="cat vaɮѧ"/>
      <sheetName val="\HKP22-46"/>
      <sheetName val="CANDOI"/>
      <sheetName val="GT"/>
      <sheetName val="GITHICH"/>
      <sheetName val="KQ"/>
      <sheetName val="GT KQ"/>
      <sheetName val="NS"/>
      <sheetName val="GT NS"/>
      <sheetName val="CNO"/>
      <sheetName val="CHITIEU"/>
      <sheetName val="[TKKT_15Alan1-dg.xls࡝DTCTNÀNG"/>
      <sheetName val="cat va??"/>
      <sheetName val="¢çeet9"/>
      <sheetName val="Bu_vat_lieu"/>
      <sheetName val="??B"/>
      <sheetName val="_TKKT_15Alan1-dg.xlsYPTDG"/>
      <sheetName val="cat va__"/>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x000d_BTA"/>
      <sheetName val="D_x0014_CTQD"/>
      <sheetName val="_x0004_TCT22-46"/>
      <sheetName val="_x0007_XL"/>
      <sheetName val="_x0013_heet2"/>
      <sheetName val="to.ghoptt"/>
      <sheetName val="_x000a_BTA"/>
      <sheetName val="_TKKT_15Alan1-dg.xls࡝DTCTNÀNG"/>
      <sheetName val="_HKP22-46"/>
      <sheetName val="_BTA"/>
      <sheetName val="Don gia kꦤoan son "/>
      <sheetName val="GiaVL"/>
      <sheetName val="CHITIET"/>
      <sheetName val="Gia"/>
      <sheetName val="FD"/>
      <sheetName val="GI"/>
      <sheetName val="EE (3)"/>
      <sheetName val="PAVEMENT"/>
      <sheetName val="TRAFFIC"/>
      <sheetName val="[TKKT_15Ala"/>
      <sheetName val="[TKKT_15Alan1-dg.xls?DTCTNÀNG"/>
      <sheetName val="chiet tifh khoan son "/>
      <sheetName val="DATA"/>
      <sheetName val="CT35"/>
      <sheetName val="TH khoan ha_x0000_"/>
      <sheetName val="TNBH_x0000_ͧ_x001f_[TKKT_15Alan1-dg.xls]tls"/>
      <sheetName val="TK"/>
      <sheetName val="Giaitrinh"/>
      <sheetName val="M02"/>
      <sheetName val="M03"/>
      <sheetName val="M5"/>
      <sheetName val="hd01"/>
      <sheetName val="CTTra"/>
      <sheetName val="_TKKT_15Ala"/>
      <sheetName val="__B"/>
      <sheetName val="Du_lieu"/>
      <sheetName val="TH_DZ35"/>
      <sheetName val="TKKT_15Alan1-dg"/>
      <sheetName val="VL,NC"/>
      <sheetName val="chiet tinh Khoan gib cong"/>
      <sheetName val="Lç khoan LK1"/>
      <sheetName val="_TKKT_15Alan1-dg.xls_DTCTNÀNG"/>
      <sheetName val="¸TCT30+8"/>
      <sheetName val="TH khoan ha?"/>
      <sheetName val="TNBH?ͧ_x001f_[TKKT_15Alan1-dg.xls]tls"/>
      <sheetName val="dbgt(tuyan)"/>
      <sheetName val="KKKKKKKK"/>
      <sheetName val="_TKKT_15Alan1-dg.xls?DTCTNÀNG"/>
      <sheetName val="_x0000__x0000__x0000__x0000_??_x0000__x0000__x0000__x0000__x0000__x0000__x0000__x0000_??_x0000__x0000_±_x0000__x0000__x0000__x0000__x0000__x0000__x0000__x0000__x0000__x0000__x0000__x0000_"/>
      <sheetName val="??????????????????±????????????"/>
      <sheetName val="[TKKT_15Alan1-䡤g.xlsYPTDG"/>
      <sheetName val="#REF"/>
      <sheetName val="ctdg"/>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ND"/>
      <sheetName val="Tongh/p"/>
      <sheetName val="Tongh_p"/>
      <sheetName val="TH VL, NC, DDHT Thanhphuoc"/>
      <sheetName val="RA"/>
      <sheetName val="VAO"/>
      <sheetName val="chiet tGh khoan son "/>
      <sheetName val="TNBH_x0000_?_x001f_[TKKT_15Alan1-dg.xls]tls"/>
      <sheetName val="DTKPSADUONO"/>
      <sheetName val="chiet tinh Khoan gia cono"/>
      <sheetName val="BANGTRA"/>
      <sheetName val="TH-XL"/>
      <sheetName val="_TKKT_15Alan1-䡤g.xlsYPTDG"/>
      <sheetName val="TH khoan`han"/>
      <sheetName val="\ra_bang"/>
      <sheetName val="dtct cong"/>
      <sheetName val="TNBH_ͧ_x001f__TKKT_15Alan1-dg.xls_tls"/>
      <sheetName val="VAB"/>
      <sheetName val="²_x0000__x0000_hoan GC+HTP"/>
      <sheetName val="400000p0"/>
      <sheetName val="373 ²_x0000_"/>
      <sheetName val="ESUI."/>
      <sheetName val="DTCTFÀNG"/>
      <sheetName val="tra,vat-lieu"/>
      <sheetName val="tc_Bia_TC_(3-"/>
      <sheetName val="TH_khoan_GC+@TP"/>
      <sheetName val="Dongia_khoan_gia_cong"/>
      <sheetName val="DongiaK_lap_TB"/>
      <sheetName val="ES\I_"/>
      <sheetName val="Mau_NT_cho_doy"/>
      <sheetName val="chi tiet Khoan GB+HTP"/>
      <sheetName val="TH khoan ha_"/>
      <sheetName val="C䁑D"/>
      <sheetName val="VL"/>
      <sheetName val="Sheeô4"/>
      <sheetName val="chiet tinh Khoan gia cofg"/>
      <sheetName val="cad vang"/>
      <sheetName val="TNBH??_x001f_[TKKT_15Alan1-dg.xls]tls"/>
      <sheetName val="Tai khgan"/>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_ra_bang"/>
      <sheetName val="373 ²?"/>
      <sheetName val="TVL"/>
      <sheetName val="TJGTXL05"/>
      <sheetName val="²??hoan GC+HTP"/>
      <sheetName val="dtct cau"/>
      <sheetName val="DMTK"/>
      <sheetName val="TN"/>
      <sheetName val="Bang chiet tinh TBA"/>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Don_gia_khoan_son_2"/>
      <sheetName val="TH_khoan_son2"/>
      <sheetName val="SS_Sgianh2"/>
      <sheetName val="[TKKT_15Alan1-dg.xls][TKKT_15Al"/>
      <sheetName val="TONG_HOPVAT_TU_MO_x0009_"/>
      <sheetName val=" BTA"/>
      <sheetName val="D_x005f_x0014_CTQD"/>
      <sheetName val="_x005f_x0004_TCT22-46"/>
      <sheetName val="_x005f_x0007_XL"/>
      <sheetName val="_x005f_x0013_heet2"/>
      <sheetName val="t#m"/>
      <sheetName val="Don gia k?oan son "/>
      <sheetName val="[TKKT_15Alan1-dg_xls?DTCTNÀNG"/>
      <sheetName val="[TKKT_15Alan1-dg.xls]\HKP22-46"/>
      <sheetName val="[TKKT_15Alan1-dg.xls]\ra_bang"/>
      <sheetName val="[TKKT_15Alan1-dg.xls]Tongh/p"/>
      <sheetName val="[TKKT_15Alan1-dg.xls]\HKP22-4&amp;"/>
      <sheetName val="_TKKT_15Alan1-dg_xls?DTCTNÀNG"/>
      <sheetName val="ESTI琮"/>
      <sheetName val="²"/>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refreshError="1"/>
      <sheetData sheetId="323" refreshError="1"/>
      <sheetData sheetId="324" refreshError="1"/>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refreshError="1"/>
      <sheetData sheetId="336"/>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sheetData sheetId="464" refreshError="1"/>
      <sheetData sheetId="465"/>
      <sheetData sheetId="466"/>
      <sheetData sheetId="467" refreshError="1"/>
      <sheetData sheetId="468" refreshError="1"/>
      <sheetData sheetId="469" refreshError="1"/>
      <sheetData sheetId="470"/>
      <sheetData sheetId="471" refreshError="1"/>
      <sheetData sheetId="472" refreshError="1"/>
      <sheetData sheetId="473" refreshError="1"/>
      <sheetData sheetId="474"/>
      <sheetData sheetId="475"/>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XL4Poppy"/>
      <sheetName val="VLieu"/>
      <sheetName val="CT"/>
      <sheetName val="DToan"/>
      <sheetName val="Tong hop"/>
      <sheetName val="Cuoc V.chuyen"/>
      <sheetName val="Sheet7"/>
      <sheetName val="Sheet8"/>
      <sheetName val="Sheet9"/>
      <sheetName val="TH An ca"/>
      <sheetName val="XN SL An ca"/>
      <sheetName val="Dang ky an ca"/>
      <sheetName val="Dang ky an ca T2"/>
      <sheetName val="Sheet2"/>
      <sheetName val="Sheet3"/>
      <sheetName val="XL4Test5"/>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Sheet1"/>
      <sheetName val="1"/>
      <sheetName val="00000000"/>
      <sheetName val="LuongT1"/>
      <sheetName val="LuongT2"/>
      <sheetName val="luongthang12"/>
      <sheetName val="LuongT11"/>
      <sheetName val="thang5"/>
      <sheetName val="T7"/>
      <sheetName val="T10"/>
      <sheetName val="T9"/>
      <sheetName val="T8"/>
      <sheetName val="thang6"/>
      <sheetName val="thang4"/>
      <sheetName val="LuongT3"/>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ra-vat-lieu"/>
      <sheetName val="Sheet4"/>
      <sheetName val="Sheet5"/>
      <sheetName val="Sheet6"/>
      <sheetName val="Thdien"/>
      <sheetName val="DTdien"/>
      <sheetName val="DT-THL7"/>
      <sheetName val="DTduong"/>
      <sheetName val="Nhahat"/>
      <sheetName val="glv"/>
      <sheetName val="bg+th45"/>
      <sheetName val="4-5"/>
      <sheetName val="bg+th34"/>
      <sheetName val="3-4"/>
      <sheetName val="bg+th23"/>
      <sheetName val="2-3"/>
      <sheetName val="bg+th12"/>
      <sheetName val="1-2"/>
      <sheetName val="bg+th"/>
      <sheetName val="ptvl"/>
      <sheetName val="0-1"/>
      <sheetName val="C47-456"/>
      <sheetName val="C46"/>
      <sheetName val="C47-PII"/>
      <sheetName val="Gia"/>
      <sheetName val="T2"/>
      <sheetName val="T3"/>
      <sheetName val="T4"/>
      <sheetName val="T5"/>
      <sheetName val="THop"/>
      <sheetName val="THKD"/>
      <sheetName val="10000000"/>
      <sheetName val="20000000"/>
      <sheetName val="30000000"/>
      <sheetName val="40000000"/>
      <sheetName val="50000000"/>
      <sheetName val="60000000"/>
      <sheetName val="XL4Uest5"/>
      <sheetName val="phan tich DG"/>
      <sheetName val="gia vat lieu"/>
      <sheetName val="gia xe may"/>
      <sheetName val="gia nhan cong"/>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Lç khoan LK1"/>
      <sheetName val="IBASE"/>
      <sheetName val="DGXDCB_DD"/>
      <sheetName val="klmchitiet"/>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ow r="9">
          <cell r="N9">
            <v>47006155</v>
          </cell>
        </row>
      </sheetData>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hoi luong"/>
      <sheetName val="Bang phan tich"/>
      <sheetName val="TH vat tu"/>
      <sheetName val="Bang tinh gia VL"/>
      <sheetName val="THKP"/>
      <sheetName val="TH Kinh phi"/>
      <sheetName val="TH thiet bi"/>
      <sheetName val="TH may TC"/>
      <sheetName val="TH Nhan cong"/>
      <sheetName val="DM Chi phi"/>
    </sheetNames>
    <sheetDataSet>
      <sheetData sheetId="0">
        <row r="68">
          <cell r="K68">
            <v>7412980</v>
          </cell>
          <cell r="L68">
            <v>4049838</v>
          </cell>
          <cell r="M68">
            <v>343698</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ow r="2">
          <cell r="Q2">
            <v>6</v>
          </cell>
        </row>
        <row r="3">
          <cell r="Q3">
            <v>5.5</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ctdz3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HC"/>
      <sheetName val="QLN"/>
      <sheetName val="KTHUAT"/>
      <sheetName val="KT"/>
      <sheetName val="CN"/>
      <sheetName val="DLo"/>
      <sheetName val="BDa"/>
      <sheetName val="CDong"/>
      <sheetName val="KTang"/>
      <sheetName val="PBat"/>
      <sheetName val="TThuy"/>
      <sheetName val="CXa"/>
      <sheetName val="THop"/>
      <sheetName val="Du_lieu"/>
      <sheetName val="DGKV1"/>
      <sheetName val="GVTKV1"/>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M tt van DZ 35 kV"/>
      <sheetName val="SILICATE"/>
      <sheetName val="MTO REV.0"/>
      <sheetName val="dieuchinh"/>
      <sheetName val="gtrin⁨"/>
      <sheetName val="13.BANG CT"/>
      <sheetName val="14.MMUS GIUA NHIP"/>
      <sheetName val="4.HSPBngang"/>
      <sheetName val="6.Tinh tai"/>
      <sheetName val="2 NSl"/>
      <sheetName val="17.US CHU tho a_b"/>
      <sheetName val="15.MMUS GOI"/>
      <sheetName val="5.BANG I"/>
      <sheetName val="Tien lumng MB-2"/>
      <sheetName val="Tien lumng MB-5"/>
      <sheetName val="DG_QUANG NINH"/>
      <sheetName val="Hướng dẫn"/>
      <sheetName val="Ví dụ hàm Vlookup"/>
      <sheetName val="Gvl_QN"/>
      <sheetName val="Gvlks_QN"/>
      <sheetName val="Hu?ng d?n"/>
      <sheetName val="Ví d? hàm Vlookup"/>
      <sheetName val="chitimc"/>
      <sheetName val="dtxl"/>
      <sheetName val="KH-Q1,Q2,01"/>
      <sheetName val="CT -THVLNC"/>
      <sheetName val="     ien 110 kV"/>
      <sheetName val="NC Day su      ien"/>
      <sheetName val="     ien 35 kV"/>
      <sheetName val="NHATKY"/>
      <sheetName val="VL-NCf 35 KV"/>
      <sheetName val="Income Statement"/>
      <sheetName val="Shareholders' Equity"/>
      <sheetName val="PTDG (2)"/>
      <sheetName val="Thep dia"/>
      <sheetName val="THDT DZ 010 kV"/>
      <sheetName val="XL4Poppy"/>
      <sheetName val="LKVL_CK_HT_GD1"/>
      <sheetName val="CHITIET VL_NC"/>
      <sheetName val="VCV_BE_TONG"/>
      <sheetName val="Hu_ng d_n"/>
      <sheetName val="Ví d_ hàm Vlookup"/>
      <sheetName val="cot_xa"/>
      <sheetName val="Mong"/>
      <sheetName val="gtrin?"/>
      <sheetName val="gvl_x0000__x0000__x0000__x0000__x0000__x0000__x0000__x0000__x0000__x0000__x0000__x0000_쉘ž_x0000__x0004__x0000__x0000__x0000__x0000__x0000__x0000_॔ǥ_x0000__x0000__x0000__x0000_"/>
      <sheetName val="Hoá Ðon NV"/>
      <sheetName val="gvl????????????쉘ž?_x0004_??????॔ǥ????"/>
      <sheetName val="M@-2"/>
      <sheetName val="MTL$-INTER"/>
      <sheetName val="DE tu van"/>
      <sheetName val="TTVanChuyen"/>
      <sheetName val="DG_LANG SON"/>
      <sheetName val="Gvl_LS"/>
      <sheetName val="Gvlks_LS"/>
      <sheetName val="Tien luonc LB-2"/>
      <sheetName val="Tien luong MB%4"/>
      <sheetName val="Tien luong LBK"/>
      <sheetName val="Tien duong MP-12"/>
      <sheetName val="ML18-6"/>
      <sheetName val="Sheut2"/>
      <sheetName val="gaathanh1"/>
      <sheetName val="TTDZ22"/>
      <sheetName val="Chiettinh dz0,4"/>
      <sheetName val="ctdg"/>
      <sheetName val="tonghop"/>
      <sheetName val="gtrin_"/>
      <sheetName val="Hý?ng d?n"/>
      <sheetName val="Hoá Ðõn NV"/>
      <sheetName val="TONG_x000b_E3p "/>
      <sheetName val="'iathanh1"/>
      <sheetName val="CHITIE_x0004_ VL-NC-_x0004_T -1p"/>
      <sheetName val="CHITIET _x0016_L-NC"/>
      <sheetName val="_x0006_C"/>
      <sheetName val="KP_x0016_C-BD "/>
      <sheetName val="gvl_x0000_쉘ž_x0000__x0004__x0000_॔ǥ_x0000_쌄ž_x0000_O_x0000_J[DZ110K~1.XLS"/>
      <sheetName val="gvl____________쉘ž__x0004_______॔ǥ____"/>
      <sheetName val="_x0000__x0000__x0000__x0000__x0000__x0000__x0000__x0000__x0000__x0000__x0000__x0000_J[DZ110K~1.XLS]THPD"/>
      <sheetName val="????????????J[DZ110K~1.XLS]THPD"/>
      <sheetName val="gvl____________?__x0004_______?g____"/>
      <sheetName val="g-vl"/>
      <sheetName val="NC Dai su Phu kien"/>
      <sheetName val="BK-C T"/>
      <sheetName val="Tie~ luong M4T-1"/>
      <sheetName val="THCT"/>
      <sheetName val="THDZ0,4"/>
      <sheetName val="TH DZ35"/>
      <sheetName val="THTram"/>
      <sheetName val="Gia_GC_Satthep"/>
      <sheetName val="gvl_x0000__x0000__x0000__x0000__x0000__x0000__x0000__x0000__x0000__x0000__x0000__x0000_??_x0000__x0004__x0000__x0000__x0000__x0000__x0000__x0000_??_x0000__x0000__x0000__x0000_"/>
      <sheetName val="Revenue"/>
      <sheetName val="Phu kien 1࠱0 kV"/>
      <sheetName val="Hý_ng d_n"/>
      <sheetName val=""/>
      <sheetName val="DZ 35"/>
      <sheetName val="Cto"/>
      <sheetName val="ÿhaoÿgo"/>
      <sheetName val="tm"/>
      <sheetName val="ck"/>
      <sheetName val="th"/>
      <sheetName val="xl"/>
      <sheetName val="dt"/>
      <sheetName val="cl"/>
      <sheetName val="sl"/>
      <sheetName val="dth"/>
      <sheetName val="vt"/>
      <sheetName val="vc1"/>
      <sheetName val="vc2"/>
      <sheetName val="db"/>
      <sheetName val="nl"/>
      <sheetName val="tra2"/>
      <sheetName val="VL,NC,MTC"/>
      <sheetName val="____________J_DZ110K~1.XLS_THPD"/>
      <sheetName val="gvl_______________x0004________g____"/>
    </sheetNames>
    <sheetDataSet>
      <sheetData sheetId="0"/>
      <sheetData sheetId="1"/>
      <sheetData sheetId="2"/>
      <sheetData sheetId="3" refreshError="1">
        <row r="3">
          <cell r="A3" t="str">
            <v>03.1112</v>
          </cell>
          <cell r="B3" t="str">
            <v>Ñaøo ñaát hoá theá saâu &gt;1m S ñaùy hoá £ 5 m 2  ñaát C2</v>
          </cell>
          <cell r="C3" t="str">
            <v>m 3</v>
          </cell>
          <cell r="E3">
            <v>16776</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E5">
            <v>10890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G7" t="str">
            <v>03.1123</v>
          </cell>
        </row>
        <row r="8">
          <cell r="A8" t="str">
            <v>03.1132</v>
          </cell>
          <cell r="B8" t="str">
            <v>Ñaøo moùng baèng TC ñaát C2  saâu £ 3 m dieän tích ñaùy moùng £ 15 m2</v>
          </cell>
          <cell r="C8" t="str">
            <v>m 3</v>
          </cell>
          <cell r="D8">
            <v>1670.4761904761904</v>
          </cell>
          <cell r="E8">
            <v>11773</v>
          </cell>
          <cell r="G8" t="str">
            <v>03.1132</v>
          </cell>
        </row>
        <row r="9">
          <cell r="A9" t="str">
            <v>03.1133</v>
          </cell>
          <cell r="B9" t="str">
            <v>Ñaøo moùng baèng TC ñaát C3  saâu £ 3 m dieän tích ñaùy moùng £ 15 m2</v>
          </cell>
          <cell r="C9" t="str">
            <v>m 3</v>
          </cell>
          <cell r="D9">
            <v>1.3</v>
          </cell>
          <cell r="E9">
            <v>17659</v>
          </cell>
          <cell r="G9" t="str">
            <v>03.1133</v>
          </cell>
        </row>
        <row r="10">
          <cell r="A10" t="str">
            <v>03.1152</v>
          </cell>
          <cell r="B10" t="str">
            <v>Ñaøo moùng baèng TC ñaát C2  saâu £ 2 m dieän tích ñaùy moùng £ 25 m2</v>
          </cell>
          <cell r="C10" t="str">
            <v>m 3</v>
          </cell>
          <cell r="D10">
            <v>1</v>
          </cell>
          <cell r="E10">
            <v>11478</v>
          </cell>
          <cell r="G10" t="str">
            <v>03.1152</v>
          </cell>
        </row>
        <row r="11">
          <cell r="A11" t="str">
            <v>03.1153</v>
          </cell>
          <cell r="B11" t="str">
            <v>Ñaøo moùng baèng TC ñaát C3  saâu £ 2 m dieän tích ñaùy moùng £ 25 m2</v>
          </cell>
          <cell r="C11" t="str">
            <v>m 3</v>
          </cell>
          <cell r="D11">
            <v>0.2</v>
          </cell>
          <cell r="E11">
            <v>17365</v>
          </cell>
          <cell r="G11" t="str">
            <v>03.1153</v>
          </cell>
        </row>
        <row r="12">
          <cell r="A12" t="str">
            <v>03.1162</v>
          </cell>
          <cell r="B12" t="str">
            <v>Ñaøo moùng baèng TC ñaát C2  saâu £ 3 m dieän tích ñaùy moùng £ 25 m2</v>
          </cell>
          <cell r="C12" t="str">
            <v>m 3</v>
          </cell>
          <cell r="D12">
            <v>34538</v>
          </cell>
          <cell r="E12">
            <v>12508</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G14" t="str">
            <v>03.1182</v>
          </cell>
        </row>
        <row r="15">
          <cell r="A15" t="str">
            <v>03.1183</v>
          </cell>
          <cell r="B15" t="str">
            <v>Ñaøo moùng baèng TC ñaát C3  saâu £ 2 m dieän tích ñaùy moùng £ 35 m2</v>
          </cell>
          <cell r="C15" t="str">
            <v>m 3</v>
          </cell>
          <cell r="D15">
            <v>5.5600000000000005</v>
          </cell>
          <cell r="E15">
            <v>18100</v>
          </cell>
          <cell r="G15" t="str">
            <v>03.1183</v>
          </cell>
        </row>
        <row r="16">
          <cell r="A16" t="str">
            <v>03.1192</v>
          </cell>
          <cell r="B16" t="str">
            <v>Ñaøo moùng baèng TC ñaát C2  saâu £ 3 m dieän tích ñaùy moùng £ 35 m2</v>
          </cell>
          <cell r="C16" t="str">
            <v>m 3</v>
          </cell>
          <cell r="E16">
            <v>13097</v>
          </cell>
          <cell r="G16" t="str">
            <v>03.1192</v>
          </cell>
        </row>
        <row r="17">
          <cell r="A17" t="str">
            <v>03.1193</v>
          </cell>
          <cell r="B17" t="str">
            <v>Ñaøo moùng baèng TC ñaát C3  saâu £ 3 m dieän tích ñaùy moùng £ 35 m2</v>
          </cell>
          <cell r="C17" t="str">
            <v>m 3</v>
          </cell>
          <cell r="E17">
            <v>19425</v>
          </cell>
          <cell r="G17" t="str">
            <v>03.1193</v>
          </cell>
        </row>
        <row r="18">
          <cell r="A18" t="str">
            <v>03.1212</v>
          </cell>
          <cell r="B18" t="str">
            <v>Ñaøo moùng baèng TC ñaát C2  saâu £ 2 m dieän tích ñaùy moùng £ 50 m2</v>
          </cell>
          <cell r="C18" t="str">
            <v>m 3</v>
          </cell>
          <cell r="D18">
            <v>5.5</v>
          </cell>
          <cell r="E18">
            <v>12803</v>
          </cell>
          <cell r="G18" t="str">
            <v>03.1212</v>
          </cell>
        </row>
        <row r="19">
          <cell r="A19" t="str">
            <v>03.1213</v>
          </cell>
          <cell r="B19" t="str">
            <v>Ñaøo moùng baèng TC ñaát C3  saâu £ 2 m dieän tích ñaùy moùng £ 50 m2</v>
          </cell>
          <cell r="C19" t="str">
            <v>m 3</v>
          </cell>
          <cell r="D19">
            <v>4.5199999999999996</v>
          </cell>
          <cell r="E19">
            <v>19130</v>
          </cell>
          <cell r="G19" t="str">
            <v>03.1213</v>
          </cell>
        </row>
        <row r="20">
          <cell r="A20" t="str">
            <v>03.1222</v>
          </cell>
          <cell r="B20" t="str">
            <v>Ñaøo moùng baèng TC ñaát C2  saâu £ 3 m dieän tích ñaùy moùng £ 50 m2</v>
          </cell>
          <cell r="C20" t="str">
            <v>m 3</v>
          </cell>
          <cell r="D20">
            <v>25.06</v>
          </cell>
          <cell r="E20">
            <v>13833</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E27">
            <v>20308</v>
          </cell>
          <cell r="G27" t="str">
            <v>03.1293</v>
          </cell>
        </row>
        <row r="28">
          <cell r="A28" t="str">
            <v>03.1302</v>
          </cell>
          <cell r="B28" t="str">
            <v>Ñaøo moùng baèng TC ñaát C2  saâu £ 3 m dieän tích ñaùy moùng £ 100 m2</v>
          </cell>
          <cell r="C28" t="str">
            <v>m 3</v>
          </cell>
          <cell r="E28">
            <v>14569</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E30">
            <v>14127</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G32" t="str">
            <v>03.1342</v>
          </cell>
        </row>
        <row r="33">
          <cell r="A33" t="str">
            <v>03.1343</v>
          </cell>
          <cell r="B33" t="str">
            <v>Ñaøo moùng baèng TC ñaát C3  saâu £ 3 m dieän tích ñaùy moùng £ 150 m2</v>
          </cell>
          <cell r="C33" t="str">
            <v>m 3</v>
          </cell>
          <cell r="D33">
            <v>1670.4761904761904</v>
          </cell>
          <cell r="E33">
            <v>22809</v>
          </cell>
          <cell r="G33" t="str">
            <v>03.1343</v>
          </cell>
        </row>
        <row r="34">
          <cell r="A34" t="str">
            <v>03.1352</v>
          </cell>
          <cell r="B34" t="str">
            <v>Ñaøo moùng baèng TC ñaát C2  saâu £ 4 m dieän tích ñaùy moùng £ 150 m2</v>
          </cell>
          <cell r="C34" t="str">
            <v>m 3</v>
          </cell>
          <cell r="D34">
            <v>1.3</v>
          </cell>
          <cell r="E34">
            <v>16629</v>
          </cell>
          <cell r="G34" t="str">
            <v>03.1352</v>
          </cell>
        </row>
        <row r="35">
          <cell r="A35" t="str">
            <v>03.1353</v>
          </cell>
          <cell r="B35" t="str">
            <v>Ñaøo moùng baèng TC ñaát C3  saâu £ 4 m dieän tích ñaùy moùng £ 150 m2</v>
          </cell>
          <cell r="C35" t="str">
            <v>m 3</v>
          </cell>
          <cell r="D35">
            <v>1</v>
          </cell>
          <cell r="E35">
            <v>24134</v>
          </cell>
          <cell r="G35" t="str">
            <v>03.1353</v>
          </cell>
        </row>
        <row r="36">
          <cell r="A36" t="str">
            <v>03.1372</v>
          </cell>
          <cell r="B36" t="str">
            <v>Ñaøo moùng baèng TC ñaát C2  saâu £ 2 m dieän tích ñaùy moùng £ 200 m2</v>
          </cell>
          <cell r="C36" t="str">
            <v>m 3</v>
          </cell>
          <cell r="D36">
            <v>0.2</v>
          </cell>
          <cell r="E36">
            <v>14716</v>
          </cell>
          <cell r="G36" t="str">
            <v>03.1372</v>
          </cell>
        </row>
        <row r="37">
          <cell r="A37" t="str">
            <v>03.1373</v>
          </cell>
          <cell r="B37" t="str">
            <v>Ñaøo moùng baèng TC ñaát C3  saâu £ 2 m dieän tích ñaùy moùng £ 200 m2</v>
          </cell>
          <cell r="C37" t="str">
            <v>m 3</v>
          </cell>
          <cell r="D37">
            <v>34538</v>
          </cell>
          <cell r="E37">
            <v>22074</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G39" t="str">
            <v>03.1383</v>
          </cell>
        </row>
        <row r="40">
          <cell r="A40" t="str">
            <v>03.1392</v>
          </cell>
          <cell r="B40" t="str">
            <v>Ñaøo moùng baèng TC ñaát C2  saâu £ 3 m dieän tích ñaùy moùng £ 200 m2</v>
          </cell>
          <cell r="C40" t="str">
            <v>m 3</v>
          </cell>
          <cell r="D40">
            <v>4.7</v>
          </cell>
          <cell r="E40">
            <v>17512</v>
          </cell>
          <cell r="G40" t="str">
            <v>03.1392</v>
          </cell>
        </row>
        <row r="41">
          <cell r="A41" t="str">
            <v>03.1393</v>
          </cell>
          <cell r="B41" t="str">
            <v>Ñaøo moùng baèng TC ñaát C3  saâu £ 3 m dieän tích ñaùy moùng £ 200 m2</v>
          </cell>
          <cell r="C41" t="str">
            <v>m 3</v>
          </cell>
          <cell r="E41">
            <v>25311</v>
          </cell>
          <cell r="G41" t="str">
            <v>03.1393</v>
          </cell>
        </row>
        <row r="42">
          <cell r="A42" t="str">
            <v>03.1422</v>
          </cell>
          <cell r="B42" t="str">
            <v>Ñaøo moùng baèng TC ñaát C2  saâu £ 2 m dieän tích ñaùy moùng &gt; 200 m2</v>
          </cell>
          <cell r="C42" t="str">
            <v>m 3</v>
          </cell>
          <cell r="E42">
            <v>16187</v>
          </cell>
          <cell r="G42" t="str">
            <v>03.1422</v>
          </cell>
        </row>
        <row r="43">
          <cell r="A43" t="str">
            <v>03.1423</v>
          </cell>
          <cell r="B43" t="str">
            <v>Ñaøo moùng baèng TC ñaát C3  saâu £ 2 m dieän tích ñaùy moùng &gt; 200 m2</v>
          </cell>
          <cell r="C43" t="str">
            <v>m 3</v>
          </cell>
          <cell r="D43">
            <v>4.7</v>
          </cell>
          <cell r="E43">
            <v>24281</v>
          </cell>
          <cell r="G43" t="str">
            <v>03.1423</v>
          </cell>
        </row>
        <row r="44">
          <cell r="A44" t="str">
            <v>03.1432</v>
          </cell>
          <cell r="B44" t="str">
            <v>Ñaøo moùng baèng TC ñaát C2  saâu £ 3 m dieän tích ñaùy moùng &gt; 200 m2</v>
          </cell>
          <cell r="C44" t="str">
            <v>m 3</v>
          </cell>
          <cell r="D44">
            <v>4.5199999999999996</v>
          </cell>
          <cell r="E44">
            <v>17217</v>
          </cell>
          <cell r="G44" t="str">
            <v>03.1432</v>
          </cell>
        </row>
        <row r="45">
          <cell r="A45" t="str">
            <v>03.1433</v>
          </cell>
          <cell r="B45" t="str">
            <v>Ñaøo moùng baèng TC ñaát C3  saâu £ 3 m dieän tích ñaùy moùng &gt; 200 m2</v>
          </cell>
          <cell r="C45" t="str">
            <v>m 3</v>
          </cell>
          <cell r="D45">
            <v>21.443999999999999</v>
          </cell>
          <cell r="E45">
            <v>25458</v>
          </cell>
          <cell r="G45" t="str">
            <v>03.1433</v>
          </cell>
        </row>
        <row r="46">
          <cell r="A46" t="str">
            <v>03.1442</v>
          </cell>
          <cell r="B46" t="str">
            <v>Ñaøo moùng baèng TC ñaát C2  saâu £ 3 m dieän tích ñaùy moùng &gt; 200 m2</v>
          </cell>
          <cell r="C46" t="str">
            <v>m 3</v>
          </cell>
          <cell r="D46">
            <v>34538</v>
          </cell>
          <cell r="E46">
            <v>18836</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E52">
            <v>8682</v>
          </cell>
          <cell r="G52" t="str">
            <v>03.3202</v>
          </cell>
        </row>
        <row r="53">
          <cell r="A53" t="str">
            <v>03.3203</v>
          </cell>
          <cell r="B53" t="str">
            <v>Laáp ñaát raõnh tieáp ñòa ñaát C3</v>
          </cell>
          <cell r="C53" t="str">
            <v>m 3</v>
          </cell>
          <cell r="E53">
            <v>10007</v>
          </cell>
          <cell r="G53" t="str">
            <v>03.3203</v>
          </cell>
        </row>
        <row r="54">
          <cell r="A54" t="str">
            <v>03.4001</v>
          </cell>
          <cell r="B54" t="str">
            <v>Ñaép bôø bao ñoä saâu buøn nöôùc £ 30cm</v>
          </cell>
          <cell r="C54" t="str">
            <v>m</v>
          </cell>
          <cell r="E54">
            <v>5592</v>
          </cell>
          <cell r="G54" t="str">
            <v>03.4001</v>
          </cell>
        </row>
        <row r="55">
          <cell r="A55" t="str">
            <v>03.4002</v>
          </cell>
          <cell r="B55" t="str">
            <v>Ñaép bôø bao ñoä saâu buøn nöôùc £ 50cm</v>
          </cell>
          <cell r="C55" t="str">
            <v>m</v>
          </cell>
          <cell r="D55">
            <v>22400</v>
          </cell>
          <cell r="E55">
            <v>8241</v>
          </cell>
          <cell r="G55" t="str">
            <v>03.4002</v>
          </cell>
        </row>
        <row r="56">
          <cell r="A56" t="str">
            <v>03.4003</v>
          </cell>
          <cell r="B56" t="str">
            <v>Ñaép bôø bao ñoä saâu buøn nöôùc £ 80cm</v>
          </cell>
          <cell r="C56" t="str">
            <v>m</v>
          </cell>
          <cell r="D56">
            <v>35000</v>
          </cell>
          <cell r="E56">
            <v>12655</v>
          </cell>
          <cell r="G56" t="str">
            <v>03.4003</v>
          </cell>
        </row>
        <row r="57">
          <cell r="A57" t="str">
            <v>03.4004</v>
          </cell>
          <cell r="B57" t="str">
            <v>Ñaép bôø bao ñoä saâu buøn nöôùc £ 100cm</v>
          </cell>
          <cell r="C57" t="str">
            <v>m</v>
          </cell>
          <cell r="D57">
            <v>42000</v>
          </cell>
          <cell r="E57">
            <v>16187</v>
          </cell>
          <cell r="G57" t="str">
            <v>03.4004</v>
          </cell>
        </row>
        <row r="58">
          <cell r="A58" t="str">
            <v>03.5100</v>
          </cell>
          <cell r="B58" t="str">
            <v xml:space="preserve">Bôm taùt nöôùc baèng thuû coâng </v>
          </cell>
          <cell r="C58" t="str">
            <v>m 3</v>
          </cell>
          <cell r="G58" t="str">
            <v>03.5100</v>
          </cell>
        </row>
        <row r="59">
          <cell r="A59" t="str">
            <v>03.5200</v>
          </cell>
          <cell r="B59" t="str">
            <v>Bôm taùt nöôùc baèng maùy</v>
          </cell>
          <cell r="C59" t="str">
            <v>m 3</v>
          </cell>
          <cell r="G59" t="str">
            <v>03.5200</v>
          </cell>
        </row>
        <row r="60">
          <cell r="A60" t="str">
            <v>03.7001</v>
          </cell>
          <cell r="B60" t="str">
            <v>Ñaép caùt coâng trình</v>
          </cell>
          <cell r="C60" t="str">
            <v>m 3</v>
          </cell>
          <cell r="D60">
            <v>27750</v>
          </cell>
          <cell r="E60">
            <v>9124</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G65" t="str">
            <v>04.3210</v>
          </cell>
        </row>
        <row r="66">
          <cell r="A66" t="str">
            <v>04.3210</v>
          </cell>
          <cell r="B66" t="str">
            <v>Beâ toâng loùt M#150 ñaù 4x6</v>
          </cell>
          <cell r="C66" t="str">
            <v>m 3</v>
          </cell>
          <cell r="D66">
            <v>306285</v>
          </cell>
          <cell r="E66">
            <v>39732</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E74">
            <v>24214</v>
          </cell>
          <cell r="G74" t="str">
            <v>04.3802</v>
          </cell>
        </row>
        <row r="75">
          <cell r="A75" t="str">
            <v>04.3803</v>
          </cell>
          <cell r="B75" t="str">
            <v>Laép ñaët moùng neùo troïng löôïng &gt; 0,5T</v>
          </cell>
          <cell r="C75" t="str">
            <v>caùi</v>
          </cell>
          <cell r="E75">
            <v>42252</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G85" t="str">
            <v>05.5103</v>
          </cell>
        </row>
        <row r="86">
          <cell r="A86" t="str">
            <v>05.5211</v>
          </cell>
          <cell r="B86" t="str">
            <v>Döïng coät beâ toâng baèng thuû coâng (chieáu cao £ 8m)</v>
          </cell>
          <cell r="C86" t="str">
            <v>coät</v>
          </cell>
          <cell r="D86">
            <v>8490</v>
          </cell>
          <cell r="E86">
            <v>74917</v>
          </cell>
          <cell r="G86" t="str">
            <v>05.5211</v>
          </cell>
        </row>
        <row r="87">
          <cell r="A87" t="str">
            <v>05.5212</v>
          </cell>
          <cell r="B87" t="str">
            <v>Döïng coät beâ toâng baèng thuû coâng (chieáu cao £ 10m)</v>
          </cell>
          <cell r="C87" t="str">
            <v>coät</v>
          </cell>
          <cell r="D87">
            <v>8490</v>
          </cell>
          <cell r="E87">
            <v>80605</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G91" t="str">
            <v>05.5216</v>
          </cell>
        </row>
        <row r="92">
          <cell r="A92" t="str">
            <v>05.5217</v>
          </cell>
          <cell r="B92" t="str">
            <v>Döïng coät beâ toâng baèng thuû coâng (chieáu cao £ 20m)</v>
          </cell>
          <cell r="C92" t="str">
            <v>coät</v>
          </cell>
          <cell r="D92">
            <v>9854</v>
          </cell>
          <cell r="E92">
            <v>177460</v>
          </cell>
          <cell r="G92" t="str">
            <v>05.5217</v>
          </cell>
        </row>
        <row r="93">
          <cell r="A93" t="str">
            <v>05.5218</v>
          </cell>
          <cell r="B93" t="str">
            <v>Döïng coät beâ toâng baèng thuû coâng (chieáu cao &gt; 20m)</v>
          </cell>
          <cell r="C93" t="str">
            <v>coät</v>
          </cell>
          <cell r="D93">
            <v>9854</v>
          </cell>
          <cell r="E93">
            <v>193711</v>
          </cell>
          <cell r="G93" t="str">
            <v>05.5218</v>
          </cell>
        </row>
        <row r="94">
          <cell r="A94" t="str">
            <v>05.6011</v>
          </cell>
          <cell r="B94" t="str">
            <v>Laép ñaët xaø theùp cho coät ñôõ (troïng löôïng 25 kg)</v>
          </cell>
          <cell r="C94" t="str">
            <v>boä</v>
          </cell>
          <cell r="D94">
            <v>1</v>
          </cell>
          <cell r="E94">
            <v>13161</v>
          </cell>
          <cell r="G94" t="str">
            <v>05.6011</v>
          </cell>
        </row>
        <row r="95">
          <cell r="A95" t="str">
            <v>05.6021</v>
          </cell>
          <cell r="B95" t="str">
            <v>Laép ñaët xaø theùp cho coät ñôõ (troïng löôïng 50 kg)</v>
          </cell>
          <cell r="C95" t="str">
            <v>boä</v>
          </cell>
          <cell r="D95">
            <v>0.2</v>
          </cell>
          <cell r="E95">
            <v>17806</v>
          </cell>
          <cell r="G95" t="str">
            <v>05.6021</v>
          </cell>
        </row>
        <row r="96">
          <cell r="A96" t="str">
            <v>05.6031</v>
          </cell>
          <cell r="B96" t="str">
            <v>Laép ñaët xaø theùp cho coät ñôõ (troïng löôïng 100 kg)</v>
          </cell>
          <cell r="C96" t="str">
            <v>boä</v>
          </cell>
          <cell r="D96">
            <v>34538</v>
          </cell>
          <cell r="E96">
            <v>23999</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G98" t="str">
            <v>05.6051</v>
          </cell>
        </row>
        <row r="99">
          <cell r="A99" t="str">
            <v>05.6061</v>
          </cell>
          <cell r="B99" t="str">
            <v>Laép ñaët xaø theùp cho coät ñôõ (troïng löôïng 320 kg)</v>
          </cell>
          <cell r="C99" t="str">
            <v>boä</v>
          </cell>
          <cell r="D99">
            <v>4.96</v>
          </cell>
          <cell r="E99">
            <v>50785</v>
          </cell>
          <cell r="G99" t="str">
            <v>05.6061</v>
          </cell>
        </row>
        <row r="100">
          <cell r="A100" t="str">
            <v>05.6071</v>
          </cell>
          <cell r="B100" t="str">
            <v>Laép ñaët xaø theùp cho coät ñôõ (troïng löôïng 410 kg)</v>
          </cell>
          <cell r="C100" t="str">
            <v>boä</v>
          </cell>
          <cell r="E100">
            <v>59920</v>
          </cell>
          <cell r="G100" t="str">
            <v>05.6071</v>
          </cell>
        </row>
        <row r="101">
          <cell r="A101" t="str">
            <v>05.6081</v>
          </cell>
          <cell r="B101" t="str">
            <v>Laép ñaët xaø theùp cho coät ñôõ (troïng löôïng 500 kg)</v>
          </cell>
          <cell r="C101" t="str">
            <v>boä</v>
          </cell>
          <cell r="E101">
            <v>70759</v>
          </cell>
          <cell r="G101" t="str">
            <v>05.6081</v>
          </cell>
        </row>
        <row r="102">
          <cell r="A102" t="str">
            <v>05.6012</v>
          </cell>
          <cell r="B102" t="str">
            <v>Laép ñaët xaø theùp cho coät neùo (troïng löôïng 25 kg)</v>
          </cell>
          <cell r="C102" t="str">
            <v>boä</v>
          </cell>
          <cell r="D102">
            <v>4.3</v>
          </cell>
          <cell r="E102">
            <v>17496</v>
          </cell>
          <cell r="G102" t="str">
            <v>05.6012</v>
          </cell>
        </row>
        <row r="103">
          <cell r="A103" t="str">
            <v>05.6022</v>
          </cell>
          <cell r="B103" t="str">
            <v>Laép ñaët xaø theùp cho coät neùoõ (troïng löôïng 50 kg)</v>
          </cell>
          <cell r="C103" t="str">
            <v>boä</v>
          </cell>
          <cell r="D103">
            <v>4.5199999999999996</v>
          </cell>
          <cell r="E103">
            <v>23689</v>
          </cell>
          <cell r="G103" t="str">
            <v>05.6022</v>
          </cell>
        </row>
        <row r="104">
          <cell r="A104" t="str">
            <v>05.6032</v>
          </cell>
          <cell r="B104" t="str">
            <v>Laép ñaët xaø theùp cho coät neùo (troïng löôïng 100 kg)</v>
          </cell>
          <cell r="C104" t="str">
            <v>boä</v>
          </cell>
          <cell r="D104">
            <v>19.635999999999996</v>
          </cell>
          <cell r="E104">
            <v>31896</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E111">
            <v>46295</v>
          </cell>
          <cell r="G111" t="str">
            <v>05.6053</v>
          </cell>
        </row>
        <row r="112">
          <cell r="A112" t="str">
            <v>05.6063</v>
          </cell>
          <cell r="B112" t="str">
            <v>Laép ñaët xaø theùp cho coät ñuùp (troïng löôïng 320 kg)</v>
          </cell>
          <cell r="C112" t="str">
            <v>boä</v>
          </cell>
          <cell r="E112">
            <v>58062</v>
          </cell>
          <cell r="F112" t="str">
            <v xml:space="preserve">         </v>
          </cell>
          <cell r="G112" t="str">
            <v>05.6063</v>
          </cell>
        </row>
        <row r="113">
          <cell r="A113" t="str">
            <v>05.6073</v>
          </cell>
          <cell r="B113" t="str">
            <v>Laép ñaët xaø theùp cho coät ñuùp (troïng löôïng 410 kg)</v>
          </cell>
          <cell r="C113" t="str">
            <v>boä</v>
          </cell>
          <cell r="E113">
            <v>64101</v>
          </cell>
          <cell r="G113" t="str">
            <v>05.6073</v>
          </cell>
        </row>
        <row r="114">
          <cell r="A114" t="str">
            <v>05.6083</v>
          </cell>
          <cell r="B114" t="str">
            <v>Laép ñaët xaø theùp cho coät ñuùp (troïng löôïng 500 kg)</v>
          </cell>
          <cell r="C114" t="str">
            <v>boä</v>
          </cell>
          <cell r="E114">
            <v>69985</v>
          </cell>
          <cell r="G114" t="str">
            <v>05.6083</v>
          </cell>
        </row>
        <row r="115">
          <cell r="A115" t="str">
            <v>05.6093</v>
          </cell>
          <cell r="B115" t="str">
            <v>Laép ñaët xaø theùp cho coät ñuùp (troïng löôïng 750 kg)</v>
          </cell>
          <cell r="C115" t="str">
            <v>boä</v>
          </cell>
          <cell r="D115">
            <v>987061.99580952385</v>
          </cell>
          <cell r="E115">
            <v>89648</v>
          </cell>
          <cell r="F115">
            <v>37000</v>
          </cell>
          <cell r="G115" t="str">
            <v>05.6093</v>
          </cell>
        </row>
        <row r="116">
          <cell r="A116" t="str">
            <v>05.6103</v>
          </cell>
          <cell r="B116" t="str">
            <v>Laép ñaët xaø theùp cho coät ñuùp (troïng löôïng 1000 kg)</v>
          </cell>
          <cell r="C116" t="str">
            <v>boä</v>
          </cell>
          <cell r="E116">
            <v>105751</v>
          </cell>
          <cell r="G116" t="str">
            <v>05.6103</v>
          </cell>
        </row>
        <row r="117">
          <cell r="A117" t="str">
            <v>05.6044</v>
          </cell>
          <cell r="B117" t="str">
            <v>Laép ñaët xaø theùp cho coät ñuùp (troïng löôïng 140 kg)</v>
          </cell>
          <cell r="C117" t="str">
            <v>boä</v>
          </cell>
          <cell r="E117">
            <v>36076</v>
          </cell>
          <cell r="G117" t="str">
            <v>05.6044</v>
          </cell>
        </row>
        <row r="118">
          <cell r="A118" t="str">
            <v>05.6054</v>
          </cell>
          <cell r="B118" t="str">
            <v>Laép ñaët xaø theùp cho coät ñuùp (troïng löôïng 230 kg)</v>
          </cell>
          <cell r="C118" t="str">
            <v>boä</v>
          </cell>
          <cell r="E118">
            <v>51559</v>
          </cell>
          <cell r="G118" t="str">
            <v>05.6054</v>
          </cell>
        </row>
        <row r="119">
          <cell r="A119" t="str">
            <v>05.6064</v>
          </cell>
          <cell r="B119" t="str">
            <v>Laép ñaët xaø theùp cho coät ñuùp (troïng löôïng 320 kg)</v>
          </cell>
          <cell r="C119" t="str">
            <v>boä</v>
          </cell>
          <cell r="E119">
            <v>64565</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E121">
            <v>77726</v>
          </cell>
          <cell r="G121" t="str">
            <v>05.6084</v>
          </cell>
        </row>
        <row r="122">
          <cell r="A122" t="str">
            <v>05.6094</v>
          </cell>
          <cell r="B122" t="str">
            <v>Laép ñaët xaø theùp cho coät ñuùp (troïng löôïng 750 kg)</v>
          </cell>
          <cell r="C122" t="str">
            <v>boä</v>
          </cell>
          <cell r="E122">
            <v>99558</v>
          </cell>
          <cell r="F122">
            <v>1.3</v>
          </cell>
          <cell r="G122" t="str">
            <v>05.6094</v>
          </cell>
        </row>
        <row r="123">
          <cell r="A123" t="str">
            <v>05.6104</v>
          </cell>
          <cell r="B123" t="str">
            <v>Laép ñaët xaø theùp cho coät ñuùp (troïng löôïng 1000 kg)</v>
          </cell>
          <cell r="C123" t="str">
            <v>boä</v>
          </cell>
          <cell r="E123">
            <v>117518</v>
          </cell>
          <cell r="F123">
            <v>1.3</v>
          </cell>
          <cell r="G123" t="str">
            <v>05.6104</v>
          </cell>
        </row>
        <row r="124">
          <cell r="A124" t="str">
            <v>06.1105</v>
          </cell>
          <cell r="B124" t="str">
            <v>Laép ñaët söù ñöùng 22 kV</v>
          </cell>
          <cell r="C124" t="str">
            <v>söù</v>
          </cell>
          <cell r="D124">
            <v>155</v>
          </cell>
          <cell r="E124">
            <v>3499.2</v>
          </cell>
          <cell r="G124" t="str">
            <v>06.1105</v>
          </cell>
        </row>
        <row r="125">
          <cell r="A125" t="str">
            <v>06.1106</v>
          </cell>
          <cell r="B125" t="str">
            <v>Laép ñaët söù ñöùng 35 kV</v>
          </cell>
          <cell r="C125" t="str">
            <v>söù</v>
          </cell>
          <cell r="D125">
            <v>155</v>
          </cell>
          <cell r="E125">
            <v>4459.2</v>
          </cell>
          <cell r="G125" t="str">
            <v>06.1106</v>
          </cell>
        </row>
        <row r="126">
          <cell r="A126" t="str">
            <v>06.1213</v>
          </cell>
          <cell r="B126" t="str">
            <v>Laép ñaët söù ñöùng haï theá loaïi 2 söù</v>
          </cell>
          <cell r="C126" t="str">
            <v>söù</v>
          </cell>
          <cell r="D126">
            <v>4735.5</v>
          </cell>
          <cell r="E126">
            <v>2884.3</v>
          </cell>
          <cell r="G126" t="str">
            <v>06.1213</v>
          </cell>
        </row>
        <row r="127">
          <cell r="A127" t="str">
            <v>06.1214</v>
          </cell>
          <cell r="B127" t="str">
            <v>Laép ñaët söù ñöùng haï theá loaïi 3 söù</v>
          </cell>
          <cell r="C127" t="str">
            <v>söù</v>
          </cell>
          <cell r="D127">
            <v>14490</v>
          </cell>
          <cell r="E127">
            <v>4017.4</v>
          </cell>
          <cell r="G127" t="str">
            <v>06.1214</v>
          </cell>
        </row>
        <row r="128">
          <cell r="A128" t="str">
            <v>06.1215</v>
          </cell>
          <cell r="B128" t="str">
            <v>Laép ñaët söù ñöùng haï theá loaïi 4 söù</v>
          </cell>
          <cell r="C128" t="str">
            <v>söù</v>
          </cell>
          <cell r="D128">
            <v>21000</v>
          </cell>
          <cell r="E128">
            <v>5665.5</v>
          </cell>
          <cell r="G128" t="str">
            <v>06.1215</v>
          </cell>
        </row>
        <row r="129">
          <cell r="A129" t="str">
            <v>06.1411</v>
          </cell>
          <cell r="B129" t="str">
            <v>Laép ñaët chuoãi söù ñôõ £ 2 baùt chieàu cao £ 20m</v>
          </cell>
          <cell r="C129" t="str">
            <v>chuoãi</v>
          </cell>
          <cell r="D129">
            <v>405</v>
          </cell>
          <cell r="E129">
            <v>2925</v>
          </cell>
          <cell r="G129" t="str">
            <v>06.1411</v>
          </cell>
        </row>
        <row r="130">
          <cell r="A130" t="str">
            <v>06.1412</v>
          </cell>
          <cell r="B130" t="str">
            <v>Laép ñaët chuoãi söù ñôõ £ 2 baùt chieàu cao £ 30m</v>
          </cell>
          <cell r="C130" t="str">
            <v>chuoãi</v>
          </cell>
          <cell r="D130">
            <v>405</v>
          </cell>
          <cell r="E130">
            <v>3738</v>
          </cell>
          <cell r="G130" t="str">
            <v>06.1412</v>
          </cell>
        </row>
        <row r="131">
          <cell r="A131" t="str">
            <v>06.1421</v>
          </cell>
          <cell r="B131" t="str">
            <v>Laép ñaët chuoãi söù ñôõ £ 5 baùt chieàu cao £ 20m</v>
          </cell>
          <cell r="C131" t="str">
            <v>chuoãi</v>
          </cell>
          <cell r="D131">
            <v>610</v>
          </cell>
          <cell r="E131">
            <v>6500</v>
          </cell>
          <cell r="G131" t="str">
            <v>06.1421</v>
          </cell>
        </row>
        <row r="132">
          <cell r="A132" t="str">
            <v>06.1422</v>
          </cell>
          <cell r="B132" t="str">
            <v>Laép ñaët chuoãi söù ñôõ £ 5 baùt chieàu cao £ 30m</v>
          </cell>
          <cell r="C132" t="str">
            <v>chuoãi</v>
          </cell>
          <cell r="D132">
            <v>610</v>
          </cell>
          <cell r="E132">
            <v>6825</v>
          </cell>
          <cell r="G132" t="str">
            <v>06.1422</v>
          </cell>
        </row>
        <row r="133">
          <cell r="A133" t="str">
            <v>06.1431</v>
          </cell>
          <cell r="B133" t="str">
            <v>Laép ñaët chuoãi söù ñôõ £ 8 baùt chieàu cao £ 20m</v>
          </cell>
          <cell r="C133" t="str">
            <v>chuoãi</v>
          </cell>
          <cell r="D133">
            <v>975</v>
          </cell>
          <cell r="E133">
            <v>10401</v>
          </cell>
          <cell r="G133" t="str">
            <v>06.1431</v>
          </cell>
        </row>
        <row r="134">
          <cell r="A134" t="str">
            <v>06.1432</v>
          </cell>
          <cell r="B134" t="str">
            <v>Laép ñaët chuoãi söù ñôõ £ 8 baùt chieàu cao £ 30m</v>
          </cell>
          <cell r="C134" t="str">
            <v>chuoãi</v>
          </cell>
          <cell r="D134">
            <v>975</v>
          </cell>
          <cell r="E134">
            <v>10888</v>
          </cell>
          <cell r="G134" t="str">
            <v>06.1432</v>
          </cell>
        </row>
        <row r="135">
          <cell r="A135" t="str">
            <v>06.1441</v>
          </cell>
          <cell r="B135" t="str">
            <v>Laép ñaët chuoãi söù ñôõ £ 11 baùt chieàu cao £ 20m</v>
          </cell>
          <cell r="C135" t="str">
            <v>chuoãi</v>
          </cell>
          <cell r="D135">
            <v>1335</v>
          </cell>
          <cell r="E135">
            <v>14626</v>
          </cell>
          <cell r="G135" t="str">
            <v>06.1441</v>
          </cell>
        </row>
        <row r="136">
          <cell r="A136" t="str">
            <v>06.1442</v>
          </cell>
          <cell r="B136" t="str">
            <v>Laép ñaët chuoãi söù ñôõ £ 11 baùt chieàu cao £ 30m</v>
          </cell>
          <cell r="C136" t="str">
            <v>chuoãi</v>
          </cell>
          <cell r="D136">
            <v>1335</v>
          </cell>
          <cell r="E136">
            <v>15438</v>
          </cell>
          <cell r="G136" t="str">
            <v>06.1442</v>
          </cell>
        </row>
        <row r="137">
          <cell r="A137" t="str">
            <v>06.1511</v>
          </cell>
          <cell r="B137" t="str">
            <v>Laép ñaët chuoãi söù neùo £ 2 baùt chieàu cao £ 20m</v>
          </cell>
          <cell r="C137" t="str">
            <v>chuoãi</v>
          </cell>
          <cell r="D137">
            <v>405</v>
          </cell>
          <cell r="E137">
            <v>3088</v>
          </cell>
          <cell r="G137" t="str">
            <v>06.1511</v>
          </cell>
        </row>
        <row r="138">
          <cell r="A138" t="str">
            <v>06.1512</v>
          </cell>
          <cell r="B138" t="str">
            <v>Laép ñaët chuoãi söù neùo £ 2 baùt chieàu cao £ 30m</v>
          </cell>
          <cell r="C138" t="str">
            <v>chuoãi</v>
          </cell>
          <cell r="D138">
            <v>405</v>
          </cell>
          <cell r="E138">
            <v>3900</v>
          </cell>
          <cell r="G138" t="str">
            <v>06.1512</v>
          </cell>
        </row>
        <row r="139">
          <cell r="A139" t="str">
            <v>06.1521</v>
          </cell>
          <cell r="B139" t="str">
            <v>Laép ñaët chuoãi söù neùo £ 5 baùt chieàu cao £ 20m</v>
          </cell>
          <cell r="C139" t="str">
            <v>chuoãi</v>
          </cell>
          <cell r="D139">
            <v>610</v>
          </cell>
          <cell r="E139">
            <v>7313</v>
          </cell>
          <cell r="G139" t="str">
            <v>06.1521</v>
          </cell>
        </row>
        <row r="140">
          <cell r="A140" t="str">
            <v>06.1522</v>
          </cell>
          <cell r="B140" t="str">
            <v>Laép ñaët chuoãi söù neùo £ 5 baùt chieàu cao £ 30m</v>
          </cell>
          <cell r="C140" t="str">
            <v>chuoãi</v>
          </cell>
          <cell r="D140">
            <v>610</v>
          </cell>
          <cell r="E140">
            <v>7638</v>
          </cell>
          <cell r="G140" t="str">
            <v>06.1522</v>
          </cell>
        </row>
        <row r="141">
          <cell r="A141" t="str">
            <v>06.1531</v>
          </cell>
          <cell r="B141" t="str">
            <v>Laép ñaët chuoãi söù neùo £ 8 baùt chieàu cao £ 20m</v>
          </cell>
          <cell r="C141" t="str">
            <v>chuoãi</v>
          </cell>
          <cell r="D141">
            <v>975</v>
          </cell>
          <cell r="E141">
            <v>11538</v>
          </cell>
          <cell r="G141" t="str">
            <v>06.1531</v>
          </cell>
        </row>
        <row r="142">
          <cell r="A142" t="str">
            <v>06.1532</v>
          </cell>
          <cell r="B142" t="str">
            <v>Laép ñaët chuoãi söù neùo £ 8 baùt chieàu cao £ 30m</v>
          </cell>
          <cell r="C142" t="str">
            <v>chuoãi</v>
          </cell>
          <cell r="D142">
            <v>975</v>
          </cell>
          <cell r="E142">
            <v>12188</v>
          </cell>
          <cell r="G142" t="str">
            <v>06.1532</v>
          </cell>
        </row>
        <row r="143">
          <cell r="A143" t="str">
            <v>06.1541</v>
          </cell>
          <cell r="B143" t="str">
            <v>Laép ñaët chuoãi söù neùo £ 11 baùt chieàu cao £ 20m</v>
          </cell>
          <cell r="C143" t="str">
            <v>chuoãi</v>
          </cell>
          <cell r="D143">
            <v>1335</v>
          </cell>
          <cell r="E143">
            <v>16413</v>
          </cell>
          <cell r="G143" t="str">
            <v>06.1541</v>
          </cell>
        </row>
        <row r="144">
          <cell r="A144" t="str">
            <v>06.1542</v>
          </cell>
          <cell r="B144" t="str">
            <v>Laép ñaët chuoãi söù neùo £ 11 baùt chieàu cao £ 30m</v>
          </cell>
          <cell r="C144" t="str">
            <v>chuoãi</v>
          </cell>
          <cell r="D144">
            <v>1335</v>
          </cell>
          <cell r="E144">
            <v>17389</v>
          </cell>
          <cell r="G144" t="str">
            <v>06.1542</v>
          </cell>
        </row>
        <row r="145">
          <cell r="A145" t="str">
            <v>06.2011</v>
          </cell>
          <cell r="B145" t="str">
            <v>Laép taï choáng rung (Coät coù chieàu cao £ 20m)</v>
          </cell>
          <cell r="C145" t="str">
            <v>boä</v>
          </cell>
          <cell r="E145">
            <v>5850</v>
          </cell>
          <cell r="G145" t="str">
            <v>06.2011</v>
          </cell>
        </row>
        <row r="146">
          <cell r="A146" t="str">
            <v>06.2012</v>
          </cell>
          <cell r="B146" t="str">
            <v>Laép taï choáng rung (Coät coù chieàu cao £ 30m)</v>
          </cell>
          <cell r="C146" t="str">
            <v>boä</v>
          </cell>
          <cell r="E146">
            <v>6175</v>
          </cell>
          <cell r="G146" t="str">
            <v>06.2012</v>
          </cell>
        </row>
        <row r="147">
          <cell r="A147" t="str">
            <v>06.2013</v>
          </cell>
          <cell r="B147" t="str">
            <v>Laép taï choáng rung (Coät coù chieàu cao £ 40m)</v>
          </cell>
          <cell r="C147" t="str">
            <v>boä</v>
          </cell>
          <cell r="E147">
            <v>6988</v>
          </cell>
          <cell r="G147" t="str">
            <v>06.2013</v>
          </cell>
        </row>
        <row r="148">
          <cell r="A148" t="str">
            <v>06.2014</v>
          </cell>
          <cell r="B148" t="str">
            <v>Laép taï choáng rung (Coät coù chieàu cao £ 50m)</v>
          </cell>
          <cell r="C148" t="str">
            <v>boä</v>
          </cell>
          <cell r="E148">
            <v>7963</v>
          </cell>
          <cell r="G148" t="str">
            <v>06.2014</v>
          </cell>
        </row>
        <row r="149">
          <cell r="A149" t="str">
            <v>06.2015</v>
          </cell>
          <cell r="B149" t="str">
            <v>Laép taï choáng rung (Coät coù chieàu cao &gt; 50m)</v>
          </cell>
          <cell r="C149" t="str">
            <v>boä</v>
          </cell>
          <cell r="E149">
            <v>8776</v>
          </cell>
          <cell r="G149" t="str">
            <v>06.2015</v>
          </cell>
        </row>
        <row r="150">
          <cell r="A150" t="str">
            <v>06.2110</v>
          </cell>
          <cell r="B150" t="str">
            <v>Laép ñaët coå deà</v>
          </cell>
          <cell r="C150" t="str">
            <v>boä</v>
          </cell>
          <cell r="E150">
            <v>5688</v>
          </cell>
          <cell r="G150" t="str">
            <v>06.2110</v>
          </cell>
        </row>
        <row r="151">
          <cell r="A151" t="str">
            <v>06.2120</v>
          </cell>
          <cell r="B151" t="str">
            <v xml:space="preserve">Laép ñaët daây neùo </v>
          </cell>
          <cell r="C151" t="str">
            <v>boä</v>
          </cell>
          <cell r="E151">
            <v>7313</v>
          </cell>
          <cell r="G151" t="str">
            <v>06.2120</v>
          </cell>
        </row>
        <row r="152">
          <cell r="A152" t="str">
            <v>06.2141</v>
          </cell>
          <cell r="B152" t="str">
            <v>Laép ñaët khoùa ñôõ daây choáng seùt tieát dieän £ 70 (Coät coù chieàu cao £ 20m)</v>
          </cell>
          <cell r="C152" t="str">
            <v>boä</v>
          </cell>
          <cell r="E152">
            <v>1788</v>
          </cell>
          <cell r="G152" t="str">
            <v>06.2141</v>
          </cell>
        </row>
        <row r="153">
          <cell r="A153" t="str">
            <v>06.2142</v>
          </cell>
          <cell r="B153" t="str">
            <v>Laép ñaët khoùa ñôõ daây choáng seùt tieát dieän £ 70 (Coät coù chieàu cao £ 30m)</v>
          </cell>
          <cell r="C153" t="str">
            <v>boä</v>
          </cell>
          <cell r="E153">
            <v>1950</v>
          </cell>
          <cell r="G153" t="str">
            <v>06.2142</v>
          </cell>
        </row>
        <row r="154">
          <cell r="A154" t="str">
            <v>06.2151</v>
          </cell>
          <cell r="B154" t="str">
            <v>Laép ñaët khoùa ñôõ daây choáng seùt tieát dieän £ 240 (Coät coù chieàu cao £ 20m)</v>
          </cell>
          <cell r="C154" t="str">
            <v>boä</v>
          </cell>
          <cell r="D154">
            <v>75046</v>
          </cell>
          <cell r="E154">
            <v>2763</v>
          </cell>
          <cell r="G154" t="str">
            <v>06.2151</v>
          </cell>
        </row>
        <row r="155">
          <cell r="A155" t="str">
            <v>06.2152</v>
          </cell>
          <cell r="B155" t="str">
            <v>Laép ñaët khoùa ñôõ daây choáng seùt tieát dieän £ 240 (Coät coù chieàu cao £ 30m)</v>
          </cell>
          <cell r="C155" t="str">
            <v>boä</v>
          </cell>
          <cell r="E155">
            <v>2925</v>
          </cell>
          <cell r="G155" t="str">
            <v>06.2152</v>
          </cell>
        </row>
        <row r="156">
          <cell r="A156" t="str">
            <v>06.2161</v>
          </cell>
          <cell r="B156" t="str">
            <v>Laép ñaët khoùa ñôõ daây choáng seùt tieát dieän &gt; 240 (Coät coù chieàu cao £ 20m)</v>
          </cell>
          <cell r="C156" t="str">
            <v>boä</v>
          </cell>
          <cell r="E156">
            <v>5688</v>
          </cell>
          <cell r="G156" t="str">
            <v>06.2161</v>
          </cell>
        </row>
        <row r="157">
          <cell r="A157" t="str">
            <v>06.2162</v>
          </cell>
          <cell r="B157" t="str">
            <v>Laép ñaët khoùa ñôõ daây choáng seùt tieát dieän &gt; 240 (Coät coù chieàu cao £ 30m)</v>
          </cell>
          <cell r="C157" t="str">
            <v>boä</v>
          </cell>
          <cell r="E157">
            <v>5850</v>
          </cell>
          <cell r="G157" t="str">
            <v>06.2162</v>
          </cell>
        </row>
        <row r="158">
          <cell r="A158" t="str">
            <v>06.5011</v>
          </cell>
          <cell r="B158" t="str">
            <v>Vöôït ñöôøng daây thoâng tin tieát dieän daây £ 50</v>
          </cell>
          <cell r="C158" t="str">
            <v>V.trí</v>
          </cell>
          <cell r="D158">
            <v>75046</v>
          </cell>
          <cell r="E158">
            <v>78346</v>
          </cell>
          <cell r="G158" t="str">
            <v>06.5011</v>
          </cell>
        </row>
        <row r="159">
          <cell r="A159" t="str">
            <v>06.5012</v>
          </cell>
          <cell r="B159" t="str">
            <v>Vöôït ñöôøng daây thoâng tin tieát dieän daây £ 95</v>
          </cell>
          <cell r="C159" t="str">
            <v>V.trí</v>
          </cell>
          <cell r="D159">
            <v>104623</v>
          </cell>
          <cell r="E159">
            <v>90887</v>
          </cell>
          <cell r="G159" t="str">
            <v>06.5012</v>
          </cell>
        </row>
        <row r="160">
          <cell r="A160" t="str">
            <v>06.5013</v>
          </cell>
          <cell r="B160" t="str">
            <v>Vöôït ñöôøng daây thoâng tin tieát dieän daây £ 150</v>
          </cell>
          <cell r="C160" t="str">
            <v>V.trí</v>
          </cell>
          <cell r="D160">
            <v>134516</v>
          </cell>
          <cell r="E160">
            <v>127737</v>
          </cell>
          <cell r="G160" t="str">
            <v>06.5013</v>
          </cell>
        </row>
        <row r="161">
          <cell r="A161" t="str">
            <v>06.5014</v>
          </cell>
          <cell r="B161" t="str">
            <v>Vöôït ñöôøng daây thoâng tin tieát dieän daây £ 240</v>
          </cell>
          <cell r="C161" t="str">
            <v>V.trí</v>
          </cell>
          <cell r="D161">
            <v>163462</v>
          </cell>
          <cell r="E161">
            <v>143530</v>
          </cell>
          <cell r="G161" t="str">
            <v>06.5014</v>
          </cell>
        </row>
        <row r="162">
          <cell r="A162" t="str">
            <v>06.5015</v>
          </cell>
          <cell r="B162" t="str">
            <v>Vöôït ñöôøng daây thoâng tin tieát dieän daây &gt; 240</v>
          </cell>
          <cell r="C162" t="str">
            <v>V.trí</v>
          </cell>
          <cell r="D162">
            <v>223247</v>
          </cell>
          <cell r="E162">
            <v>226521</v>
          </cell>
          <cell r="F162">
            <v>0</v>
          </cell>
          <cell r="G162" t="str">
            <v>06.5015</v>
          </cell>
        </row>
        <row r="163">
          <cell r="A163" t="str">
            <v>06.5011</v>
          </cell>
          <cell r="B163" t="str">
            <v>Vöôït ñöôøng daây haï theá tieát dieän daây £ 50</v>
          </cell>
          <cell r="C163" t="str">
            <v>V.trí</v>
          </cell>
          <cell r="D163">
            <v>75046</v>
          </cell>
          <cell r="E163">
            <v>78346</v>
          </cell>
          <cell r="G163" t="str">
            <v>06.5011</v>
          </cell>
        </row>
        <row r="164">
          <cell r="A164" t="str">
            <v>06.5012</v>
          </cell>
          <cell r="B164" t="str">
            <v>Vöôït ñöôøng daây haï theá tieát dieän daây £ 95</v>
          </cell>
          <cell r="C164" t="str">
            <v>V.trí</v>
          </cell>
          <cell r="D164">
            <v>104623</v>
          </cell>
          <cell r="E164">
            <v>90887</v>
          </cell>
          <cell r="G164" t="str">
            <v>06.5012</v>
          </cell>
        </row>
        <row r="165">
          <cell r="A165" t="str">
            <v>06.5013</v>
          </cell>
          <cell r="B165" t="str">
            <v>Vöôït ñöôøng daây haï theá tieát dieän daây £ 150</v>
          </cell>
          <cell r="C165" t="str">
            <v>V.trí</v>
          </cell>
          <cell r="D165">
            <v>134516</v>
          </cell>
          <cell r="E165">
            <v>127737</v>
          </cell>
          <cell r="G165" t="str">
            <v>06.5013</v>
          </cell>
        </row>
        <row r="166">
          <cell r="A166" t="str">
            <v>06.5014</v>
          </cell>
          <cell r="B166" t="str">
            <v>Vöôït ñöôøng daây haï theá tieát dieän daây £ 240</v>
          </cell>
          <cell r="C166" t="str">
            <v>V.trí</v>
          </cell>
          <cell r="D166">
            <v>163462</v>
          </cell>
          <cell r="E166">
            <v>143530</v>
          </cell>
          <cell r="G166" t="str">
            <v>06.5014</v>
          </cell>
        </row>
        <row r="167">
          <cell r="A167" t="str">
            <v>06.5015</v>
          </cell>
          <cell r="B167" t="str">
            <v>Vöôït ñöôøng daây haï theá tieát dieän daây &gt; 240</v>
          </cell>
          <cell r="C167" t="str">
            <v>V.trí</v>
          </cell>
          <cell r="D167">
            <v>223247</v>
          </cell>
          <cell r="E167">
            <v>226521</v>
          </cell>
          <cell r="G167" t="str">
            <v>06.5015</v>
          </cell>
        </row>
        <row r="168">
          <cell r="A168" t="str">
            <v>06.5021</v>
          </cell>
          <cell r="B168" t="str">
            <v>Vöôït ñöôøng daây 35 kV tieát dieän daây £ 50</v>
          </cell>
          <cell r="C168" t="str">
            <v>V.trí</v>
          </cell>
          <cell r="D168">
            <v>119570</v>
          </cell>
          <cell r="E168">
            <v>105596</v>
          </cell>
          <cell r="G168" t="str">
            <v>06.5021</v>
          </cell>
        </row>
        <row r="169">
          <cell r="A169" t="str">
            <v>06.5022</v>
          </cell>
          <cell r="B169" t="str">
            <v>Vöôït ñöôøng daây 35 kV tieát dieän daây £ 95</v>
          </cell>
          <cell r="C169" t="str">
            <v>V.trí</v>
          </cell>
          <cell r="D169">
            <v>149462</v>
          </cell>
          <cell r="E169">
            <v>121544</v>
          </cell>
          <cell r="G169" t="str">
            <v>06.5022</v>
          </cell>
        </row>
        <row r="170">
          <cell r="A170" t="str">
            <v>06.5023</v>
          </cell>
          <cell r="B170" t="str">
            <v>Vöôït ñöôøng daây 35 kV tieát dieän daây £ 150</v>
          </cell>
          <cell r="C170" t="str">
            <v>V.trí</v>
          </cell>
          <cell r="D170">
            <v>178093</v>
          </cell>
          <cell r="E170">
            <v>148495</v>
          </cell>
          <cell r="G170" t="str">
            <v>06.5023</v>
          </cell>
        </row>
        <row r="171">
          <cell r="A171" t="str">
            <v>06.5024</v>
          </cell>
          <cell r="B171" t="str">
            <v>Vöôït ñöôøng daây 35 kV tieát dieän daây £ 240</v>
          </cell>
          <cell r="C171" t="str">
            <v>V.trí</v>
          </cell>
          <cell r="D171">
            <v>224193</v>
          </cell>
          <cell r="E171">
            <v>166446</v>
          </cell>
          <cell r="G171" t="str">
            <v>06.5024</v>
          </cell>
        </row>
        <row r="172">
          <cell r="A172" t="str">
            <v>06.5025</v>
          </cell>
          <cell r="B172" t="str">
            <v>Vöôït ñöôøng daây 35 kV tieát dieän daây &gt; 240</v>
          </cell>
          <cell r="C172" t="str">
            <v>V.trí</v>
          </cell>
          <cell r="D172">
            <v>313870</v>
          </cell>
          <cell r="E172">
            <v>290467</v>
          </cell>
          <cell r="G172" t="str">
            <v>06.5025</v>
          </cell>
        </row>
        <row r="173">
          <cell r="A173" t="str">
            <v>06.5061</v>
          </cell>
          <cell r="B173" t="str">
            <v>Vöôït ñöôøng giao thoâng &gt;10m tieát dieän daây £ 50</v>
          </cell>
          <cell r="C173" t="str">
            <v>V.trí</v>
          </cell>
          <cell r="D173">
            <v>177462</v>
          </cell>
          <cell r="E173">
            <v>143995</v>
          </cell>
          <cell r="G173" t="str">
            <v>06.5061</v>
          </cell>
        </row>
        <row r="174">
          <cell r="A174" t="str">
            <v>06.5062</v>
          </cell>
          <cell r="B174" t="str">
            <v>Vöôït ñöôøng giao thoâng &gt;10m tieát dieän daây £ 95</v>
          </cell>
          <cell r="C174" t="str">
            <v>V.trí</v>
          </cell>
          <cell r="D174">
            <v>252130</v>
          </cell>
          <cell r="E174">
            <v>190445</v>
          </cell>
          <cell r="G174" t="str">
            <v>06.5062</v>
          </cell>
        </row>
        <row r="175">
          <cell r="A175" t="str">
            <v>06.5063</v>
          </cell>
          <cell r="B175" t="str">
            <v>Vöôït ñöôøng giao thoâng &gt;10m tieát dieän daây £ 150</v>
          </cell>
          <cell r="C175" t="str">
            <v>V.trí</v>
          </cell>
          <cell r="D175">
            <v>328186</v>
          </cell>
          <cell r="E175">
            <v>233024</v>
          </cell>
          <cell r="G175" t="str">
            <v>06.5063</v>
          </cell>
        </row>
        <row r="176">
          <cell r="A176" t="str">
            <v>06.5064</v>
          </cell>
          <cell r="B176" t="str">
            <v>Vöôït ñöôøng giao thoâng &gt;10m tieát dieän daây £ 240</v>
          </cell>
          <cell r="C176" t="str">
            <v>V.trí</v>
          </cell>
          <cell r="D176">
            <v>285447</v>
          </cell>
          <cell r="E176">
            <v>261823</v>
          </cell>
          <cell r="G176" t="str">
            <v>06.5064</v>
          </cell>
        </row>
        <row r="177">
          <cell r="A177" t="str">
            <v>06.5065</v>
          </cell>
          <cell r="B177" t="str">
            <v>Vöôït ñöôøng giao thoâng &gt;10m tieát dieän daây &gt; 240</v>
          </cell>
          <cell r="C177" t="str">
            <v>V.trí</v>
          </cell>
          <cell r="D177">
            <v>532260</v>
          </cell>
          <cell r="E177">
            <v>410618</v>
          </cell>
          <cell r="G177" t="str">
            <v>06.5065</v>
          </cell>
        </row>
        <row r="178">
          <cell r="A178" t="str">
            <v>06.5071</v>
          </cell>
          <cell r="B178" t="str">
            <v>Vò trí beû goùc tieát dieän daây £ 50</v>
          </cell>
          <cell r="C178" t="str">
            <v>V.trí</v>
          </cell>
          <cell r="E178">
            <v>30697</v>
          </cell>
          <cell r="G178" t="str">
            <v>06.5071</v>
          </cell>
        </row>
        <row r="179">
          <cell r="A179" t="str">
            <v>06.5072</v>
          </cell>
          <cell r="B179" t="str">
            <v>Vò trí beû goùc tieát dieän daây £ 95</v>
          </cell>
          <cell r="C179" t="str">
            <v>V.trí</v>
          </cell>
          <cell r="E179">
            <v>61933</v>
          </cell>
          <cell r="G179" t="str">
            <v>06.5072</v>
          </cell>
        </row>
        <row r="180">
          <cell r="A180" t="str">
            <v>06.5073</v>
          </cell>
          <cell r="B180" t="str">
            <v>Vò trí beû goùc tieát dieän daây £ 150</v>
          </cell>
          <cell r="C180" t="str">
            <v>V.trí</v>
          </cell>
          <cell r="E180">
            <v>78346</v>
          </cell>
          <cell r="G180" t="str">
            <v>06.5073</v>
          </cell>
        </row>
        <row r="181">
          <cell r="A181" t="str">
            <v>06.5074</v>
          </cell>
          <cell r="B181" t="str">
            <v>Vò trí beû goùc tieát dieän daây £ 240</v>
          </cell>
          <cell r="C181" t="str">
            <v>V.trí</v>
          </cell>
          <cell r="E181">
            <v>80978</v>
          </cell>
          <cell r="G181" t="str">
            <v>06.5074</v>
          </cell>
        </row>
        <row r="182">
          <cell r="A182" t="str">
            <v>06.5075</v>
          </cell>
          <cell r="B182" t="str">
            <v>Vò trí beû goùc tieát dieän daây &gt; 240</v>
          </cell>
          <cell r="C182" t="str">
            <v>V.trí</v>
          </cell>
          <cell r="E182">
            <v>150188</v>
          </cell>
          <cell r="G182" t="str">
            <v>06.5075</v>
          </cell>
        </row>
        <row r="183">
          <cell r="A183" t="str">
            <v>06.6104</v>
          </cell>
          <cell r="B183" t="str">
            <v>Raûi caêng daây laáy ñoä voõng daây AC-50mm 2</v>
          </cell>
          <cell r="C183" t="str">
            <v>km</v>
          </cell>
          <cell r="D183">
            <v>212189</v>
          </cell>
          <cell r="E183">
            <v>261153</v>
          </cell>
          <cell r="G183" t="str">
            <v>06.6104</v>
          </cell>
        </row>
        <row r="184">
          <cell r="A184" t="str">
            <v>06.6105</v>
          </cell>
          <cell r="B184" t="str">
            <v>Raûi caêng daây laáy ñoä voõng daây AC-70mm 2</v>
          </cell>
          <cell r="C184" t="str">
            <v>km</v>
          </cell>
          <cell r="D184">
            <v>212789</v>
          </cell>
          <cell r="E184">
            <v>348908</v>
          </cell>
          <cell r="G184" t="str">
            <v>06.6105</v>
          </cell>
        </row>
        <row r="185">
          <cell r="A185" t="str">
            <v>06.6106</v>
          </cell>
          <cell r="B185" t="str">
            <v>Raûi caêng daây laáy ñoä voõng daây AC-95mm 2</v>
          </cell>
          <cell r="C185" t="str">
            <v>km</v>
          </cell>
          <cell r="D185">
            <v>212789</v>
          </cell>
          <cell r="E185">
            <v>475178</v>
          </cell>
          <cell r="G185" t="str">
            <v>06.6106</v>
          </cell>
        </row>
        <row r="186">
          <cell r="A186" t="str">
            <v>06.6107</v>
          </cell>
          <cell r="B186" t="str">
            <v>Raûi caêng daây laáy ñoä voõng daây AC-120mm 2</v>
          </cell>
          <cell r="C186" t="str">
            <v>km</v>
          </cell>
          <cell r="D186">
            <v>298671</v>
          </cell>
          <cell r="E186">
            <v>588862</v>
          </cell>
          <cell r="G186" t="str">
            <v>06.6107</v>
          </cell>
        </row>
        <row r="187">
          <cell r="A187" t="str">
            <v>06.6108</v>
          </cell>
          <cell r="B187" t="str">
            <v>Raûi caêng daây laáy ñoä voõng daây AC-150mm 2</v>
          </cell>
          <cell r="C187" t="str">
            <v>km</v>
          </cell>
          <cell r="D187">
            <v>298671</v>
          </cell>
          <cell r="E187">
            <v>712550</v>
          </cell>
          <cell r="G187" t="str">
            <v>06.6108</v>
          </cell>
        </row>
        <row r="188">
          <cell r="A188" t="str">
            <v>06.6109</v>
          </cell>
          <cell r="B188" t="str">
            <v>Raûi caêng daây laáy ñoä voõng daây AC-185mm 2</v>
          </cell>
          <cell r="C188" t="str">
            <v>km</v>
          </cell>
          <cell r="D188">
            <v>298671</v>
          </cell>
          <cell r="E188">
            <v>840899</v>
          </cell>
          <cell r="G188" t="str">
            <v>06.6109</v>
          </cell>
        </row>
        <row r="189">
          <cell r="A189" t="str">
            <v>06.6110</v>
          </cell>
          <cell r="B189" t="str">
            <v>Raûi caêng daây laáy ñoä voõng daây AC-240mm 2</v>
          </cell>
          <cell r="C189" t="str">
            <v>km</v>
          </cell>
          <cell r="D189">
            <v>298671</v>
          </cell>
          <cell r="E189">
            <v>924792</v>
          </cell>
          <cell r="G189" t="str">
            <v>06.6110</v>
          </cell>
        </row>
        <row r="190">
          <cell r="A190" t="str">
            <v>06.6124</v>
          </cell>
          <cell r="B190" t="str">
            <v>Raûi caêng daây laáy ñoä voõng daây A-50mm 2</v>
          </cell>
          <cell r="C190" t="str">
            <v>km</v>
          </cell>
          <cell r="D190">
            <v>212189</v>
          </cell>
          <cell r="E190">
            <v>208012</v>
          </cell>
          <cell r="G190" t="str">
            <v>06.6124</v>
          </cell>
        </row>
        <row r="191">
          <cell r="A191" t="str">
            <v>06.6125</v>
          </cell>
          <cell r="B191" t="str">
            <v>Raûi caêng daây laáy ñoä voõng daây A-70mm 2</v>
          </cell>
          <cell r="C191" t="str">
            <v>km</v>
          </cell>
          <cell r="D191">
            <v>212189</v>
          </cell>
          <cell r="E191">
            <v>279516</v>
          </cell>
          <cell r="G191" t="str">
            <v>06.6125</v>
          </cell>
        </row>
        <row r="192">
          <cell r="A192" t="str">
            <v>06.6126</v>
          </cell>
          <cell r="B192" t="str">
            <v>Raûi caêng daây laáy ñoä voõng daây A-95mm 2</v>
          </cell>
          <cell r="C192" t="str">
            <v>km</v>
          </cell>
          <cell r="D192">
            <v>212189</v>
          </cell>
          <cell r="E192">
            <v>381897</v>
          </cell>
          <cell r="G192" t="str">
            <v>06.6126</v>
          </cell>
        </row>
        <row r="193">
          <cell r="A193" t="str">
            <v>06.6133</v>
          </cell>
          <cell r="B193" t="str">
            <v>Raûi caêng daây choáng seùt tieát dieän 35mm 2</v>
          </cell>
          <cell r="C193" t="str">
            <v>km</v>
          </cell>
          <cell r="D193">
            <v>211789</v>
          </cell>
          <cell r="E193">
            <v>365484</v>
          </cell>
          <cell r="G193" t="str">
            <v>06.6133</v>
          </cell>
        </row>
        <row r="194">
          <cell r="A194" t="str">
            <v>06.6134</v>
          </cell>
          <cell r="B194" t="str">
            <v>Raûi caêng daây choáng seùt tieát dieän 50mm 2</v>
          </cell>
          <cell r="C194" t="str">
            <v>km</v>
          </cell>
          <cell r="D194">
            <v>211789</v>
          </cell>
          <cell r="E194">
            <v>409524</v>
          </cell>
          <cell r="G194" t="str">
            <v>06.6134</v>
          </cell>
        </row>
        <row r="195">
          <cell r="A195" t="str">
            <v>06.6135</v>
          </cell>
          <cell r="B195" t="str">
            <v>Raûi caêng daây choáng seùt tieát dieän 70mm 2</v>
          </cell>
          <cell r="C195" t="str">
            <v>km</v>
          </cell>
          <cell r="D195">
            <v>211789</v>
          </cell>
          <cell r="E195">
            <v>491429</v>
          </cell>
          <cell r="G195" t="str">
            <v>06.6135</v>
          </cell>
        </row>
        <row r="197">
          <cell r="A197" t="str">
            <v>02.1211</v>
          </cell>
          <cell r="B197" t="str">
            <v>Vaän chuyeån xi maêng cöï ly 100m</v>
          </cell>
          <cell r="C197" t="str">
            <v>taán</v>
          </cell>
          <cell r="E197">
            <v>71813</v>
          </cell>
        </row>
        <row r="198">
          <cell r="A198" t="str">
            <v>02.1212</v>
          </cell>
          <cell r="B198" t="str">
            <v>Vaän chuyeån xi maêng cöï ly 300m</v>
          </cell>
          <cell r="C198" t="str">
            <v>taán</v>
          </cell>
          <cell r="E198">
            <v>67545</v>
          </cell>
        </row>
        <row r="199">
          <cell r="A199" t="str">
            <v>02.1213</v>
          </cell>
          <cell r="B199" t="str">
            <v>Vaän chuyeån xi maêng cöï ly 500m</v>
          </cell>
          <cell r="C199" t="str">
            <v>taán</v>
          </cell>
          <cell r="E199">
            <v>66956</v>
          </cell>
        </row>
        <row r="200">
          <cell r="A200" t="str">
            <v>02.1214</v>
          </cell>
          <cell r="B200" t="str">
            <v>Vaän chuyeån xi maêng cöï ly &gt;500m</v>
          </cell>
          <cell r="C200" t="str">
            <v>taán</v>
          </cell>
          <cell r="E200">
            <v>66515</v>
          </cell>
        </row>
        <row r="202">
          <cell r="A202" t="str">
            <v>02.1241</v>
          </cell>
          <cell r="B202" t="str">
            <v xml:space="preserve">Vaän chuyeån ñaù </v>
          </cell>
          <cell r="C202" t="str">
            <v>m3</v>
          </cell>
          <cell r="E202">
            <v>70635</v>
          </cell>
        </row>
        <row r="203">
          <cell r="A203" t="str">
            <v>02.1242</v>
          </cell>
          <cell r="B203" t="str">
            <v xml:space="preserve">Vaän chuyeån ñaù </v>
          </cell>
          <cell r="C203" t="str">
            <v>m3</v>
          </cell>
          <cell r="E203">
            <v>67692</v>
          </cell>
        </row>
        <row r="204">
          <cell r="A204" t="str">
            <v>02.1243</v>
          </cell>
          <cell r="B204" t="str">
            <v xml:space="preserve">Vaän chuyeån ñaù </v>
          </cell>
          <cell r="C204" t="str">
            <v>m3</v>
          </cell>
          <cell r="E204">
            <v>67104</v>
          </cell>
        </row>
        <row r="205">
          <cell r="A205" t="str">
            <v>02.1244</v>
          </cell>
          <cell r="B205" t="str">
            <v xml:space="preserve">Vaän chuyeån ñaù </v>
          </cell>
          <cell r="C205" t="str">
            <v>m3</v>
          </cell>
          <cell r="E205">
            <v>66662</v>
          </cell>
        </row>
        <row r="206">
          <cell r="A206" t="str">
            <v>02.1232</v>
          </cell>
          <cell r="B206" t="str">
            <v>Vaän chuyeån caÙt</v>
          </cell>
          <cell r="C206" t="str">
            <v>m3</v>
          </cell>
        </row>
        <row r="207">
          <cell r="A207" t="str">
            <v>02.1231</v>
          </cell>
          <cell r="B207" t="str">
            <v>Vaän chuyeån caùt</v>
          </cell>
          <cell r="C207" t="str">
            <v>m3</v>
          </cell>
          <cell r="E207">
            <v>67251</v>
          </cell>
        </row>
        <row r="208">
          <cell r="A208" t="str">
            <v>02.1232</v>
          </cell>
          <cell r="B208" t="str">
            <v>Vaän chuyeån caùt</v>
          </cell>
          <cell r="C208" t="str">
            <v>m3</v>
          </cell>
          <cell r="E208">
            <v>64308</v>
          </cell>
        </row>
        <row r="209">
          <cell r="A209" t="str">
            <v>02.1233</v>
          </cell>
          <cell r="B209" t="str">
            <v>Vaän chuyeån caùt</v>
          </cell>
          <cell r="C209" t="str">
            <v>m3</v>
          </cell>
          <cell r="E209">
            <v>63719</v>
          </cell>
        </row>
        <row r="210">
          <cell r="A210" t="str">
            <v>02.1234</v>
          </cell>
          <cell r="B210" t="str">
            <v>Vaän chuyeån caùt</v>
          </cell>
          <cell r="C210" t="str">
            <v>m3</v>
          </cell>
          <cell r="E210">
            <v>62983</v>
          </cell>
        </row>
        <row r="212">
          <cell r="A212" t="str">
            <v>02.1351</v>
          </cell>
          <cell r="B212" t="str">
            <v>Vaän chuyeån coát theùp + bulon</v>
          </cell>
          <cell r="C212" t="str">
            <v>Taán</v>
          </cell>
          <cell r="E212">
            <v>110221</v>
          </cell>
        </row>
        <row r="213">
          <cell r="A213" t="str">
            <v>02.1352</v>
          </cell>
          <cell r="B213" t="str">
            <v>Vaän chuyeån coát theùp + bulon</v>
          </cell>
          <cell r="C213" t="str">
            <v>Taán</v>
          </cell>
          <cell r="E213">
            <v>103451</v>
          </cell>
        </row>
        <row r="214">
          <cell r="A214" t="str">
            <v>02.1353</v>
          </cell>
          <cell r="B214" t="str">
            <v>Vaän chuyeån coát theùp + bulon</v>
          </cell>
          <cell r="C214" t="str">
            <v>Taán</v>
          </cell>
          <cell r="E214">
            <v>102127</v>
          </cell>
        </row>
        <row r="215">
          <cell r="A215" t="str">
            <v>02.1354</v>
          </cell>
          <cell r="B215" t="str">
            <v>Vaän chuyeån coát theùp + bulon</v>
          </cell>
          <cell r="C215" t="str">
            <v>Taán</v>
          </cell>
          <cell r="E215">
            <v>93739</v>
          </cell>
        </row>
        <row r="217">
          <cell r="A217" t="str">
            <v>02.1331</v>
          </cell>
          <cell r="B217" t="str">
            <v>Vaän chuyeån vaùn khuoân</v>
          </cell>
          <cell r="C217" t="str">
            <v>m3</v>
          </cell>
          <cell r="E217">
            <v>57391</v>
          </cell>
        </row>
        <row r="218">
          <cell r="A218" t="str">
            <v>02.1332</v>
          </cell>
          <cell r="B218" t="str">
            <v>Vaän chuyeån vaùn khuoân</v>
          </cell>
          <cell r="C218" t="str">
            <v>m3</v>
          </cell>
          <cell r="E218">
            <v>55037</v>
          </cell>
        </row>
        <row r="219">
          <cell r="A219" t="str">
            <v>02.1333</v>
          </cell>
          <cell r="B219" t="str">
            <v>Vaän chuyeån vaùn khuoân</v>
          </cell>
          <cell r="C219" t="str">
            <v>m3</v>
          </cell>
          <cell r="E219">
            <v>54301</v>
          </cell>
        </row>
        <row r="220">
          <cell r="A220" t="str">
            <v>02.1334</v>
          </cell>
          <cell r="B220" t="str">
            <v>Vaän chuyeån vaùn khuoân</v>
          </cell>
          <cell r="C220" t="str">
            <v>m3</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E223">
            <v>56950</v>
          </cell>
        </row>
        <row r="224">
          <cell r="A224" t="str">
            <v>02.1323</v>
          </cell>
          <cell r="B224" t="str">
            <v>Vaän chuyeån nöôùc</v>
          </cell>
          <cell r="C224" t="str">
            <v>m3</v>
          </cell>
          <cell r="E224">
            <v>49592</v>
          </cell>
        </row>
        <row r="225">
          <cell r="A225" t="str">
            <v>02.1324</v>
          </cell>
          <cell r="B225" t="str">
            <v>Vaän chuyeån nöôùc</v>
          </cell>
          <cell r="C225" t="str">
            <v>m3</v>
          </cell>
          <cell r="E225">
            <v>48415</v>
          </cell>
        </row>
        <row r="227">
          <cell r="A227" t="str">
            <v>02.1391</v>
          </cell>
          <cell r="B227" t="str">
            <v>Vaän chuyeån coïc tre</v>
          </cell>
          <cell r="C227" t="str">
            <v>coïc</v>
          </cell>
          <cell r="E227">
            <v>17953</v>
          </cell>
        </row>
        <row r="228">
          <cell r="A228" t="str">
            <v>02.1392</v>
          </cell>
          <cell r="B228" t="str">
            <v>Vaän chuyeån coïc tre</v>
          </cell>
          <cell r="C228" t="str">
            <v>coïc</v>
          </cell>
          <cell r="E228">
            <v>16923</v>
          </cell>
        </row>
        <row r="229">
          <cell r="A229" t="str">
            <v>02.1393</v>
          </cell>
          <cell r="B229" t="str">
            <v>Vaän chuyeån coïc tre</v>
          </cell>
          <cell r="C229" t="str">
            <v>coïc</v>
          </cell>
          <cell r="E229">
            <v>16776</v>
          </cell>
        </row>
        <row r="230">
          <cell r="A230" t="str">
            <v>02.1394</v>
          </cell>
          <cell r="B230" t="str">
            <v>Vaän chuyeån coïc tre</v>
          </cell>
          <cell r="C230" t="str">
            <v>coïc</v>
          </cell>
          <cell r="E230">
            <v>16629</v>
          </cell>
        </row>
        <row r="232">
          <cell r="A232" t="str">
            <v>02.1391</v>
          </cell>
          <cell r="B232" t="str">
            <v>Vaän chuyeån coùt eùp</v>
          </cell>
          <cell r="C232" t="str">
            <v>taám</v>
          </cell>
          <cell r="E232">
            <v>17953</v>
          </cell>
        </row>
        <row r="233">
          <cell r="A233" t="str">
            <v>02.1392</v>
          </cell>
          <cell r="B233" t="str">
            <v>Vaän chuyeån coùt eùp</v>
          </cell>
          <cell r="C233" t="str">
            <v>taám</v>
          </cell>
          <cell r="E233">
            <v>16923</v>
          </cell>
        </row>
        <row r="234">
          <cell r="A234" t="str">
            <v>02.1393</v>
          </cell>
          <cell r="B234" t="str">
            <v>Vaän chuyeån coùt eùp</v>
          </cell>
          <cell r="C234" t="str">
            <v>taám</v>
          </cell>
          <cell r="E234">
            <v>16776</v>
          </cell>
        </row>
        <row r="235">
          <cell r="A235" t="str">
            <v>02.1394</v>
          </cell>
          <cell r="B235" t="str">
            <v>Vaän chuyeån coùt eùp</v>
          </cell>
          <cell r="C235" t="str">
            <v>taám</v>
          </cell>
          <cell r="E235">
            <v>16629</v>
          </cell>
        </row>
        <row r="237">
          <cell r="A237" t="str">
            <v>02.1481</v>
          </cell>
          <cell r="B237" t="str">
            <v>Vaän chuyeån DCTC</v>
          </cell>
          <cell r="C237" t="str">
            <v>Taán</v>
          </cell>
          <cell r="E237">
            <v>91090</v>
          </cell>
        </row>
        <row r="238">
          <cell r="A238" t="str">
            <v>02.1482</v>
          </cell>
          <cell r="B238" t="str">
            <v>Vaän chuyeån DCTC</v>
          </cell>
          <cell r="C238" t="str">
            <v>Taán</v>
          </cell>
          <cell r="E238">
            <v>84615</v>
          </cell>
        </row>
        <row r="239">
          <cell r="A239" t="str">
            <v>02.1483</v>
          </cell>
          <cell r="B239" t="str">
            <v>Vaän chuyeån DCTC</v>
          </cell>
          <cell r="C239" t="str">
            <v>Taán</v>
          </cell>
          <cell r="E239">
            <v>83585</v>
          </cell>
        </row>
        <row r="240">
          <cell r="A240" t="str">
            <v>02.1484</v>
          </cell>
          <cell r="B240" t="str">
            <v>Vaän chuyeån DCTC</v>
          </cell>
          <cell r="C240" t="str">
            <v>Taán</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refreshError="1"/>
      <sheetData sheetId="202"/>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 "/>
      <sheetName val="TONG HOP"/>
      <sheetName val="THTBA"/>
      <sheetName val="CHI TIET TBA"/>
      <sheetName val="CHIET TINH TBA"/>
      <sheetName val="CHIET TINH TU"/>
      <sheetName val="NC TU"/>
      <sheetName val="VCMBA"/>
      <sheetName val="TH-DZ04"/>
      <sheetName val="CHI TIET DZ 0,4"/>
      <sheetName val="CHIET TINH DZ 0,4"/>
      <sheetName val="VC C89"/>
      <sheetName val="TH-CTO"/>
      <sheetName val="CHI TIET CCT"/>
      <sheetName val="CPVC 0,4 (2)"/>
      <sheetName val="CHIET TINH CCT"/>
      <sheetName val="C89 CCT"/>
      <sheetName val="THIETKE"/>
      <sheetName val="SAT GIA CONG"/>
      <sheetName val="MONG"/>
      <sheetName val="TINH MONG"/>
      <sheetName val="QUY MO"/>
      <sheetName val="HOAN CONG DAY"/>
      <sheetName val="HOAN CONG"/>
      <sheetName val="HC MONG- COT"/>
      <sheetName val="DAY 2 x 4"/>
      <sheetName val="SS KL QT - DT"/>
      <sheetName val="DT DUYET"/>
      <sheetName val="00000000"/>
      <sheetName val="10000000"/>
      <sheetName val="20000000"/>
      <sheetName val="30000000"/>
      <sheetName val="40000000"/>
      <sheetName val="5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Sheet5"/>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C_KKTSCD"/>
      <sheetName val="Chitiet"/>
      <sheetName val="Sheet2 (2)"/>
      <sheetName val="Mau_BC_KKTSCD"/>
      <sheetName val="Chi tiet - Dv lap"/>
      <sheetName val="TH KHTC"/>
      <sheetName val="000"/>
      <sheetName val="00000000"/>
      <sheetName val="Dong Dau"/>
      <sheetName val="Dong Dau (2)"/>
      <sheetName val="Sau dong"/>
      <sheetName val="Ma xa"/>
      <sheetName val="My dinh"/>
      <sheetName val="Tong cong"/>
      <sheetName val="Chart2"/>
      <sheetName val="Chart1"/>
      <sheetName val="1"/>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Gia VL"/>
      <sheetName val="Bang gia ca may"/>
      <sheetName val="Bang luong CB"/>
      <sheetName val="Bang P.tich CT"/>
      <sheetName val="D.toan chi tiet"/>
      <sheetName val="Bang TH Dtoan"/>
      <sheetName val="XXXXXXXX"/>
      <sheetName val="Interim payment"/>
      <sheetName val="Letter"/>
      <sheetName val="Bid Sum"/>
      <sheetName val="Item B"/>
      <sheetName val="Dg A"/>
      <sheetName val="Dg B&amp;C"/>
      <sheetName val="Rates&amp;Prices"/>
      <sheetName val="Material at site"/>
      <sheetName val="MD"/>
      <sheetName val="ND"/>
      <sheetName val="CONG"/>
      <sheetName val="DGCT"/>
      <sheetName val="VL"/>
      <sheetName val="CTXD"/>
      <sheetName val=".."/>
      <sheetName val="CTDN"/>
      <sheetName val="san vuon"/>
      <sheetName val="khu phu tro"/>
      <sheetName val="TH"/>
      <sheetName val="KH 2003 (moi max)"/>
      <sheetName val="Phu luc"/>
      <sheetName val="Gia trÞ"/>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be tong"/>
      <sheetName val="Thep"/>
      <sheetName val="Tong hop thep"/>
      <sheetName val="Congty"/>
      <sheetName val="VPPN"/>
      <sheetName val="XN74"/>
      <sheetName val="XN54"/>
      <sheetName val="XN33"/>
      <sheetName val="NK96"/>
      <sheetName val="XL4Test5"/>
      <sheetName val="KH12"/>
      <sheetName val="CN12"/>
      <sheetName val="HD12"/>
      <sheetName val="KH1"/>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dutoan1"/>
      <sheetName val="Anhtoan"/>
      <sheetName val="dutoan2"/>
      <sheetName val="vat tu"/>
      <sheetName val="DTHH"/>
      <sheetName val="Bang1"/>
      <sheetName val="TAI TRONG"/>
      <sheetName val="NOI LUC"/>
      <sheetName val="TINH DUYET THTT CHINH"/>
      <sheetName val="TDUYET THTT PHU"/>
      <sheetName val="TINH DAO DONG VA DO VONG"/>
      <sheetName val="TINH NEO"/>
      <sheetName val="Sheet13"/>
      <sheetName val="Sheet14"/>
      <sheetName val="Sheet15"/>
      <sheetName val="Sheet16"/>
      <sheetName val="Sheet17"/>
      <sheetName val="Sheet18"/>
      <sheetName val="Sheet19"/>
      <sheetName val="tscd"/>
      <sheetName val="KM"/>
      <sheetName val="KHOANMUC"/>
      <sheetName val="CPQL"/>
      <sheetName val="SANLUONG"/>
      <sheetName val="SSCP-SL"/>
      <sheetName val="CPSX"/>
      <sheetName val="KQKD"/>
      <sheetName val="CDSL (2)"/>
      <sheetName val="00000001"/>
      <sheetName val="00000002"/>
      <sheetName val="00000003"/>
      <sheetName val="00000004"/>
      <sheetName val="Thuyet minh"/>
      <sheetName val="CQ-HQ"/>
      <sheetName val="phan tich DG"/>
      <sheetName val="gia vat lieu"/>
      <sheetName val="gia xe may"/>
      <sheetName val="gia nhan cong"/>
      <sheetName val="DS them luong qui 4-2002"/>
      <sheetName val="Phuc loi 2-9-02"/>
      <sheetName val="PCLB-2002"/>
      <sheetName val="Thuong nhan dip 21-12-02"/>
      <sheetName val="Thuong dip nhan danh hieu AHL§"/>
      <sheetName val="Thang luong thu 13 nam 2002"/>
      <sheetName val="Luong SX# dip Tet Qui Mui(dong)"/>
      <sheetName val="PTCT"/>
      <sheetName val="CDghino"/>
      <sheetName val="Tonghop"/>
      <sheetName val="TH (T1-6)"/>
      <sheetName val="ThueTB"/>
      <sheetName val="SCD5"/>
      <sheetName val=" NL"/>
      <sheetName val="CPVL-CPM"/>
      <sheetName val="PTVL"/>
      <sheetName val="CD1"/>
      <sheetName val=" NL (2)"/>
      <sheetName val="CDTHCT"/>
      <sheetName val="CDTHCT (3)"/>
      <sheetName val="cd viaK0-T6"/>
      <sheetName val="cdvia T6-Tc24"/>
      <sheetName val="cdvia Tc24-T46"/>
      <sheetName val="cdbtnL2ko-k0+361"/>
      <sheetName val="cd btnL2k0+361-T19"/>
      <sheetName val="01"/>
      <sheetName val="02"/>
      <sheetName val="03"/>
      <sheetName val="04"/>
      <sheetName val="05"/>
      <sheetName val="Sheet20"/>
      <sheetName val="CHIT"/>
      <sheetName val="THXH"/>
      <sheetName val="BHXH"/>
      <sheetName val="THCT"/>
      <sheetName val="cap cho cac DT"/>
      <sheetName val="Ung - hoan"/>
      <sheetName val="CP may"/>
      <sheetName val="SS"/>
      <sheetName val="NVL"/>
      <sheetName val="10000000"/>
      <sheetName val="DT"/>
      <sheetName val="THND"/>
      <sheetName val="THMD"/>
      <sheetName val="Phtro1"/>
      <sheetName val="DTKS1"/>
      <sheetName val="CT1m"/>
      <sheetName val="Thep "/>
      <sheetName val="Chi tiet Khoi luong"/>
      <sheetName val="TH khoi luong"/>
      <sheetName val="Chiet tinh vat lieu "/>
      <sheetName val="TH KL V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9"/>
      <sheetName val="10"/>
      <sheetName val="cong Q2"/>
      <sheetName val="T.U luong Q1"/>
      <sheetName val="T.U luong Q2"/>
      <sheetName val="T.U luong Q3"/>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Quang Tri"/>
      <sheetName val="TTHue"/>
      <sheetName val="Da Nang"/>
      <sheetName val="Quang Nam"/>
      <sheetName val="Quang Ngai"/>
      <sheetName val="TH DH-QN"/>
      <sheetName val="KP HD"/>
      <sheetName val="DB HD"/>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T1(T1)04"/>
      <sheetName val="Quyet toan"/>
      <sheetName val="Thu hoi"/>
      <sheetName val="Lai vay"/>
      <sheetName val="Tien vay"/>
      <sheetName val="Cong no"/>
      <sheetName val="Cop pha"/>
      <sheetName val="20000000"/>
      <sheetName val="CT xa"/>
      <sheetName val="TLGC"/>
      <sheetName val="BL"/>
      <sheetName val="sent to"/>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Caodo"/>
      <sheetName val="Dat"/>
      <sheetName val="KL-CTTK"/>
      <sheetName val="BTH"/>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Tien ung"/>
      <sheetName val="phi luong3"/>
      <sheetName val="00000005"/>
      <sheetName val="00000006"/>
      <sheetName val="HTSD6LD"/>
      <sheetName val="HTSDDNN"/>
      <sheetName val="HTSDKT"/>
      <sheetName val="BD"/>
      <sheetName val="HTNT"/>
      <sheetName val="CHART"/>
      <sheetName val="HTDT"/>
      <sheetName val="HTSDD"/>
      <sheetName val="tc"/>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1-02"/>
      <sheetName val="Q2-02"/>
      <sheetName val="Q3-02"/>
      <sheetName val="Phu luc HD"/>
      <sheetName val="Gia du thau"/>
      <sheetName val="PTDG"/>
      <sheetName val="Ca xe"/>
      <sheetName val="Cau 2(3)"/>
      <sheetName val="THDT"/>
      <sheetName val="DM-Goc"/>
      <sheetName val="Gia-CT"/>
      <sheetName val="PTCP"/>
      <sheetName val="cphoi"/>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Ke"/>
      <sheetName val="KLTong hop"/>
      <sheetName val="Lan can"/>
      <sheetName val="PXuat"/>
      <sheetName val="THVT.T5"/>
      <sheetName val="TM"/>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Ranh doc (2)"/>
      <sheetName val="Ranh doc"/>
      <sheetName val="Coc tieu"/>
      <sheetName val="Bien bao"/>
      <sheetName val="Nan tuyen"/>
      <sheetName val="Lan 1"/>
      <sheetName val="Lan  2"/>
      <sheetName val="Lan 3"/>
      <sheetName val="Gia tri"/>
      <sheetName val="Lan 5"/>
      <sheetName val="BU-gian"/>
      <sheetName val="Bu-Ha"/>
      <sheetName val="PTVT"/>
      <sheetName val="Gia DAN"/>
      <sheetName val="Dan"/>
      <sheetName val="Cuoc"/>
      <sheetName val="Bugia"/>
      <sheetName val="KL57"/>
      <sheetName val="binh do"/>
      <sheetName val="cot lieu"/>
      <sheetName val="van khuon"/>
      <sheetName val="CT BT"/>
      <sheetName val="lay mau"/>
      <sheetName val="mat ngoai goi"/>
      <sheetName val="coc tram-bt"/>
      <sheetName val="TH du toan "/>
      <sheetName val="Du toan "/>
      <sheetName val="C.Tinh"/>
      <sheetName val="TK_cap"/>
      <sheetName val="cong bien t10"/>
      <sheetName val="luong t9 "/>
      <sheetName val="bb t9"/>
      <sheetName val="XETT10-03"/>
      <sheetName val="bxet"/>
      <sheetName val="VAT TU NHAN TXQN"/>
      <sheetName val="bang tong ke khoi luong vat tu"/>
      <sheetName val="hcong tkhe"/>
      <sheetName val="VAT TU NHAN TKHE"/>
      <sheetName val="hcong qn"/>
      <sheetName val="VAT TU NHAN (2)"/>
      <sheetName val="bugiatheùpmong"/>
      <sheetName val="gia phan mong"/>
      <sheetName val="Dec31"/>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UBi"/>
      <sheetName val="C45A-BH"/>
      <sheetName val="C46A-BH"/>
      <sheetName val="C47A-BH"/>
      <sheetName val="C48A-BH"/>
      <sheetName val="S-53-1"/>
      <sheetName val=""/>
      <sheetName val="Tong Thu"/>
      <sheetName val="Tong Chi"/>
      <sheetName val="Truong hoc"/>
      <sheetName val="Cty CP"/>
      <sheetName val="G.thau 3B"/>
      <sheetName val="T.Hop Thu-chi"/>
      <sheetName val="XL1.t5"/>
      <sheetName val="XL2.T5"/>
      <sheetName val="XL3.T5"/>
      <sheetName val="XL5.T5"/>
      <sheetName val="THCCDCXN"/>
      <sheetName val="CC.XL1"/>
      <sheetName val="XL2"/>
      <sheetName val="XL3"/>
      <sheetName val="XL5"/>
      <sheetName val="Cpa"/>
      <sheetName val="khXN"/>
      <sheetName val="KKTS.04"/>
      <sheetName val="nha kct"/>
      <sheetName val="BKVT"/>
      <sheetName val="Mucluc"/>
      <sheetName val="TMDT"/>
      <sheetName val="PBVDT"/>
      <sheetName val="LPS"/>
      <sheetName val="VONTB"/>
      <sheetName val="KTCB"/>
      <sheetName val="KHTN"/>
      <sheetName val="GT"/>
      <sheetName val="Chart5"/>
      <sheetName val="LL"/>
      <sheetName val="CDTN"/>
      <sheetName val="HV"/>
      <sheetName val="lUONGTIEN"/>
      <sheetName val="Chart3"/>
      <sheetName val="Chart4"/>
      <sheetName val="Chart6"/>
      <sheetName val="DN"/>
      <sheetName val="CSDV"/>
      <sheetName val="PTKT"/>
      <sheetName val="Thang 12"/>
      <sheetName val="Thang 1"/>
      <sheetName val="moi"/>
      <sheetName val="Thang 12 (2)"/>
      <sheetName val="Thang 0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T 03"/>
      <sheetName val="TH 03"/>
      <sheetName val="clvl"/>
      <sheetName val="Chenh lech"/>
      <sheetName val="Kinh phí"/>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refreshError="1"/>
      <sheetData sheetId="545" refreshError="1"/>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sheetData sheetId="574"/>
      <sheetData sheetId="575"/>
      <sheetData sheetId="576"/>
      <sheetData sheetId="577" refreshError="1"/>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sheetData sheetId="869"/>
      <sheetData sheetId="870"/>
      <sheetData sheetId="871"/>
      <sheetData sheetId="87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s>
    <sheetDataSet>
      <sheetData sheetId="0">
        <row r="11">
          <cell r="N11">
            <v>113228.67800000001</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 val="1-6"/>
      <sheetName val="ANCA "/>
      <sheetName val="VT&amp;UL&amp;tet"/>
      <sheetName val="CNHAT-Cty"/>
      <sheetName val="CNHAT-Cty (2)"/>
      <sheetName val="CNHAT-phong"/>
      <sheetName val="CNHAT-phong (2)"/>
      <sheetName val="Tet am"/>
      <sheetName val="Hao mon"/>
      <sheetName val="Trach nhiem"/>
      <sheetName val="Ctac phi"/>
      <sheetName val="DS-2005"/>
      <sheetName val="Vat tu 6T cuoi 2005"/>
      <sheetName val="TH vat tu"/>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hn"/>
      <sheetName val="GVT"/>
      <sheetName val="dm56"/>
      <sheetName val="dgth"/>
      <sheetName val="Sheet1"/>
      <sheetName val="Sheet2"/>
      <sheetName val="Sheet3"/>
      <sheetName val="XL4Poppy"/>
      <sheetName val="H4"/>
      <sheetName val="gvl"/>
      <sheetName val="TH-chaythu"/>
      <sheetName val="biachiettinh"/>
      <sheetName val="NO.00"/>
      <sheetName val="TH-thaodomay"/>
      <sheetName val="THvanchuyen"/>
      <sheetName val="TH thaodo-VC-Lm"/>
      <sheetName val="thuyetminh"/>
      <sheetName val="BIA-2"/>
      <sheetName val="BIA-1"/>
      <sheetName val="TH-LM"/>
      <sheetName val="Bang chiet tinh TBA"/>
      <sheetName val="DM 56"/>
      <sheetName val="Gia VL"/>
      <sheetName val="Thông tin chung"/>
      <sheetName val="KLHT"/>
      <sheetName val="BG"/>
      <sheetName val="NO_00"/>
      <sheetName val="TH_thaodo-VC-Lm"/>
      <sheetName val="Gia_VL"/>
      <sheetName val="DM_56"/>
      <sheetName val="BD"/>
      <sheetName val="DG 66"/>
      <sheetName val="_x0000__x0000__x0000__x0000__x0000__x0000__x0000__x0000_"/>
      <sheetName val="dg67-1"/>
      <sheetName val="DG CANTHO"/>
      <sheetName val="Dutoan KL"/>
      <sheetName val="PT VATTU"/>
      <sheetName val="PEDESB"/>
      <sheetName val="KHthang11"/>
    </sheetNames>
    <sheetDataSet>
      <sheetData sheetId="0" refreshError="1">
        <row r="4">
          <cell r="A4">
            <v>20011</v>
          </cell>
          <cell r="B4" t="str">
            <v xml:space="preserve">  PhŸ dë tõéng g­ch th¶p hçn 4m        </v>
          </cell>
          <cell r="C4" t="str">
            <v>m3</v>
          </cell>
          <cell r="D4">
            <v>0</v>
          </cell>
          <cell r="E4">
            <v>13079</v>
          </cell>
          <cell r="F4">
            <v>0</v>
          </cell>
        </row>
        <row r="5">
          <cell r="A5">
            <v>20012</v>
          </cell>
          <cell r="B5" t="str">
            <v xml:space="preserve">  PhŸ ½ë tõéng g­ch  cao hçn 4m        </v>
          </cell>
          <cell r="C5" t="str">
            <v>m3</v>
          </cell>
          <cell r="D5">
            <v>0</v>
          </cell>
          <cell r="E5">
            <v>22808</v>
          </cell>
          <cell r="F5">
            <v>0</v>
          </cell>
        </row>
        <row r="6">
          <cell r="A6">
            <v>20013</v>
          </cell>
          <cell r="B6" t="str">
            <v xml:space="preserve"> PhŸ dë tõéng ½Ÿ th¶p hçn 4m          </v>
          </cell>
          <cell r="C6" t="str">
            <v>m3</v>
          </cell>
          <cell r="D6">
            <v>0</v>
          </cell>
          <cell r="E6">
            <v>16430</v>
          </cell>
          <cell r="F6">
            <v>0</v>
          </cell>
        </row>
        <row r="7">
          <cell r="A7">
            <v>20014</v>
          </cell>
          <cell r="B7" t="str">
            <v xml:space="preserve"> PhŸ dë tuéng ½Ÿ    cao hon 4m        </v>
          </cell>
          <cell r="C7" t="str">
            <v>m3</v>
          </cell>
          <cell r="D7">
            <v>0</v>
          </cell>
          <cell r="E7">
            <v>26158</v>
          </cell>
          <cell r="F7">
            <v>0</v>
          </cell>
        </row>
        <row r="8">
          <cell r="A8">
            <v>20015</v>
          </cell>
          <cell r="B8" t="str">
            <v xml:space="preserve"> PhŸ dë BT g­ch vë &lt;= 4m              </v>
          </cell>
          <cell r="C8" t="str">
            <v>m3</v>
          </cell>
          <cell r="D8">
            <v>0</v>
          </cell>
          <cell r="E8">
            <v>18051</v>
          </cell>
          <cell r="F8">
            <v>0</v>
          </cell>
        </row>
        <row r="9">
          <cell r="A9">
            <v>20016</v>
          </cell>
          <cell r="B9" t="str">
            <v xml:space="preserve"> PhŸ dë BT g­ch vë &lt;= 4m              </v>
          </cell>
          <cell r="C9" t="str">
            <v>m3</v>
          </cell>
          <cell r="D9">
            <v>0</v>
          </cell>
          <cell r="E9">
            <v>21727</v>
          </cell>
          <cell r="F9">
            <v>0</v>
          </cell>
        </row>
        <row r="10">
          <cell r="A10">
            <v>20017</v>
          </cell>
          <cell r="B10" t="str">
            <v xml:space="preserve"> PhŸ dë bÅ táng than x×                   </v>
          </cell>
          <cell r="C10" t="str">
            <v>m3</v>
          </cell>
          <cell r="D10">
            <v>0</v>
          </cell>
          <cell r="E10">
            <v>19673</v>
          </cell>
          <cell r="F10">
            <v>0</v>
          </cell>
        </row>
        <row r="11">
          <cell r="A11">
            <v>20021</v>
          </cell>
          <cell r="B11" t="str">
            <v xml:space="preserve"> PhŸ dë BT t¨ng réi                       </v>
          </cell>
          <cell r="C11" t="str">
            <v>m3</v>
          </cell>
          <cell r="D11">
            <v>0</v>
          </cell>
          <cell r="E11">
            <v>20213</v>
          </cell>
          <cell r="F11">
            <v>0</v>
          </cell>
        </row>
        <row r="12">
          <cell r="A12">
            <v>20022</v>
          </cell>
          <cell r="B12" t="str">
            <v xml:space="preserve"> PhŸ dë BT nËn,mÜng  (kháng ct)           </v>
          </cell>
          <cell r="C12" t="str">
            <v>m3</v>
          </cell>
          <cell r="D12">
            <v>0</v>
          </cell>
          <cell r="E12">
            <v>38481</v>
          </cell>
          <cell r="F12">
            <v>0</v>
          </cell>
        </row>
        <row r="13">
          <cell r="A13">
            <v>20023</v>
          </cell>
          <cell r="B13" t="str">
            <v xml:space="preserve"> PhŸ dë BT nËn,mÜng  (cÜ th¾p )           </v>
          </cell>
          <cell r="C13" t="str">
            <v>m3</v>
          </cell>
          <cell r="D13">
            <v>0</v>
          </cell>
          <cell r="E13">
            <v>55127</v>
          </cell>
          <cell r="F13">
            <v>0</v>
          </cell>
        </row>
        <row r="14">
          <cell r="A14">
            <v>20024</v>
          </cell>
          <cell r="B14" t="str">
            <v xml:space="preserve"> PhŸ dë tõéng,cæt th¶p hçn 4m         </v>
          </cell>
          <cell r="C14" t="str">
            <v>m3</v>
          </cell>
          <cell r="D14">
            <v>0</v>
          </cell>
          <cell r="E14">
            <v>50803</v>
          </cell>
          <cell r="F14">
            <v>0</v>
          </cell>
        </row>
        <row r="15">
          <cell r="A15">
            <v>20025</v>
          </cell>
          <cell r="B15" t="str">
            <v xml:space="preserve"> PhŸ dë tõéng cæt   cao hçn 4m        </v>
          </cell>
          <cell r="C15" t="str">
            <v>m3</v>
          </cell>
          <cell r="D15">
            <v>0</v>
          </cell>
          <cell r="E15">
            <v>96094</v>
          </cell>
          <cell r="F15">
            <v>0</v>
          </cell>
        </row>
        <row r="16">
          <cell r="A16">
            <v>20026</v>
          </cell>
          <cell r="B16" t="str">
            <v xml:space="preserve"> PhŸ dë BT x¡,d·m  th¶p hçn 4m        </v>
          </cell>
          <cell r="C16" t="str">
            <v>m3</v>
          </cell>
          <cell r="D16">
            <v>0</v>
          </cell>
          <cell r="E16">
            <v>57289</v>
          </cell>
          <cell r="F16">
            <v>0</v>
          </cell>
        </row>
        <row r="17">
          <cell r="A17">
            <v>20027</v>
          </cell>
          <cell r="B17" t="str">
            <v xml:space="preserve"> PhŸ dë BT x¡ d·m   cao hon 4m        </v>
          </cell>
          <cell r="C17" t="str">
            <v>m3</v>
          </cell>
          <cell r="D17">
            <v>0</v>
          </cell>
          <cell r="E17">
            <v>98364</v>
          </cell>
          <cell r="F17">
            <v>0</v>
          </cell>
        </row>
        <row r="18">
          <cell r="A18">
            <v>20031</v>
          </cell>
          <cell r="B18" t="str">
            <v xml:space="preserve"> PhŸ dë kÆt c¶u gå th¶p hçn 4m        </v>
          </cell>
          <cell r="C18" t="str">
            <v>m3</v>
          </cell>
          <cell r="D18">
            <v>0</v>
          </cell>
          <cell r="E18">
            <v>20429</v>
          </cell>
          <cell r="F18">
            <v>0</v>
          </cell>
        </row>
        <row r="19">
          <cell r="A19">
            <v>20032</v>
          </cell>
          <cell r="B19" t="str">
            <v xml:space="preserve"> PhŸ dë kÆt c¶u gå  cao hçn 4m        </v>
          </cell>
          <cell r="C19" t="str">
            <v>m3</v>
          </cell>
          <cell r="D19">
            <v>0</v>
          </cell>
          <cell r="E19">
            <v>32320</v>
          </cell>
          <cell r="F19">
            <v>0</v>
          </cell>
        </row>
        <row r="20">
          <cell r="A20">
            <v>20033</v>
          </cell>
          <cell r="B20" t="str">
            <v xml:space="preserve"> PhŸ dë kÆt c¶u s°t th¶p hçn 4m       </v>
          </cell>
          <cell r="C20" t="str">
            <v>t¶n</v>
          </cell>
          <cell r="D20">
            <v>0</v>
          </cell>
          <cell r="E20">
            <v>70260</v>
          </cell>
          <cell r="F20">
            <v>0</v>
          </cell>
        </row>
        <row r="21">
          <cell r="A21">
            <v>20034</v>
          </cell>
          <cell r="B21" t="str">
            <v xml:space="preserve"> PhŸ dë kÆt c¶u s°t cao hçn 4m        </v>
          </cell>
          <cell r="C21" t="str">
            <v>t¶n</v>
          </cell>
          <cell r="D21">
            <v>0</v>
          </cell>
          <cell r="E21">
            <v>95121</v>
          </cell>
          <cell r="F21">
            <v>0</v>
          </cell>
        </row>
        <row r="22">
          <cell r="A22">
            <v>20041</v>
          </cell>
          <cell r="B22" t="str">
            <v xml:space="preserve"> ThŸo dë mŸi ngÜi th¶p hçn 4m         </v>
          </cell>
          <cell r="C22" t="str">
            <v>m2</v>
          </cell>
          <cell r="D22">
            <v>0</v>
          </cell>
          <cell r="E22">
            <v>649</v>
          </cell>
          <cell r="F22">
            <v>0</v>
          </cell>
        </row>
        <row r="23">
          <cell r="A23">
            <v>20042</v>
          </cell>
          <cell r="B23" t="str">
            <v xml:space="preserve"> ThŸo dë mŸi ngÜi cao hçn   4m        </v>
          </cell>
          <cell r="C23" t="str">
            <v>m2</v>
          </cell>
          <cell r="D23">
            <v>0</v>
          </cell>
          <cell r="E23">
            <v>973</v>
          </cell>
          <cell r="F23">
            <v>0</v>
          </cell>
        </row>
        <row r="24">
          <cell r="A24">
            <v>20043</v>
          </cell>
          <cell r="B24" t="str">
            <v xml:space="preserve"> ThŸo dë mŸi tán th¶p hçn   4m        </v>
          </cell>
          <cell r="C24" t="str">
            <v>m2</v>
          </cell>
          <cell r="D24">
            <v>0</v>
          </cell>
          <cell r="E24">
            <v>324</v>
          </cell>
          <cell r="F24">
            <v>0</v>
          </cell>
        </row>
        <row r="25">
          <cell r="A25">
            <v>20044</v>
          </cell>
          <cell r="B25" t="str">
            <v xml:space="preserve"> ThŸo dë mŸi tán cao hçn    4m        </v>
          </cell>
          <cell r="C25" t="str">
            <v>m2</v>
          </cell>
          <cell r="D25">
            <v>0</v>
          </cell>
          <cell r="E25">
            <v>432</v>
          </cell>
          <cell r="F25">
            <v>0</v>
          </cell>
        </row>
        <row r="26">
          <cell r="A26">
            <v>20045</v>
          </cell>
          <cell r="B26" t="str">
            <v xml:space="preserve"> ThŸo dë mŸi fibroximang  &lt; 4m        </v>
          </cell>
          <cell r="C26" t="str">
            <v>m2</v>
          </cell>
          <cell r="D26">
            <v>0</v>
          </cell>
          <cell r="E26">
            <v>541</v>
          </cell>
          <cell r="F26">
            <v>0</v>
          </cell>
        </row>
        <row r="27">
          <cell r="A27">
            <v>20046</v>
          </cell>
          <cell r="B27" t="str">
            <v xml:space="preserve"> ThŸo dë mŸi fibro XM cao hçn 4m      </v>
          </cell>
          <cell r="C27" t="str">
            <v>m2</v>
          </cell>
          <cell r="D27">
            <v>0</v>
          </cell>
          <cell r="E27">
            <v>649</v>
          </cell>
          <cell r="F27">
            <v>0</v>
          </cell>
        </row>
        <row r="28">
          <cell r="A28">
            <v>20051</v>
          </cell>
          <cell r="B28" t="str">
            <v xml:space="preserve"> ThŸo dë tr·n                             </v>
          </cell>
          <cell r="C28" t="str">
            <v>m2</v>
          </cell>
          <cell r="D28">
            <v>0</v>
          </cell>
          <cell r="E28">
            <v>649</v>
          </cell>
          <cell r="F28">
            <v>0</v>
          </cell>
        </row>
        <row r="29">
          <cell r="A29">
            <v>20052</v>
          </cell>
          <cell r="B29" t="str">
            <v xml:space="preserve"> ThŸo dë cða                              </v>
          </cell>
          <cell r="C29" t="str">
            <v>m2</v>
          </cell>
          <cell r="D29">
            <v>0</v>
          </cell>
          <cell r="E29">
            <v>432</v>
          </cell>
          <cell r="F29">
            <v>0</v>
          </cell>
        </row>
        <row r="30">
          <cell r="A30">
            <v>20053</v>
          </cell>
          <cell r="B30" t="str">
            <v xml:space="preserve"> ThŸo dë g­ch âp tõéng                    </v>
          </cell>
          <cell r="C30" t="str">
            <v>m2</v>
          </cell>
          <cell r="D30">
            <v>0</v>
          </cell>
          <cell r="E30">
            <v>1189</v>
          </cell>
          <cell r="F30">
            <v>0</v>
          </cell>
        </row>
        <row r="31">
          <cell r="A31">
            <v>20054</v>
          </cell>
          <cell r="B31" t="str">
            <v xml:space="preserve"> ThŸo dë g­ch âp chµn tõéng               </v>
          </cell>
          <cell r="C31" t="str">
            <v>m2</v>
          </cell>
          <cell r="D31">
            <v>0</v>
          </cell>
          <cell r="E31">
            <v>1405</v>
          </cell>
          <cell r="F31">
            <v>0</v>
          </cell>
        </row>
        <row r="32">
          <cell r="A32">
            <v>20061</v>
          </cell>
          <cell r="B32" t="str">
            <v xml:space="preserve"> Khung m°t cŸo                            </v>
          </cell>
          <cell r="C32" t="str">
            <v>m2</v>
          </cell>
          <cell r="D32">
            <v>0</v>
          </cell>
          <cell r="E32">
            <v>324</v>
          </cell>
          <cell r="F32">
            <v>0</v>
          </cell>
        </row>
        <row r="33">
          <cell r="A33">
            <v>20062</v>
          </cell>
          <cell r="B33" t="str">
            <v xml:space="preserve"> ThŸo dë gi¶y ¾p,vŸn ¾p                   </v>
          </cell>
          <cell r="C33" t="str">
            <v>m2</v>
          </cell>
          <cell r="D33">
            <v>0</v>
          </cell>
          <cell r="E33">
            <v>432</v>
          </cell>
          <cell r="F33">
            <v>0</v>
          </cell>
        </row>
        <row r="34">
          <cell r="A34">
            <v>20063</v>
          </cell>
          <cell r="B34" t="str">
            <v xml:space="preserve"> ThŸo dë chµn tõéng gå                    </v>
          </cell>
          <cell r="C34" t="str">
            <v>m2</v>
          </cell>
          <cell r="D34">
            <v>0</v>
          </cell>
          <cell r="E34">
            <v>432</v>
          </cell>
          <cell r="F34">
            <v>0</v>
          </cell>
        </row>
        <row r="35">
          <cell r="A35">
            <v>20064</v>
          </cell>
          <cell r="B35" t="str">
            <v xml:space="preserve"> ThŸo dë vŸn s¡n                          </v>
          </cell>
          <cell r="C35" t="str">
            <v>m2</v>
          </cell>
          <cell r="D35">
            <v>0</v>
          </cell>
          <cell r="E35">
            <v>649</v>
          </cell>
          <cell r="F35">
            <v>0</v>
          </cell>
        </row>
        <row r="36">
          <cell r="A36">
            <v>20071</v>
          </cell>
          <cell r="B36" t="str">
            <v xml:space="preserve"> PhŸ nËn xi m¯ng kháng cât th¾p           </v>
          </cell>
          <cell r="C36" t="str">
            <v>m2</v>
          </cell>
          <cell r="D36">
            <v>0</v>
          </cell>
          <cell r="E36">
            <v>324</v>
          </cell>
          <cell r="F36">
            <v>0</v>
          </cell>
        </row>
        <row r="37">
          <cell r="A37">
            <v>20072</v>
          </cell>
          <cell r="B37" t="str">
            <v xml:space="preserve"> PhŸ nËn xi m¯ng    cÜ cât th¾p           </v>
          </cell>
          <cell r="C37" t="str">
            <v>m2</v>
          </cell>
          <cell r="D37">
            <v>0</v>
          </cell>
          <cell r="E37">
            <v>541</v>
          </cell>
          <cell r="F37">
            <v>0</v>
          </cell>
        </row>
        <row r="38">
          <cell r="A38">
            <v>20073</v>
          </cell>
          <cell r="B38" t="str">
            <v xml:space="preserve"> PhŸ nËn xi m¯ng ½an bÅ táng              </v>
          </cell>
          <cell r="C38" t="str">
            <v>m2</v>
          </cell>
          <cell r="D38">
            <v>0</v>
          </cell>
          <cell r="E38">
            <v>973</v>
          </cell>
          <cell r="F38">
            <v>0</v>
          </cell>
        </row>
        <row r="39">
          <cell r="A39">
            <v>20074</v>
          </cell>
          <cell r="B39" t="str">
            <v xml:space="preserve"> PhŸ nËn g­ch lŸ nem                  </v>
          </cell>
          <cell r="C39" t="str">
            <v>m2</v>
          </cell>
          <cell r="D39">
            <v>0</v>
          </cell>
          <cell r="E39">
            <v>757</v>
          </cell>
          <cell r="F39">
            <v>0</v>
          </cell>
        </row>
        <row r="40">
          <cell r="A40">
            <v>20075</v>
          </cell>
          <cell r="B40" t="str">
            <v xml:space="preserve"> PhŸ nËn g­ch x× m¯ng                     </v>
          </cell>
          <cell r="C40" t="str">
            <v>m2</v>
          </cell>
          <cell r="D40">
            <v>0</v>
          </cell>
          <cell r="E40">
            <v>865</v>
          </cell>
          <cell r="F40">
            <v>0</v>
          </cell>
        </row>
        <row r="41">
          <cell r="A41">
            <v>20076</v>
          </cell>
          <cell r="B41" t="str">
            <v xml:space="preserve"> PhŸ nËn g­ch ch× n±m                 </v>
          </cell>
          <cell r="C41" t="str">
            <v>m2</v>
          </cell>
          <cell r="D41">
            <v>0</v>
          </cell>
          <cell r="E41">
            <v>649</v>
          </cell>
          <cell r="F41">
            <v>0</v>
          </cell>
        </row>
        <row r="42">
          <cell r="A42">
            <v>20077</v>
          </cell>
          <cell r="B42" t="str">
            <v xml:space="preserve"> PhŸ nËn g­ch ch× nghiÅng                 </v>
          </cell>
          <cell r="C42" t="str">
            <v>m2</v>
          </cell>
          <cell r="D42">
            <v>0</v>
          </cell>
          <cell r="E42">
            <v>432</v>
          </cell>
          <cell r="F42">
            <v>0</v>
          </cell>
        </row>
        <row r="43">
          <cell r="A43">
            <v>20081</v>
          </cell>
          <cell r="B43" t="str">
            <v xml:space="preserve"> ‡¡o bÞ m´t ½õéng nhúa d¡y &lt;=7cm      </v>
          </cell>
          <cell r="C43" t="str">
            <v>m2</v>
          </cell>
          <cell r="D43">
            <v>0</v>
          </cell>
          <cell r="E43">
            <v>97</v>
          </cell>
          <cell r="F43">
            <v>0</v>
          </cell>
        </row>
        <row r="44">
          <cell r="A44">
            <v>20082</v>
          </cell>
          <cell r="B44" t="str">
            <v xml:space="preserve"> ‡¡o bÞ m´t ½õéng nhúa d¡y&lt;=10cm      </v>
          </cell>
          <cell r="C44" t="str">
            <v>m2</v>
          </cell>
          <cell r="D44">
            <v>0</v>
          </cell>
          <cell r="E44">
            <v>216</v>
          </cell>
          <cell r="F44">
            <v>0</v>
          </cell>
        </row>
        <row r="45">
          <cell r="A45">
            <v>20091</v>
          </cell>
          <cell r="B45" t="str">
            <v xml:space="preserve"> PhŸ h¡ng r¡o dµy kÁm gai 3 lèp           </v>
          </cell>
          <cell r="C45" t="str">
            <v>m</v>
          </cell>
          <cell r="D45">
            <v>0</v>
          </cell>
          <cell r="E45">
            <v>216</v>
          </cell>
          <cell r="F45">
            <v>0</v>
          </cell>
        </row>
        <row r="46">
          <cell r="A46">
            <v>20092</v>
          </cell>
          <cell r="B46" t="str">
            <v xml:space="preserve"> PhŸ h¡ng r¡o dµy kÁm gai 5 lèp           </v>
          </cell>
          <cell r="C46" t="str">
            <v>m</v>
          </cell>
          <cell r="D46">
            <v>0</v>
          </cell>
          <cell r="E46">
            <v>378</v>
          </cell>
          <cell r="F46">
            <v>0</v>
          </cell>
        </row>
        <row r="47">
          <cell r="A47">
            <v>20093</v>
          </cell>
          <cell r="B47" t="str">
            <v xml:space="preserve"> PhŸ h¡ng r¡o song s°t ½çn gi¨n           </v>
          </cell>
          <cell r="C47" t="str">
            <v>m</v>
          </cell>
          <cell r="D47">
            <v>0</v>
          </cell>
          <cell r="E47">
            <v>865</v>
          </cell>
          <cell r="F47">
            <v>0</v>
          </cell>
        </row>
        <row r="48">
          <cell r="A48">
            <v>20094</v>
          </cell>
          <cell r="B48" t="str">
            <v xml:space="preserve"> PhŸ h¡ng r¡o song s°t phöc t­p           </v>
          </cell>
          <cell r="C48" t="str">
            <v>m</v>
          </cell>
          <cell r="D48">
            <v>0</v>
          </cell>
          <cell r="E48">
            <v>1038</v>
          </cell>
          <cell r="F48">
            <v>0</v>
          </cell>
        </row>
        <row r="49">
          <cell r="A49">
            <v>20101</v>
          </cell>
          <cell r="B49" t="str">
            <v xml:space="preserve"> PhŸ dë bãn t°m                       </v>
          </cell>
          <cell r="C49" t="str">
            <v>CŸi</v>
          </cell>
          <cell r="D49">
            <v>0</v>
          </cell>
          <cell r="E49">
            <v>2702</v>
          </cell>
          <cell r="F49">
            <v>0</v>
          </cell>
        </row>
        <row r="50">
          <cell r="A50">
            <v>20102</v>
          </cell>
          <cell r="B50" t="str">
            <v xml:space="preserve"> PhŸ dë chau røa                          </v>
          </cell>
          <cell r="C50" t="str">
            <v>CŸi</v>
          </cell>
          <cell r="D50">
            <v>0</v>
          </cell>
          <cell r="E50">
            <v>1081</v>
          </cell>
          <cell r="F50">
            <v>0</v>
          </cell>
        </row>
        <row r="51">
          <cell r="A51">
            <v>20103</v>
          </cell>
          <cell r="B51" t="str">
            <v xml:space="preserve"> PhŸ dë bÎ xÏ                             </v>
          </cell>
          <cell r="C51" t="str">
            <v>CŸi</v>
          </cell>
          <cell r="D51">
            <v>0</v>
          </cell>
          <cell r="E51">
            <v>1351</v>
          </cell>
          <cell r="F51">
            <v>0</v>
          </cell>
        </row>
        <row r="52">
          <cell r="A52">
            <v>20104</v>
          </cell>
          <cell r="B52" t="str">
            <v xml:space="preserve"> PhŸ dë chºu tiÌu                         </v>
          </cell>
          <cell r="C52" t="str">
            <v>CŸi</v>
          </cell>
          <cell r="D52">
            <v>0</v>
          </cell>
          <cell r="E52">
            <v>1621</v>
          </cell>
          <cell r="F52">
            <v>0</v>
          </cell>
        </row>
        <row r="53">
          <cell r="A53" t="str">
            <v xml:space="preserve">        </v>
          </cell>
          <cell r="B53" t="str">
            <v xml:space="preserve"> B.  cáng tŸc ½¡o, ½°p ½¶t, ½Ÿ, cŸt</v>
          </cell>
          <cell r="C53" t="str">
            <v xml:space="preserve">        </v>
          </cell>
          <cell r="D53">
            <v>0</v>
          </cell>
          <cell r="E53">
            <v>0</v>
          </cell>
          <cell r="F53">
            <v>0</v>
          </cell>
        </row>
        <row r="54">
          <cell r="A54" t="str">
            <v xml:space="preserve">        </v>
          </cell>
          <cell r="B54" t="str">
            <v>(b±ng thð cáng)</v>
          </cell>
          <cell r="C54" t="str">
            <v xml:space="preserve">        </v>
          </cell>
          <cell r="D54">
            <v>0</v>
          </cell>
          <cell r="E54">
            <v>0</v>
          </cell>
          <cell r="F54">
            <v>0</v>
          </cell>
        </row>
        <row r="55">
          <cell r="A55">
            <v>31101</v>
          </cell>
          <cell r="B55" t="str">
            <v xml:space="preserve"> ‡¡o bïn ½´c                              </v>
          </cell>
          <cell r="C55" t="str">
            <v>m3</v>
          </cell>
          <cell r="D55">
            <v>0</v>
          </cell>
          <cell r="E55">
            <v>7009</v>
          </cell>
          <cell r="F55">
            <v>0</v>
          </cell>
        </row>
        <row r="56">
          <cell r="A56">
            <v>31102</v>
          </cell>
          <cell r="B56" t="str">
            <v xml:space="preserve"> ‡¡o bïn l¹n rŸc                          </v>
          </cell>
          <cell r="C56" t="str">
            <v>m3</v>
          </cell>
          <cell r="D56">
            <v>0</v>
          </cell>
          <cell r="E56">
            <v>8146</v>
          </cell>
          <cell r="F56">
            <v>0</v>
          </cell>
        </row>
        <row r="57">
          <cell r="A57">
            <v>31103</v>
          </cell>
          <cell r="B57" t="str">
            <v xml:space="preserve"> ‡¡o bïn l¹n sÞi ½Ÿ                       </v>
          </cell>
          <cell r="C57" t="str">
            <v>m3</v>
          </cell>
          <cell r="D57">
            <v>0</v>
          </cell>
          <cell r="E57">
            <v>11840</v>
          </cell>
          <cell r="F57">
            <v>0</v>
          </cell>
        </row>
        <row r="58">
          <cell r="A58">
            <v>31104</v>
          </cell>
          <cell r="B58" t="str">
            <v xml:space="preserve"> ‡¡o bïn lÞng                             </v>
          </cell>
          <cell r="C58" t="str">
            <v>m3</v>
          </cell>
          <cell r="D58">
            <v>0</v>
          </cell>
          <cell r="E58">
            <v>9472</v>
          </cell>
          <cell r="F58">
            <v>0</v>
          </cell>
        </row>
        <row r="59">
          <cell r="A59">
            <v>31111</v>
          </cell>
          <cell r="B59" t="str">
            <v xml:space="preserve"> VC tiÆp 10m Bïn ½´c                      </v>
          </cell>
          <cell r="C59" t="str">
            <v>m3</v>
          </cell>
          <cell r="D59">
            <v>0</v>
          </cell>
          <cell r="E59">
            <v>133</v>
          </cell>
          <cell r="F59">
            <v>0</v>
          </cell>
        </row>
        <row r="60">
          <cell r="A60">
            <v>31112</v>
          </cell>
          <cell r="B60" t="str">
            <v xml:space="preserve"> VC tiÆp 10m Bïn l¹n rŸc                  </v>
          </cell>
          <cell r="C60" t="str">
            <v>m3</v>
          </cell>
          <cell r="D60">
            <v>0</v>
          </cell>
          <cell r="E60">
            <v>133</v>
          </cell>
          <cell r="F60">
            <v>0</v>
          </cell>
        </row>
        <row r="61">
          <cell r="A61">
            <v>31113</v>
          </cell>
          <cell r="B61" t="str">
            <v xml:space="preserve"> VC tiÆp 10m bïn l¹n sÞi ½Ÿ               </v>
          </cell>
          <cell r="C61" t="str">
            <v>m3</v>
          </cell>
          <cell r="D61">
            <v>0</v>
          </cell>
          <cell r="E61">
            <v>625</v>
          </cell>
          <cell r="F61">
            <v>0</v>
          </cell>
        </row>
        <row r="62">
          <cell r="A62">
            <v>31114</v>
          </cell>
          <cell r="B62" t="str">
            <v xml:space="preserve"> VC tiÆp 10m bïn lÞng                     </v>
          </cell>
          <cell r="C62" t="str">
            <v>m3</v>
          </cell>
          <cell r="D62">
            <v>0</v>
          </cell>
          <cell r="E62">
            <v>625</v>
          </cell>
          <cell r="F62">
            <v>0</v>
          </cell>
        </row>
        <row r="63">
          <cell r="A63">
            <v>31201</v>
          </cell>
          <cell r="B63" t="str">
            <v xml:space="preserve"> ‡¡o ½¶t ½Ì ½°p ½¶t c¶p I                 </v>
          </cell>
          <cell r="C63" t="str">
            <v>m3</v>
          </cell>
          <cell r="D63">
            <v>0</v>
          </cell>
          <cell r="E63">
            <v>4262</v>
          </cell>
          <cell r="F63">
            <v>0</v>
          </cell>
        </row>
        <row r="64">
          <cell r="A64">
            <v>31202</v>
          </cell>
          <cell r="B64" t="str">
            <v xml:space="preserve"> ‡¡o ½¶t ½Ì ½°p ½¶t c¶p II                </v>
          </cell>
          <cell r="C64" t="str">
            <v>m3</v>
          </cell>
          <cell r="D64">
            <v>0</v>
          </cell>
          <cell r="E64">
            <v>5872</v>
          </cell>
          <cell r="F64">
            <v>0</v>
          </cell>
        </row>
        <row r="65">
          <cell r="A65">
            <v>31203</v>
          </cell>
          <cell r="B65" t="str">
            <v xml:space="preserve"> ‡¡o ½¶t ½Ì ½°p ½¶t c¶p III               </v>
          </cell>
          <cell r="C65" t="str">
            <v>m3</v>
          </cell>
          <cell r="D65">
            <v>0</v>
          </cell>
          <cell r="E65">
            <v>7388</v>
          </cell>
          <cell r="F65">
            <v>0</v>
          </cell>
        </row>
        <row r="66">
          <cell r="A66">
            <v>31211</v>
          </cell>
          <cell r="B66" t="str">
            <v xml:space="preserve"> Vºn chuyÌn tiÆp 10m ½¶t c¶p I            </v>
          </cell>
          <cell r="C66" t="str">
            <v>m3</v>
          </cell>
          <cell r="D66">
            <v>0</v>
          </cell>
          <cell r="E66">
            <v>294</v>
          </cell>
          <cell r="F66">
            <v>0</v>
          </cell>
        </row>
        <row r="67">
          <cell r="A67">
            <v>31212</v>
          </cell>
          <cell r="B67" t="str">
            <v xml:space="preserve"> Vºn chuyÌn tiÆp 10m ½¶t c¶p II           </v>
          </cell>
          <cell r="C67" t="str">
            <v>m3</v>
          </cell>
          <cell r="D67">
            <v>0</v>
          </cell>
          <cell r="E67">
            <v>303</v>
          </cell>
          <cell r="F67">
            <v>0</v>
          </cell>
        </row>
        <row r="68">
          <cell r="A68">
            <v>31213</v>
          </cell>
          <cell r="B68" t="str">
            <v xml:space="preserve"> Vºn chuyÌn tiÆp 10m ½¶t c¶p III          </v>
          </cell>
          <cell r="C68" t="str">
            <v>m3</v>
          </cell>
          <cell r="D68">
            <v>0</v>
          </cell>
          <cell r="E68">
            <v>332</v>
          </cell>
          <cell r="F68">
            <v>0</v>
          </cell>
        </row>
        <row r="69">
          <cell r="A69">
            <v>31311</v>
          </cell>
          <cell r="B69" t="str">
            <v xml:space="preserve"> ‡¡o mÜng b¯ng B&lt;3m,H&lt;1m ‡c¶p I           </v>
          </cell>
          <cell r="C69" t="str">
            <v>m3</v>
          </cell>
          <cell r="D69">
            <v>0</v>
          </cell>
          <cell r="E69">
            <v>5646</v>
          </cell>
          <cell r="F69">
            <v>0</v>
          </cell>
        </row>
        <row r="70">
          <cell r="A70">
            <v>31312</v>
          </cell>
          <cell r="B70" t="str">
            <v xml:space="preserve"> ‡¡o mÜng b¯ng B&lt;3m,H&lt;1m ‡c¶p II          </v>
          </cell>
          <cell r="C70" t="str">
            <v>m3</v>
          </cell>
          <cell r="D70">
            <v>0</v>
          </cell>
          <cell r="E70">
            <v>8268</v>
          </cell>
          <cell r="F70">
            <v>0</v>
          </cell>
        </row>
        <row r="71">
          <cell r="A71">
            <v>31313</v>
          </cell>
          <cell r="B71" t="str">
            <v xml:space="preserve"> ‡¡o mÜng b¯ng B&lt;3m,H&lt;1m ‡c¶pIII          </v>
          </cell>
          <cell r="C71" t="str">
            <v>m3</v>
          </cell>
          <cell r="D71">
            <v>0</v>
          </cell>
          <cell r="E71">
            <v>12502</v>
          </cell>
          <cell r="F71">
            <v>0</v>
          </cell>
        </row>
        <row r="72">
          <cell r="A72">
            <v>31314</v>
          </cell>
          <cell r="B72" t="str">
            <v xml:space="preserve"> ‡¡o mÜng b¯ng B&lt;3m,H&lt;1m ‡c¶p IV          </v>
          </cell>
          <cell r="C72" t="str">
            <v>m3</v>
          </cell>
          <cell r="D72">
            <v>0</v>
          </cell>
          <cell r="E72">
            <v>19459</v>
          </cell>
          <cell r="F72">
            <v>0</v>
          </cell>
        </row>
        <row r="73">
          <cell r="A73">
            <v>31321</v>
          </cell>
          <cell r="B73" t="str">
            <v xml:space="preserve"> ‡¡o mÜng b¯ng B&lt;3m,H&lt;2m ‡c¶p I           </v>
          </cell>
          <cell r="C73" t="str">
            <v>m3</v>
          </cell>
          <cell r="D73">
            <v>0</v>
          </cell>
          <cell r="E73">
            <v>6251</v>
          </cell>
          <cell r="F73">
            <v>0</v>
          </cell>
        </row>
        <row r="74">
          <cell r="A74">
            <v>31322</v>
          </cell>
          <cell r="B74" t="str">
            <v xml:space="preserve"> ‡¡o mÜng b¯ng B&lt;3m,H&lt;2m ‡c¶p II          </v>
          </cell>
          <cell r="C74" t="str">
            <v>m3</v>
          </cell>
          <cell r="D74">
            <v>0</v>
          </cell>
          <cell r="E74">
            <v>8872</v>
          </cell>
          <cell r="F74">
            <v>0</v>
          </cell>
        </row>
        <row r="75">
          <cell r="A75">
            <v>31323</v>
          </cell>
          <cell r="B75" t="str">
            <v xml:space="preserve"> ‡¡o mÜng b¯ng B&lt;3m,H&lt;2m ‡c¶pIII          </v>
          </cell>
          <cell r="C75" t="str">
            <v>m3</v>
          </cell>
          <cell r="D75">
            <v>0</v>
          </cell>
          <cell r="E75">
            <v>13208</v>
          </cell>
          <cell r="F75">
            <v>0</v>
          </cell>
        </row>
        <row r="76">
          <cell r="A76">
            <v>31324</v>
          </cell>
          <cell r="B76" t="str">
            <v xml:space="preserve"> ‡¡o mÜng b¯ng B&lt;3m,H&lt;2m ‡c¶p IV          </v>
          </cell>
          <cell r="C76" t="str">
            <v>m3</v>
          </cell>
          <cell r="D76">
            <v>0</v>
          </cell>
          <cell r="E76">
            <v>20165</v>
          </cell>
          <cell r="F76">
            <v>0</v>
          </cell>
        </row>
        <row r="77">
          <cell r="A77">
            <v>31331</v>
          </cell>
          <cell r="B77" t="str">
            <v xml:space="preserve"> ‡¡o mÜng b¯ng B&lt;3m,H&lt;3m ‡c¶p I           </v>
          </cell>
          <cell r="C77" t="str">
            <v>m3</v>
          </cell>
          <cell r="D77">
            <v>0</v>
          </cell>
          <cell r="E77">
            <v>6856</v>
          </cell>
          <cell r="F77">
            <v>0</v>
          </cell>
        </row>
        <row r="78">
          <cell r="A78">
            <v>31332</v>
          </cell>
          <cell r="B78" t="str">
            <v xml:space="preserve"> ‡¡o mÜng b¯ng B&lt;3m,H&lt;3m ‡c¶p II          </v>
          </cell>
          <cell r="C78" t="str">
            <v>m3</v>
          </cell>
          <cell r="D78">
            <v>0</v>
          </cell>
          <cell r="E78">
            <v>9578</v>
          </cell>
          <cell r="F78">
            <v>0</v>
          </cell>
        </row>
        <row r="79">
          <cell r="A79">
            <v>31333</v>
          </cell>
          <cell r="B79" t="str">
            <v xml:space="preserve"> ‡¡o mÜng b¯ng B&lt;3m,H&lt;3m ‡c¶pIII          </v>
          </cell>
          <cell r="C79" t="str">
            <v>m3</v>
          </cell>
          <cell r="D79">
            <v>0</v>
          </cell>
          <cell r="E79">
            <v>13914</v>
          </cell>
          <cell r="F79">
            <v>0</v>
          </cell>
        </row>
        <row r="80">
          <cell r="A80">
            <v>31334</v>
          </cell>
          <cell r="B80" t="str">
            <v xml:space="preserve"> ‡¡o mÜng b¯ng B&lt;3m,H&lt;3m ‡c¶p IV          </v>
          </cell>
          <cell r="C80" t="str">
            <v>m3</v>
          </cell>
          <cell r="D80">
            <v>0</v>
          </cell>
          <cell r="E80">
            <v>21173</v>
          </cell>
          <cell r="F80">
            <v>0</v>
          </cell>
        </row>
        <row r="81">
          <cell r="A81">
            <v>31341</v>
          </cell>
          <cell r="B81" t="str">
            <v xml:space="preserve"> ‡¡o mÜng b¯ng B&lt;3m,H&gt;3m ‡c¶p I           </v>
          </cell>
          <cell r="C81" t="str">
            <v>m3</v>
          </cell>
          <cell r="D81">
            <v>0</v>
          </cell>
          <cell r="E81">
            <v>7663</v>
          </cell>
          <cell r="F81">
            <v>0</v>
          </cell>
        </row>
        <row r="82">
          <cell r="A82">
            <v>31342</v>
          </cell>
          <cell r="B82" t="str">
            <v xml:space="preserve"> ‡¡o mÜng b¯ng B&lt;3m,H&gt;3m ‡c¶p II          </v>
          </cell>
          <cell r="C82" t="str">
            <v>m3</v>
          </cell>
          <cell r="D82">
            <v>0</v>
          </cell>
          <cell r="E82">
            <v>10586</v>
          </cell>
          <cell r="F82">
            <v>0</v>
          </cell>
        </row>
        <row r="83">
          <cell r="A83">
            <v>31343</v>
          </cell>
          <cell r="B83" t="str">
            <v xml:space="preserve"> ‡¡o mÜng b¯ng B&lt;3m,H&gt;3m ‡c¶pIII          </v>
          </cell>
          <cell r="C83" t="str">
            <v>m3</v>
          </cell>
          <cell r="D83">
            <v>0</v>
          </cell>
          <cell r="E83">
            <v>15023</v>
          </cell>
          <cell r="F83">
            <v>0</v>
          </cell>
        </row>
        <row r="84">
          <cell r="A84">
            <v>31344</v>
          </cell>
          <cell r="B84" t="str">
            <v xml:space="preserve"> ‡¡o mÜng b¯ng B&lt;3m,H&gt;3m ‡c¶p IV          </v>
          </cell>
          <cell r="C84" t="str">
            <v>m3</v>
          </cell>
          <cell r="D84">
            <v>0</v>
          </cell>
          <cell r="E84">
            <v>22484</v>
          </cell>
          <cell r="F84">
            <v>0</v>
          </cell>
        </row>
        <row r="85">
          <cell r="A85">
            <v>31351</v>
          </cell>
          <cell r="B85" t="str">
            <v xml:space="preserve"> ‡¡o mÜng b¯ng B&gt;3m,H&lt;1m ‡c¶p I           </v>
          </cell>
          <cell r="C85" t="str">
            <v>m3</v>
          </cell>
          <cell r="D85">
            <v>0</v>
          </cell>
          <cell r="E85">
            <v>4638</v>
          </cell>
          <cell r="F85">
            <v>0</v>
          </cell>
        </row>
        <row r="86">
          <cell r="A86">
            <v>31352</v>
          </cell>
          <cell r="B86" t="str">
            <v xml:space="preserve"> ‡¡o mÜng b¯ng B&gt;3m,H&lt;1m ‡c¶p II          </v>
          </cell>
          <cell r="C86" t="str">
            <v>m3</v>
          </cell>
          <cell r="D86">
            <v>0</v>
          </cell>
          <cell r="E86">
            <v>6352</v>
          </cell>
          <cell r="F86">
            <v>0</v>
          </cell>
        </row>
        <row r="87">
          <cell r="A87">
            <v>31353</v>
          </cell>
          <cell r="B87" t="str">
            <v xml:space="preserve"> ‡¡o mÜng b¯ng B&lt;3m,H&lt;1m ‡c¶pIII          </v>
          </cell>
          <cell r="C87" t="str">
            <v>m3</v>
          </cell>
          <cell r="D87">
            <v>0</v>
          </cell>
          <cell r="E87">
            <v>9780</v>
          </cell>
          <cell r="F87">
            <v>0</v>
          </cell>
        </row>
        <row r="88">
          <cell r="A88">
            <v>31354</v>
          </cell>
          <cell r="B88" t="str">
            <v xml:space="preserve"> ‡¡o mÜng b¯ng B&gt;3m,H&lt;1m ‡c¶p IV          </v>
          </cell>
          <cell r="C88" t="str">
            <v>m3</v>
          </cell>
          <cell r="D88">
            <v>0</v>
          </cell>
          <cell r="E88">
            <v>14720</v>
          </cell>
          <cell r="F88">
            <v>0</v>
          </cell>
        </row>
        <row r="89">
          <cell r="A89">
            <v>31361</v>
          </cell>
          <cell r="B89" t="str">
            <v xml:space="preserve"> ‡¡o mÜng b¯ng B&gt;3m,H&lt;2m ‡c¶p I           </v>
          </cell>
          <cell r="C89" t="str">
            <v>m3</v>
          </cell>
          <cell r="D89">
            <v>0</v>
          </cell>
          <cell r="E89">
            <v>5041</v>
          </cell>
          <cell r="F89">
            <v>0</v>
          </cell>
        </row>
        <row r="90">
          <cell r="A90">
            <v>31362</v>
          </cell>
          <cell r="B90" t="str">
            <v xml:space="preserve"> ‡¡o mÜng b¯ng B&gt;3m,H&lt;2m ‡c¶p II          </v>
          </cell>
          <cell r="C90" t="str">
            <v>m3</v>
          </cell>
          <cell r="D90">
            <v>0</v>
          </cell>
          <cell r="E90">
            <v>6856</v>
          </cell>
          <cell r="F90">
            <v>0</v>
          </cell>
        </row>
        <row r="91">
          <cell r="A91">
            <v>31363</v>
          </cell>
          <cell r="B91" t="str">
            <v xml:space="preserve"> ‡¡o mÜng b¯ng B&gt;3m,H&lt;2m ‡c¶pIII          </v>
          </cell>
          <cell r="C91" t="str">
            <v>m3</v>
          </cell>
          <cell r="D91">
            <v>0</v>
          </cell>
          <cell r="E91">
            <v>10284</v>
          </cell>
          <cell r="F91">
            <v>0</v>
          </cell>
        </row>
        <row r="92">
          <cell r="A92">
            <v>31364</v>
          </cell>
          <cell r="B92" t="str">
            <v xml:space="preserve"> ‡¡o mÜng b¯ng B&gt;3m,H&lt;2m ‡c¶p IV          </v>
          </cell>
          <cell r="C92" t="str">
            <v>m3</v>
          </cell>
          <cell r="D92">
            <v>0</v>
          </cell>
          <cell r="E92">
            <v>15325</v>
          </cell>
          <cell r="F92">
            <v>0</v>
          </cell>
        </row>
        <row r="93">
          <cell r="A93">
            <v>31371</v>
          </cell>
          <cell r="B93" t="str">
            <v xml:space="preserve"> ‡¡o mÜng b¯ng B&gt;3m,H&lt;3m ‡c¶p I           </v>
          </cell>
          <cell r="C93" t="str">
            <v>m3</v>
          </cell>
          <cell r="D93">
            <v>0</v>
          </cell>
          <cell r="E93">
            <v>5444</v>
          </cell>
          <cell r="F93">
            <v>0</v>
          </cell>
        </row>
        <row r="94">
          <cell r="A94">
            <v>31372</v>
          </cell>
          <cell r="B94" t="str">
            <v xml:space="preserve"> ‡¡o mÜng b¯ng B&gt;3m,H&lt;3m ‡c¶p II          </v>
          </cell>
          <cell r="C94" t="str">
            <v>m3</v>
          </cell>
          <cell r="D94">
            <v>0</v>
          </cell>
          <cell r="E94">
            <v>7360</v>
          </cell>
          <cell r="F94">
            <v>0</v>
          </cell>
        </row>
        <row r="95">
          <cell r="A95">
            <v>31373</v>
          </cell>
          <cell r="B95" t="str">
            <v xml:space="preserve"> ‡¡o mÜng b¯ng B&gt;3m,H&lt;3m ‡c¶pIII          </v>
          </cell>
          <cell r="C95" t="str">
            <v>m3</v>
          </cell>
          <cell r="D95">
            <v>0</v>
          </cell>
          <cell r="E95">
            <v>10990</v>
          </cell>
          <cell r="F95">
            <v>0</v>
          </cell>
        </row>
        <row r="96">
          <cell r="A96">
            <v>31374</v>
          </cell>
          <cell r="B96" t="str">
            <v xml:space="preserve"> ‡¡o mÜng b¯ng B&gt;3m,H&lt;3m ‡c¶p IV          </v>
          </cell>
          <cell r="C96" t="str">
            <v>m3</v>
          </cell>
          <cell r="D96">
            <v>0</v>
          </cell>
          <cell r="E96">
            <v>16132</v>
          </cell>
          <cell r="F96">
            <v>0</v>
          </cell>
        </row>
        <row r="97">
          <cell r="A97">
            <v>31381</v>
          </cell>
          <cell r="B97" t="str">
            <v xml:space="preserve"> ‡¡o mÜng b¯ng B&gt;3m,H&gt;3m ‡c¶p I           </v>
          </cell>
          <cell r="C97" t="str">
            <v>m3</v>
          </cell>
          <cell r="D97">
            <v>0</v>
          </cell>
          <cell r="E97">
            <v>6049</v>
          </cell>
          <cell r="F97">
            <v>0</v>
          </cell>
        </row>
        <row r="98">
          <cell r="A98">
            <v>31382</v>
          </cell>
          <cell r="B98" t="str">
            <v xml:space="preserve"> ‡¡o mÜng b¯ng B&gt;3m,H&gt;3m ‡c¶p II          </v>
          </cell>
          <cell r="C98" t="str">
            <v>m3</v>
          </cell>
          <cell r="D98">
            <v>0</v>
          </cell>
          <cell r="E98">
            <v>8066</v>
          </cell>
          <cell r="F98">
            <v>0</v>
          </cell>
        </row>
        <row r="99">
          <cell r="A99">
            <v>31383</v>
          </cell>
          <cell r="B99" t="str">
            <v xml:space="preserve"> ‡¡o mÜng b¯ng B&gt;3m,H&gt;3m ‡c¶pIII          </v>
          </cell>
          <cell r="C99" t="str">
            <v>m3</v>
          </cell>
          <cell r="D99">
            <v>0</v>
          </cell>
          <cell r="E99">
            <v>11696</v>
          </cell>
          <cell r="F99">
            <v>0</v>
          </cell>
        </row>
        <row r="100">
          <cell r="A100">
            <v>31384</v>
          </cell>
          <cell r="B100" t="str">
            <v xml:space="preserve"> ‡¡o mÜng b¯ng B&gt;3m,H&gt;3m ‡c¶p IV          </v>
          </cell>
          <cell r="C100" t="str">
            <v>m3</v>
          </cell>
          <cell r="D100">
            <v>0</v>
          </cell>
          <cell r="E100">
            <v>17140</v>
          </cell>
          <cell r="F100">
            <v>0</v>
          </cell>
        </row>
        <row r="101">
          <cell r="A101">
            <v>31391</v>
          </cell>
          <cell r="B101" t="str">
            <v xml:space="preserve"> Vºn chuyÌn tiÆp 10m ½¶t c¶p I            </v>
          </cell>
          <cell r="C101" t="str">
            <v>m3</v>
          </cell>
          <cell r="D101">
            <v>0</v>
          </cell>
          <cell r="E101">
            <v>313</v>
          </cell>
          <cell r="F101">
            <v>0</v>
          </cell>
        </row>
        <row r="102">
          <cell r="A102">
            <v>31392</v>
          </cell>
          <cell r="B102" t="str">
            <v xml:space="preserve"> Vºn chuyÌn tiÆp 10m ½¶t c¶p II           </v>
          </cell>
          <cell r="C102" t="str">
            <v>m3</v>
          </cell>
          <cell r="D102">
            <v>0</v>
          </cell>
          <cell r="E102">
            <v>323</v>
          </cell>
          <cell r="F102">
            <v>0</v>
          </cell>
        </row>
        <row r="103">
          <cell r="A103">
            <v>31393</v>
          </cell>
          <cell r="B103" t="str">
            <v xml:space="preserve"> Vºn chuyÌn tiÆp 10m ½¶t c¶p III          </v>
          </cell>
          <cell r="C103" t="str">
            <v>m3</v>
          </cell>
          <cell r="D103">
            <v>0</v>
          </cell>
          <cell r="E103">
            <v>353</v>
          </cell>
          <cell r="F103">
            <v>0</v>
          </cell>
        </row>
        <row r="104">
          <cell r="A104">
            <v>31394</v>
          </cell>
          <cell r="B104" t="str">
            <v xml:space="preserve"> Vºn chuyÌn tiÆp 10m ½¶t c¶p IV           </v>
          </cell>
          <cell r="C104" t="str">
            <v>m3</v>
          </cell>
          <cell r="D104">
            <v>0</v>
          </cell>
          <cell r="E104">
            <v>373</v>
          </cell>
          <cell r="F104">
            <v>0</v>
          </cell>
        </row>
        <row r="105">
          <cell r="A105" t="str">
            <v xml:space="preserve">        </v>
          </cell>
          <cell r="B105" t="str">
            <v xml:space="preserve">  4. ½¡o mÜng cæt (cæt, trò, hâ ktra)     </v>
          </cell>
          <cell r="C105" t="str">
            <v xml:space="preserve">        </v>
          </cell>
          <cell r="D105">
            <v>0</v>
          </cell>
          <cell r="E105">
            <v>0</v>
          </cell>
          <cell r="F105">
            <v>0</v>
          </cell>
        </row>
        <row r="106">
          <cell r="A106" t="str">
            <v xml:space="preserve">        </v>
          </cell>
          <cell r="B106" t="str">
            <v>(b±ng thð cáng)</v>
          </cell>
          <cell r="C106" t="str">
            <v xml:space="preserve">        </v>
          </cell>
          <cell r="D106">
            <v>0</v>
          </cell>
          <cell r="E106">
            <v>0</v>
          </cell>
          <cell r="F106">
            <v>0</v>
          </cell>
        </row>
        <row r="107">
          <cell r="A107">
            <v>31411</v>
          </cell>
          <cell r="B107" t="str">
            <v xml:space="preserve"> ‡¡o mÜng cæt..B&lt;1m,H&lt;1m ‡c¶p I           </v>
          </cell>
          <cell r="C107" t="str">
            <v>m3</v>
          </cell>
          <cell r="D107">
            <v>0</v>
          </cell>
          <cell r="E107">
            <v>7663</v>
          </cell>
          <cell r="F107">
            <v>0</v>
          </cell>
        </row>
        <row r="108">
          <cell r="A108">
            <v>31412</v>
          </cell>
          <cell r="B108" t="str">
            <v xml:space="preserve"> ‡¡o mÜng cæt..B&lt;1m,H&lt;1m ‡c¶p II          </v>
          </cell>
          <cell r="C108" t="str">
            <v>m3</v>
          </cell>
          <cell r="D108">
            <v>0</v>
          </cell>
          <cell r="E108">
            <v>11998</v>
          </cell>
          <cell r="F108">
            <v>0</v>
          </cell>
        </row>
        <row r="109">
          <cell r="A109">
            <v>31413</v>
          </cell>
          <cell r="B109" t="str">
            <v xml:space="preserve"> ‡¡o mÜng cæt..B&lt;1m,H&lt;1m ‡c¶pIII          </v>
          </cell>
          <cell r="C109" t="str">
            <v>m3</v>
          </cell>
          <cell r="D109">
            <v>0</v>
          </cell>
          <cell r="E109">
            <v>19156</v>
          </cell>
          <cell r="F109">
            <v>0</v>
          </cell>
        </row>
        <row r="110">
          <cell r="A110">
            <v>31414</v>
          </cell>
          <cell r="B110" t="str">
            <v xml:space="preserve"> ‡¡o mÜng cæt..B&lt;1m,H&lt;1m ‡c¶p IV          </v>
          </cell>
          <cell r="C110" t="str">
            <v>m3</v>
          </cell>
          <cell r="D110">
            <v>0</v>
          </cell>
          <cell r="E110">
            <v>31255</v>
          </cell>
          <cell r="F110">
            <v>0</v>
          </cell>
        </row>
        <row r="111">
          <cell r="A111">
            <v>31421</v>
          </cell>
          <cell r="B111" t="str">
            <v xml:space="preserve"> ‡¡o mÜng cæt..B&lt;1m,H&gt;1m ‡c¶p I           </v>
          </cell>
          <cell r="C111" t="str">
            <v>m3</v>
          </cell>
          <cell r="D111">
            <v>0</v>
          </cell>
          <cell r="E111">
            <v>10990</v>
          </cell>
          <cell r="F111">
            <v>0</v>
          </cell>
        </row>
        <row r="112">
          <cell r="A112">
            <v>31422</v>
          </cell>
          <cell r="B112" t="str">
            <v xml:space="preserve"> ‡¡o mÜng cæt..B&lt;1m,H&gt;1m ‡c¶p II          </v>
          </cell>
          <cell r="C112" t="str">
            <v>m3</v>
          </cell>
          <cell r="D112">
            <v>0</v>
          </cell>
          <cell r="E112">
            <v>15930</v>
          </cell>
          <cell r="F112">
            <v>0</v>
          </cell>
        </row>
        <row r="113">
          <cell r="A113">
            <v>31423</v>
          </cell>
          <cell r="B113" t="str">
            <v xml:space="preserve"> ‡¡o mÜng cæt..B&lt;1m,H&gt;1m ‡c¶pIII          </v>
          </cell>
          <cell r="C113" t="str">
            <v>m3</v>
          </cell>
          <cell r="D113">
            <v>0</v>
          </cell>
          <cell r="E113">
            <v>23593</v>
          </cell>
          <cell r="F113">
            <v>0</v>
          </cell>
        </row>
        <row r="114">
          <cell r="A114">
            <v>31424</v>
          </cell>
          <cell r="B114" t="str">
            <v xml:space="preserve"> ‡¡o mÜng cæt..B&lt;1m,H&gt;1m ‡c¶p IV          </v>
          </cell>
          <cell r="C114" t="str">
            <v>m3</v>
          </cell>
          <cell r="D114">
            <v>0</v>
          </cell>
          <cell r="E114">
            <v>36296</v>
          </cell>
          <cell r="F114">
            <v>0</v>
          </cell>
        </row>
        <row r="115">
          <cell r="A115">
            <v>31431</v>
          </cell>
          <cell r="B115" t="str">
            <v xml:space="preserve"> ‡¡o mÜng cæt..B&gt;1m,H&lt;1m ‡c¶p I           </v>
          </cell>
          <cell r="C115" t="str">
            <v>m3</v>
          </cell>
          <cell r="D115">
            <v>0</v>
          </cell>
          <cell r="E115">
            <v>5041</v>
          </cell>
          <cell r="F115">
            <v>0</v>
          </cell>
        </row>
        <row r="116">
          <cell r="A116">
            <v>31432</v>
          </cell>
          <cell r="B116" t="str">
            <v xml:space="preserve"> ‡¡o mÜng cæt..B&gt;1m,H&lt;1m ‡c¶p II          </v>
          </cell>
          <cell r="C116" t="str">
            <v>m3</v>
          </cell>
          <cell r="D116">
            <v>0</v>
          </cell>
          <cell r="E116">
            <v>7763</v>
          </cell>
          <cell r="F116">
            <v>0</v>
          </cell>
        </row>
        <row r="117">
          <cell r="A117">
            <v>31433</v>
          </cell>
          <cell r="B117" t="str">
            <v xml:space="preserve"> ‡¡o mÜng cæt..B&gt;1m,H&lt;1m ‡c¶pIII          </v>
          </cell>
          <cell r="C117" t="str">
            <v>m3</v>
          </cell>
          <cell r="D117">
            <v>0</v>
          </cell>
          <cell r="E117">
            <v>12603</v>
          </cell>
          <cell r="F117">
            <v>0</v>
          </cell>
        </row>
        <row r="118">
          <cell r="A118">
            <v>31434</v>
          </cell>
          <cell r="B118" t="str">
            <v xml:space="preserve"> ‡¡o mÜng cæt..B&gt;1m,H&lt;1m ‡c¶p IV          </v>
          </cell>
          <cell r="C118" t="str">
            <v>m3</v>
          </cell>
          <cell r="D118">
            <v>0</v>
          </cell>
          <cell r="E118">
            <v>20165</v>
          </cell>
          <cell r="F118">
            <v>0</v>
          </cell>
        </row>
        <row r="119">
          <cell r="A119">
            <v>31441</v>
          </cell>
          <cell r="B119" t="str">
            <v xml:space="preserve"> ‡¡o mÜng cæt..B&gt;1m,H&gt;1m ‡c¶p I           </v>
          </cell>
          <cell r="C119" t="str">
            <v>m3</v>
          </cell>
          <cell r="D119">
            <v>0</v>
          </cell>
          <cell r="E119">
            <v>7158</v>
          </cell>
          <cell r="F119">
            <v>0</v>
          </cell>
        </row>
        <row r="120">
          <cell r="A120">
            <v>31442</v>
          </cell>
          <cell r="B120" t="str">
            <v xml:space="preserve"> ‡¡o mÜng cæt..B&gt;1m,H&gt;1m ‡c¶p II          </v>
          </cell>
          <cell r="C120" t="str">
            <v>m3</v>
          </cell>
          <cell r="D120">
            <v>0</v>
          </cell>
          <cell r="E120">
            <v>10486</v>
          </cell>
          <cell r="F120">
            <v>0</v>
          </cell>
        </row>
        <row r="121">
          <cell r="A121">
            <v>31443</v>
          </cell>
          <cell r="B121" t="str">
            <v xml:space="preserve"> ‡¡o mÜng cæt..B&gt;1m,H&gt;1m ‡c¶pIII          </v>
          </cell>
          <cell r="C121" t="str">
            <v>m3</v>
          </cell>
          <cell r="D121">
            <v>0</v>
          </cell>
          <cell r="E121">
            <v>15224</v>
          </cell>
          <cell r="F121">
            <v>0</v>
          </cell>
        </row>
        <row r="122">
          <cell r="A122">
            <v>31444</v>
          </cell>
          <cell r="B122" t="str">
            <v xml:space="preserve"> ‡¡o mÜng cæt..B&gt;1m,H&gt;1m ‡c¶p IV          </v>
          </cell>
          <cell r="C122" t="str">
            <v>m3</v>
          </cell>
          <cell r="D122">
            <v>0</v>
          </cell>
          <cell r="E122">
            <v>23593</v>
          </cell>
          <cell r="F122">
            <v>0</v>
          </cell>
        </row>
        <row r="123">
          <cell r="A123">
            <v>31451</v>
          </cell>
          <cell r="B123" t="str">
            <v xml:space="preserve"> Vºn chuyÌn tiÆp 10m ½¶t c¶p I            </v>
          </cell>
          <cell r="C123" t="str">
            <v>m3</v>
          </cell>
          <cell r="D123">
            <v>0</v>
          </cell>
          <cell r="E123">
            <v>313</v>
          </cell>
          <cell r="F123">
            <v>0</v>
          </cell>
        </row>
        <row r="124">
          <cell r="A124">
            <v>31452</v>
          </cell>
          <cell r="B124" t="str">
            <v xml:space="preserve"> Vºn chuyÌn tiÆp 10m ½¶t c¶p II           </v>
          </cell>
          <cell r="C124" t="str">
            <v>m3</v>
          </cell>
          <cell r="D124">
            <v>0</v>
          </cell>
          <cell r="E124">
            <v>323</v>
          </cell>
          <cell r="F124">
            <v>0</v>
          </cell>
        </row>
        <row r="125">
          <cell r="A125">
            <v>31453</v>
          </cell>
          <cell r="B125" t="str">
            <v xml:space="preserve"> Vºn chuyÌn tiÆp 10m ½¶t c¶p III          </v>
          </cell>
          <cell r="C125" t="str">
            <v>m3</v>
          </cell>
          <cell r="D125">
            <v>0</v>
          </cell>
          <cell r="E125">
            <v>353</v>
          </cell>
          <cell r="F125">
            <v>0</v>
          </cell>
        </row>
        <row r="126">
          <cell r="A126">
            <v>31454</v>
          </cell>
          <cell r="B126" t="str">
            <v xml:space="preserve"> Vºn chuyÌn tiÆp 10m ½¶t c¶p IV           </v>
          </cell>
          <cell r="C126" t="str">
            <v>m3</v>
          </cell>
          <cell r="D126">
            <v>0</v>
          </cell>
          <cell r="E126">
            <v>373</v>
          </cell>
          <cell r="F126">
            <v>0</v>
          </cell>
        </row>
        <row r="127">
          <cell r="A127">
            <v>31511</v>
          </cell>
          <cell r="B127" t="str">
            <v xml:space="preserve"> ‡¡o Mõçng,r¬nh B&lt;3m,H&lt;1m ½c¶p I          </v>
          </cell>
          <cell r="C127" t="str">
            <v>m3</v>
          </cell>
          <cell r="D127">
            <v>0</v>
          </cell>
          <cell r="E127">
            <v>6150</v>
          </cell>
          <cell r="F127">
            <v>0</v>
          </cell>
        </row>
        <row r="128">
          <cell r="A128">
            <v>31512</v>
          </cell>
          <cell r="B128" t="str">
            <v xml:space="preserve"> ‡¡o Mõçng,r¬nh B&lt;3m,H&lt;1m ½c¶pII          </v>
          </cell>
          <cell r="C128" t="str">
            <v>m3</v>
          </cell>
          <cell r="D128">
            <v>0</v>
          </cell>
          <cell r="E128">
            <v>9175</v>
          </cell>
          <cell r="F128">
            <v>0</v>
          </cell>
        </row>
        <row r="129">
          <cell r="A129">
            <v>31513</v>
          </cell>
          <cell r="B129" t="str">
            <v xml:space="preserve"> ‡¡o Mõçng,r¬nh B&lt;3m,H&lt;1m c¶pIII          </v>
          </cell>
          <cell r="C129" t="str">
            <v>m3</v>
          </cell>
          <cell r="D129">
            <v>0</v>
          </cell>
          <cell r="E129">
            <v>13611</v>
          </cell>
          <cell r="F129">
            <v>0</v>
          </cell>
        </row>
        <row r="130">
          <cell r="A130">
            <v>31514</v>
          </cell>
          <cell r="B130" t="str">
            <v xml:space="preserve"> ‡¡o Mõçng,r¬nh B&lt;3m,H&lt;1m ½c¶pIV          </v>
          </cell>
          <cell r="C130" t="str">
            <v>m3</v>
          </cell>
          <cell r="D130">
            <v>0</v>
          </cell>
          <cell r="E130">
            <v>20770</v>
          </cell>
          <cell r="F130">
            <v>0</v>
          </cell>
        </row>
        <row r="131">
          <cell r="A131">
            <v>31521</v>
          </cell>
          <cell r="B131" t="str">
            <v xml:space="preserve"> ‡¡o Mõçng,r¬nh B&lt;3m,H&lt;2m ½c¶p I          </v>
          </cell>
          <cell r="C131" t="str">
            <v>m3</v>
          </cell>
          <cell r="D131">
            <v>0</v>
          </cell>
          <cell r="E131">
            <v>6856</v>
          </cell>
          <cell r="F131">
            <v>0</v>
          </cell>
        </row>
        <row r="132">
          <cell r="A132">
            <v>31522</v>
          </cell>
          <cell r="B132" t="str">
            <v xml:space="preserve"> ‡¡o Mõçng,r¬nh B&lt;3m,H&lt;2m ½c¶pII          </v>
          </cell>
          <cell r="C132" t="str">
            <v>m3</v>
          </cell>
          <cell r="D132">
            <v>0</v>
          </cell>
          <cell r="E132">
            <v>9477</v>
          </cell>
          <cell r="F132">
            <v>0</v>
          </cell>
        </row>
        <row r="133">
          <cell r="A133">
            <v>31523</v>
          </cell>
          <cell r="B133" t="str">
            <v xml:space="preserve"> ‡¡o Mõçng,r¬nh B&lt;3m,H&lt;2m c¶pIII          </v>
          </cell>
          <cell r="C133" t="str">
            <v>m3</v>
          </cell>
          <cell r="D133">
            <v>0</v>
          </cell>
          <cell r="E133">
            <v>13813</v>
          </cell>
          <cell r="F133">
            <v>0</v>
          </cell>
        </row>
        <row r="134">
          <cell r="A134">
            <v>31524</v>
          </cell>
          <cell r="B134" t="str">
            <v xml:space="preserve"> ‡¡o Mõçng,r¬nh B&lt;3m,H&lt;2m ½c¶pIV          </v>
          </cell>
          <cell r="C134" t="str">
            <v>m3</v>
          </cell>
          <cell r="D134">
            <v>0</v>
          </cell>
          <cell r="E134">
            <v>20971</v>
          </cell>
          <cell r="F134">
            <v>0</v>
          </cell>
        </row>
        <row r="135">
          <cell r="A135">
            <v>31531</v>
          </cell>
          <cell r="B135" t="str">
            <v xml:space="preserve"> ‡¡o Mõçng,r¬nh B&lt;3m,H&lt;3m ½c¶p I          </v>
          </cell>
          <cell r="C135" t="str">
            <v>m3</v>
          </cell>
          <cell r="D135">
            <v>0</v>
          </cell>
          <cell r="E135">
            <v>7259</v>
          </cell>
          <cell r="F135">
            <v>0</v>
          </cell>
        </row>
        <row r="136">
          <cell r="A136">
            <v>31532</v>
          </cell>
          <cell r="B136" t="str">
            <v xml:space="preserve"> ‡¡o Mõçng,r¬nh B&lt;3m,H&lt;3m ½c¶pII          </v>
          </cell>
          <cell r="C136" t="str">
            <v>m3</v>
          </cell>
          <cell r="D136">
            <v>0</v>
          </cell>
          <cell r="E136">
            <v>10082</v>
          </cell>
          <cell r="F136">
            <v>0</v>
          </cell>
        </row>
        <row r="137">
          <cell r="A137">
            <v>31533</v>
          </cell>
          <cell r="B137" t="str">
            <v xml:space="preserve"> ‡¡o Mõçng,r¬nh B&lt;3m,H&lt;3m c¶pIII          </v>
          </cell>
          <cell r="C137" t="str">
            <v>m3</v>
          </cell>
          <cell r="D137">
            <v>0</v>
          </cell>
          <cell r="E137">
            <v>14519</v>
          </cell>
          <cell r="F137">
            <v>0</v>
          </cell>
        </row>
        <row r="138">
          <cell r="A138">
            <v>31534</v>
          </cell>
          <cell r="B138" t="str">
            <v xml:space="preserve"> ‡¡o Mõçng,r¬nh B&lt;3m,H&lt;3m ½c¶pIV          </v>
          </cell>
          <cell r="C138" t="str">
            <v>m3</v>
          </cell>
          <cell r="D138">
            <v>0</v>
          </cell>
          <cell r="E138">
            <v>21879</v>
          </cell>
          <cell r="F138">
            <v>0</v>
          </cell>
        </row>
        <row r="139">
          <cell r="A139">
            <v>31541</v>
          </cell>
          <cell r="B139" t="str">
            <v xml:space="preserve"> ‡¡o Mõçng,r¬nh B&lt;3m,H&gt;3m ½c¶p I          </v>
          </cell>
          <cell r="C139" t="str">
            <v>m3</v>
          </cell>
          <cell r="D139">
            <v>0</v>
          </cell>
          <cell r="E139">
            <v>7965</v>
          </cell>
          <cell r="F139">
            <v>0</v>
          </cell>
        </row>
        <row r="140">
          <cell r="A140">
            <v>31542</v>
          </cell>
          <cell r="B140" t="str">
            <v xml:space="preserve"> ‡¡o Mõçng,r¬nh B&lt;3m,H&gt;3m ½c¶pII          </v>
          </cell>
          <cell r="C140" t="str">
            <v>m3</v>
          </cell>
          <cell r="D140">
            <v>0</v>
          </cell>
          <cell r="E140">
            <v>10990</v>
          </cell>
          <cell r="F140">
            <v>0</v>
          </cell>
        </row>
        <row r="141">
          <cell r="A141">
            <v>31543</v>
          </cell>
          <cell r="B141" t="str">
            <v xml:space="preserve"> ‡¡o Mõçng,r¬nh B&lt;3m,H&gt;3m c¶pIII          </v>
          </cell>
          <cell r="C141" t="str">
            <v>m3</v>
          </cell>
          <cell r="D141">
            <v>0</v>
          </cell>
          <cell r="E141">
            <v>18249</v>
          </cell>
          <cell r="F141">
            <v>0</v>
          </cell>
        </row>
        <row r="142">
          <cell r="A142">
            <v>31544</v>
          </cell>
          <cell r="B142" t="str">
            <v xml:space="preserve"> ‡¡o Mõçng,r¬nh B&lt;3m,H&gt;3m ½c¶pIV          </v>
          </cell>
          <cell r="C142" t="str">
            <v>m3</v>
          </cell>
          <cell r="D142">
            <v>0</v>
          </cell>
          <cell r="E142">
            <v>23996</v>
          </cell>
          <cell r="F142">
            <v>0</v>
          </cell>
        </row>
        <row r="143">
          <cell r="A143">
            <v>31551</v>
          </cell>
          <cell r="B143" t="str">
            <v xml:space="preserve"> ‡¡o Mõçng,r¬nh B&gt;3m,H&lt;1m ½c¶p I          </v>
          </cell>
          <cell r="C143" t="str">
            <v>m3</v>
          </cell>
          <cell r="D143">
            <v>0</v>
          </cell>
          <cell r="E143">
            <v>5243</v>
          </cell>
          <cell r="F143">
            <v>0</v>
          </cell>
        </row>
        <row r="144">
          <cell r="A144">
            <v>31552</v>
          </cell>
          <cell r="B144" t="str">
            <v xml:space="preserve"> ‡¡o Mõçng,r¬nh B&gt;3m,H&lt;1m ½c¶pII          </v>
          </cell>
          <cell r="C144" t="str">
            <v>m3</v>
          </cell>
          <cell r="D144">
            <v>0</v>
          </cell>
          <cell r="E144">
            <v>7058</v>
          </cell>
          <cell r="F144">
            <v>0</v>
          </cell>
        </row>
        <row r="145">
          <cell r="A145">
            <v>31553</v>
          </cell>
          <cell r="B145" t="str">
            <v xml:space="preserve"> ‡¡o Mõçng,r¬nh B&gt;3m,H&lt;1m c¶pIII          </v>
          </cell>
          <cell r="C145" t="str">
            <v>m3</v>
          </cell>
          <cell r="D145">
            <v>0</v>
          </cell>
          <cell r="E145">
            <v>10586</v>
          </cell>
          <cell r="F145">
            <v>0</v>
          </cell>
        </row>
        <row r="146">
          <cell r="A146">
            <v>31554</v>
          </cell>
          <cell r="B146" t="str">
            <v xml:space="preserve"> ‡¡o Mõçng,r¬nh B&gt;3m,H&lt;1m ½c¶pIV          </v>
          </cell>
          <cell r="C146" t="str">
            <v>m3</v>
          </cell>
          <cell r="D146">
            <v>0</v>
          </cell>
          <cell r="E146">
            <v>15829</v>
          </cell>
          <cell r="F146">
            <v>0</v>
          </cell>
        </row>
        <row r="147">
          <cell r="A147">
            <v>31561</v>
          </cell>
          <cell r="B147" t="str">
            <v xml:space="preserve"> ‡¡o Mõçng,r¬nh B&gt;3m,H&lt;2m ½c¶p I          </v>
          </cell>
          <cell r="C147" t="str">
            <v>m3</v>
          </cell>
          <cell r="D147">
            <v>0</v>
          </cell>
          <cell r="E147">
            <v>5444</v>
          </cell>
          <cell r="F147">
            <v>0</v>
          </cell>
        </row>
        <row r="148">
          <cell r="A148">
            <v>31562</v>
          </cell>
          <cell r="B148" t="str">
            <v xml:space="preserve"> ‡¡o Mõçng,r¬nh B&gt;3m,H&lt;2m ½c¶pII          </v>
          </cell>
          <cell r="C148" t="str">
            <v>m3</v>
          </cell>
          <cell r="D148">
            <v>0</v>
          </cell>
          <cell r="E148">
            <v>7360</v>
          </cell>
          <cell r="F148">
            <v>0</v>
          </cell>
        </row>
        <row r="149">
          <cell r="A149">
            <v>31563</v>
          </cell>
          <cell r="B149" t="str">
            <v xml:space="preserve"> ‡¡o Mõçng,r¬nh B&gt;3m,H&lt;2m c¶pIII          </v>
          </cell>
          <cell r="C149" t="str">
            <v>m3</v>
          </cell>
          <cell r="D149">
            <v>0</v>
          </cell>
          <cell r="E149">
            <v>10889</v>
          </cell>
          <cell r="F149">
            <v>0</v>
          </cell>
        </row>
        <row r="150">
          <cell r="A150">
            <v>31564</v>
          </cell>
          <cell r="B150" t="str">
            <v xml:space="preserve"> ‡¡o Mõçng,r¬nh B&gt;3m,H&lt;2m ½c¶pIV          </v>
          </cell>
          <cell r="C150" t="str">
            <v>m3</v>
          </cell>
          <cell r="D150">
            <v>0</v>
          </cell>
          <cell r="E150">
            <v>16031</v>
          </cell>
          <cell r="F150">
            <v>0</v>
          </cell>
        </row>
        <row r="151">
          <cell r="A151">
            <v>31571</v>
          </cell>
          <cell r="B151" t="str">
            <v xml:space="preserve"> ‡¡o Mõçng,r¬nh B&gt;3m,H&lt;3m ½c¶p I          </v>
          </cell>
          <cell r="C151" t="str">
            <v>m3</v>
          </cell>
          <cell r="D151">
            <v>0</v>
          </cell>
          <cell r="E151">
            <v>6049</v>
          </cell>
          <cell r="F151">
            <v>0</v>
          </cell>
        </row>
        <row r="152">
          <cell r="A152">
            <v>31572</v>
          </cell>
          <cell r="B152" t="str">
            <v xml:space="preserve"> ‡¡o Mõçng,r¬nh B&gt;3m,H&lt;3m ½c¶pII          </v>
          </cell>
          <cell r="C152" t="str">
            <v>m3</v>
          </cell>
          <cell r="D152">
            <v>0</v>
          </cell>
          <cell r="E152">
            <v>8368</v>
          </cell>
          <cell r="F152">
            <v>0</v>
          </cell>
        </row>
        <row r="153">
          <cell r="A153">
            <v>31573</v>
          </cell>
          <cell r="B153" t="str">
            <v xml:space="preserve"> ‡¡o Mõçng,r¬nh B&gt;3m,H&lt;3m c¶pIII          </v>
          </cell>
          <cell r="C153" t="str">
            <v>m3</v>
          </cell>
          <cell r="D153">
            <v>0</v>
          </cell>
          <cell r="E153">
            <v>11393</v>
          </cell>
          <cell r="F153">
            <v>0</v>
          </cell>
        </row>
        <row r="154">
          <cell r="A154">
            <v>31574</v>
          </cell>
          <cell r="B154" t="str">
            <v xml:space="preserve"> ‡¡o Mõçng,r¬nh B&gt;3m,H&lt;3m ½c¶pIV          </v>
          </cell>
          <cell r="C154" t="str">
            <v>m3</v>
          </cell>
          <cell r="D154">
            <v>0</v>
          </cell>
          <cell r="E154">
            <v>16636</v>
          </cell>
          <cell r="F154">
            <v>0</v>
          </cell>
        </row>
        <row r="155">
          <cell r="A155">
            <v>31581</v>
          </cell>
          <cell r="B155" t="str">
            <v xml:space="preserve"> ‡¡o Mõçng,r¬nh B&gt;3m,H&gt;3m ½c¶p I          </v>
          </cell>
          <cell r="C155" t="str">
            <v>m3</v>
          </cell>
          <cell r="D155">
            <v>0</v>
          </cell>
          <cell r="E155">
            <v>6554</v>
          </cell>
          <cell r="F155">
            <v>0</v>
          </cell>
        </row>
        <row r="156">
          <cell r="A156">
            <v>31582</v>
          </cell>
          <cell r="B156" t="str">
            <v xml:space="preserve"> ‡¡o Mõçng,r¬nh B&gt;3m,H&gt;3m ½c¶pII          </v>
          </cell>
          <cell r="C156" t="str">
            <v>m3</v>
          </cell>
          <cell r="D156">
            <v>0</v>
          </cell>
          <cell r="E156">
            <v>9074</v>
          </cell>
          <cell r="F156">
            <v>0</v>
          </cell>
        </row>
        <row r="157">
          <cell r="A157">
            <v>31583</v>
          </cell>
          <cell r="B157" t="str">
            <v xml:space="preserve"> ‡¡o Mõçng,r¬nh B&gt;3m,H&gt;3m c¶pIII          </v>
          </cell>
          <cell r="C157" t="str">
            <v>m3</v>
          </cell>
          <cell r="D157">
            <v>0</v>
          </cell>
          <cell r="E157">
            <v>11897</v>
          </cell>
          <cell r="F157">
            <v>0</v>
          </cell>
        </row>
        <row r="158">
          <cell r="A158">
            <v>31584</v>
          </cell>
          <cell r="B158" t="str">
            <v xml:space="preserve"> ‡¡o Mõçng,r¬nh B&gt;3m,H&gt;3m ½c¶pIV          </v>
          </cell>
          <cell r="C158" t="str">
            <v>m3</v>
          </cell>
          <cell r="D158">
            <v>0</v>
          </cell>
          <cell r="E158">
            <v>17442</v>
          </cell>
          <cell r="F158">
            <v>0</v>
          </cell>
        </row>
        <row r="159">
          <cell r="A159">
            <v>31591</v>
          </cell>
          <cell r="B159" t="str">
            <v xml:space="preserve"> Vºn chuyÌn tiÆp 10m ½¶t c¶p I            </v>
          </cell>
          <cell r="C159" t="str">
            <v>m3</v>
          </cell>
          <cell r="D159">
            <v>0</v>
          </cell>
          <cell r="E159">
            <v>313</v>
          </cell>
          <cell r="F159">
            <v>0</v>
          </cell>
        </row>
        <row r="160">
          <cell r="A160">
            <v>31592</v>
          </cell>
          <cell r="B160" t="str">
            <v xml:space="preserve"> Vºn chuyÌn tiÆp 10m ½¶t c¶p II           </v>
          </cell>
          <cell r="C160" t="str">
            <v>m3</v>
          </cell>
          <cell r="D160">
            <v>0</v>
          </cell>
          <cell r="E160">
            <v>323</v>
          </cell>
          <cell r="F160">
            <v>0</v>
          </cell>
        </row>
        <row r="161">
          <cell r="A161">
            <v>31593</v>
          </cell>
          <cell r="B161" t="str">
            <v xml:space="preserve"> Vºn chuyÌn tiÆp 10m ½¶t c¶p III          </v>
          </cell>
          <cell r="C161" t="str">
            <v>m3</v>
          </cell>
          <cell r="D161">
            <v>0</v>
          </cell>
          <cell r="E161">
            <v>353</v>
          </cell>
          <cell r="F161">
            <v>0</v>
          </cell>
        </row>
        <row r="162">
          <cell r="A162">
            <v>31594</v>
          </cell>
          <cell r="B162" t="str">
            <v xml:space="preserve"> Vºn chuyÌn tiÆp 10m ½¶t c¶p IV           </v>
          </cell>
          <cell r="C162" t="str">
            <v>m3</v>
          </cell>
          <cell r="D162">
            <v>0</v>
          </cell>
          <cell r="E162">
            <v>373</v>
          </cell>
          <cell r="F162">
            <v>0</v>
          </cell>
        </row>
        <row r="163">
          <cell r="A163" t="str">
            <v xml:space="preserve">        </v>
          </cell>
          <cell r="B163" t="str">
            <v xml:space="preserve">  5.  ½¡o nËn ½õéng ( b±ng thð cáng)  </v>
          </cell>
          <cell r="C163" t="str">
            <v xml:space="preserve">        </v>
          </cell>
          <cell r="D163">
            <v>0</v>
          </cell>
          <cell r="E163">
            <v>0</v>
          </cell>
          <cell r="F163">
            <v>0</v>
          </cell>
        </row>
        <row r="164">
          <cell r="A164">
            <v>31611</v>
          </cell>
          <cell r="B164" t="str">
            <v xml:space="preserve"> ‡¡o nËn ½õéng mê ræng ‡c¶p I             </v>
          </cell>
          <cell r="C164" t="str">
            <v>m3</v>
          </cell>
          <cell r="D164">
            <v>0</v>
          </cell>
          <cell r="E164">
            <v>5646</v>
          </cell>
          <cell r="F164">
            <v>0</v>
          </cell>
        </row>
        <row r="165">
          <cell r="A165">
            <v>31612</v>
          </cell>
          <cell r="B165" t="str">
            <v xml:space="preserve"> ‡¡o nËn ½õéng mê ræng ‡c¶p II            </v>
          </cell>
          <cell r="C165" t="str">
            <v>m3</v>
          </cell>
          <cell r="D165">
            <v>0</v>
          </cell>
          <cell r="E165">
            <v>7461</v>
          </cell>
          <cell r="F165">
            <v>0</v>
          </cell>
        </row>
        <row r="166">
          <cell r="A166">
            <v>31613</v>
          </cell>
          <cell r="B166" t="str">
            <v xml:space="preserve"> ‡¡o nËn ½õéng mê ræng ‡c¶p III           </v>
          </cell>
          <cell r="C166" t="str">
            <v>m3</v>
          </cell>
          <cell r="D166">
            <v>0</v>
          </cell>
          <cell r="E166">
            <v>10788</v>
          </cell>
          <cell r="F166">
            <v>0</v>
          </cell>
        </row>
        <row r="167">
          <cell r="A167">
            <v>31614</v>
          </cell>
          <cell r="B167" t="str">
            <v xml:space="preserve"> ‡¡o nËn ½õéng mê ræng ‡c¶p IV            </v>
          </cell>
          <cell r="C167" t="str">
            <v>m3</v>
          </cell>
          <cell r="D167">
            <v>0</v>
          </cell>
          <cell r="E167">
            <v>15930</v>
          </cell>
          <cell r="F167">
            <v>0</v>
          </cell>
        </row>
        <row r="168">
          <cell r="A168">
            <v>31621</v>
          </cell>
          <cell r="B168" t="str">
            <v xml:space="preserve"> ‡¡o nËn ½õéng l¡m mèi ‡c¶p I             </v>
          </cell>
          <cell r="C168" t="str">
            <v>m3</v>
          </cell>
          <cell r="D168">
            <v>0</v>
          </cell>
          <cell r="E168">
            <v>3630</v>
          </cell>
          <cell r="F168">
            <v>0</v>
          </cell>
        </row>
        <row r="169">
          <cell r="A169">
            <v>31622</v>
          </cell>
          <cell r="B169" t="str">
            <v xml:space="preserve"> ‡¡o nËn ½õéng l¡m mèi ‡c¶p II            </v>
          </cell>
          <cell r="C169" t="str">
            <v>m3</v>
          </cell>
          <cell r="D169">
            <v>0</v>
          </cell>
          <cell r="E169">
            <v>5444</v>
          </cell>
          <cell r="F169">
            <v>0</v>
          </cell>
        </row>
        <row r="170">
          <cell r="A170">
            <v>31623</v>
          </cell>
          <cell r="B170" t="str">
            <v xml:space="preserve"> ‡¡o nËn ½õéng l¡m mèi ‡c¶p III           </v>
          </cell>
          <cell r="C170" t="str">
            <v>m3</v>
          </cell>
          <cell r="D170">
            <v>0</v>
          </cell>
          <cell r="E170">
            <v>8772</v>
          </cell>
          <cell r="F170">
            <v>0</v>
          </cell>
        </row>
        <row r="171">
          <cell r="A171">
            <v>31624</v>
          </cell>
          <cell r="B171" t="str">
            <v xml:space="preserve"> ‡¡o nËn ½õéng l¡m mèi ‡c¶p IV            </v>
          </cell>
          <cell r="C171" t="str">
            <v>m3</v>
          </cell>
          <cell r="D171">
            <v>0</v>
          </cell>
          <cell r="E171">
            <v>13914</v>
          </cell>
          <cell r="F171">
            <v>0</v>
          </cell>
        </row>
        <row r="172">
          <cell r="A172">
            <v>31631</v>
          </cell>
          <cell r="B172" t="str">
            <v xml:space="preserve"> Vºn chuyÌn tiÆp 10m ½¶t c¶p I            </v>
          </cell>
          <cell r="C172" t="str">
            <v>m3</v>
          </cell>
          <cell r="D172">
            <v>0</v>
          </cell>
          <cell r="E172">
            <v>313</v>
          </cell>
          <cell r="F172">
            <v>0</v>
          </cell>
        </row>
        <row r="173">
          <cell r="A173">
            <v>31632</v>
          </cell>
          <cell r="B173" t="str">
            <v xml:space="preserve"> Vºn chuyÌn tiÆp 10m ½¶t c¶p II           </v>
          </cell>
          <cell r="C173" t="str">
            <v>m3</v>
          </cell>
          <cell r="D173">
            <v>0</v>
          </cell>
          <cell r="E173">
            <v>323</v>
          </cell>
          <cell r="F173">
            <v>0</v>
          </cell>
        </row>
        <row r="174">
          <cell r="A174">
            <v>31633</v>
          </cell>
          <cell r="B174" t="str">
            <v xml:space="preserve"> Vºn chuyÌn tiÆp 10m ½¶t c¶p III          </v>
          </cell>
          <cell r="C174" t="str">
            <v>m3</v>
          </cell>
          <cell r="D174">
            <v>0</v>
          </cell>
          <cell r="E174">
            <v>353</v>
          </cell>
          <cell r="F174">
            <v>0</v>
          </cell>
        </row>
        <row r="175">
          <cell r="A175">
            <v>31634</v>
          </cell>
          <cell r="B175" t="str">
            <v xml:space="preserve"> Vºn chuyÌn tiÆp 10m ½¶t c¶p IV           </v>
          </cell>
          <cell r="C175" t="str">
            <v>m3</v>
          </cell>
          <cell r="D175">
            <v>0</v>
          </cell>
          <cell r="E175">
            <v>373</v>
          </cell>
          <cell r="F175">
            <v>0</v>
          </cell>
        </row>
        <row r="176">
          <cell r="A176" t="str">
            <v xml:space="preserve">        </v>
          </cell>
          <cell r="B176" t="str">
            <v xml:space="preserve">  5. ½¡o khuán ½õéng (b±ng thð cáng)   </v>
          </cell>
          <cell r="C176" t="str">
            <v xml:space="preserve">        </v>
          </cell>
          <cell r="D176">
            <v>0</v>
          </cell>
          <cell r="E176">
            <v>0</v>
          </cell>
          <cell r="F176">
            <v>0</v>
          </cell>
        </row>
        <row r="177">
          <cell r="A177">
            <v>31711</v>
          </cell>
          <cell r="B177" t="str">
            <v xml:space="preserve"> ‡¡o khuán ½õéng H&lt;15cm ‡c¶p I            </v>
          </cell>
          <cell r="C177" t="str">
            <v>m3</v>
          </cell>
          <cell r="D177">
            <v>0</v>
          </cell>
          <cell r="E177">
            <v>7763</v>
          </cell>
          <cell r="F177">
            <v>0</v>
          </cell>
        </row>
        <row r="178">
          <cell r="A178">
            <v>31712</v>
          </cell>
          <cell r="B178" t="str">
            <v xml:space="preserve"> ‡¡o khuán ½õéng H&lt;15cm ‡c¶p II           </v>
          </cell>
          <cell r="C178" t="str">
            <v>m3</v>
          </cell>
          <cell r="D178">
            <v>0</v>
          </cell>
          <cell r="E178">
            <v>9679</v>
          </cell>
          <cell r="F178">
            <v>0</v>
          </cell>
        </row>
        <row r="179">
          <cell r="A179">
            <v>31713</v>
          </cell>
          <cell r="B179" t="str">
            <v xml:space="preserve"> ‡¡o khuán ½õéng H&lt;15cm ‡c¶p III          </v>
          </cell>
          <cell r="C179" t="str">
            <v>m3</v>
          </cell>
          <cell r="D179">
            <v>0</v>
          </cell>
          <cell r="E179">
            <v>14014</v>
          </cell>
          <cell r="F179">
            <v>0</v>
          </cell>
        </row>
        <row r="180">
          <cell r="A180">
            <v>31714</v>
          </cell>
          <cell r="B180" t="str">
            <v xml:space="preserve"> ‡¡o khuán ½õéng H&lt;15cm ‡c¶p IV           </v>
          </cell>
          <cell r="C180" t="str">
            <v>m3</v>
          </cell>
          <cell r="D180">
            <v>0</v>
          </cell>
          <cell r="E180">
            <v>21375</v>
          </cell>
          <cell r="F180">
            <v>0</v>
          </cell>
        </row>
        <row r="181">
          <cell r="A181">
            <v>31721</v>
          </cell>
          <cell r="B181" t="str">
            <v xml:space="preserve"> ‡¡o khuán ½õéng H&lt;30cm ‡c¶p I            </v>
          </cell>
          <cell r="C181" t="str">
            <v>m3</v>
          </cell>
          <cell r="D181">
            <v>0</v>
          </cell>
          <cell r="E181">
            <v>7058</v>
          </cell>
          <cell r="F181">
            <v>0</v>
          </cell>
        </row>
        <row r="182">
          <cell r="A182">
            <v>31722</v>
          </cell>
          <cell r="B182" t="str">
            <v xml:space="preserve"> ‡¡o khuán ½õéng H&lt;30cm ‡c¶p II           </v>
          </cell>
          <cell r="C182" t="str">
            <v>m3</v>
          </cell>
          <cell r="D182">
            <v>0</v>
          </cell>
          <cell r="E182">
            <v>8772</v>
          </cell>
          <cell r="F182">
            <v>0</v>
          </cell>
        </row>
        <row r="183">
          <cell r="A183">
            <v>31723</v>
          </cell>
          <cell r="B183" t="str">
            <v xml:space="preserve"> ‡¡o khuán ½õéng H&lt;30cm ‡c¶p III          </v>
          </cell>
          <cell r="C183" t="str">
            <v>m3</v>
          </cell>
          <cell r="D183">
            <v>0</v>
          </cell>
          <cell r="E183">
            <v>12805</v>
          </cell>
          <cell r="F183">
            <v>0</v>
          </cell>
        </row>
        <row r="184">
          <cell r="A184">
            <v>31724</v>
          </cell>
          <cell r="B184" t="str">
            <v xml:space="preserve"> ‡¡o khuán ½õéng H&lt;30cm ‡c¶p IV           </v>
          </cell>
          <cell r="C184" t="str">
            <v>m3</v>
          </cell>
          <cell r="D184">
            <v>0</v>
          </cell>
          <cell r="E184">
            <v>19661</v>
          </cell>
          <cell r="F184">
            <v>0</v>
          </cell>
        </row>
        <row r="185">
          <cell r="A185">
            <v>31731</v>
          </cell>
          <cell r="B185" t="str">
            <v xml:space="preserve"> ‡¡o khuán ½õéng H&gt;30cm ‡c¶p I            </v>
          </cell>
          <cell r="C185" t="str">
            <v>m3</v>
          </cell>
          <cell r="D185">
            <v>0</v>
          </cell>
          <cell r="E185">
            <v>6453</v>
          </cell>
          <cell r="F185">
            <v>0</v>
          </cell>
        </row>
        <row r="186">
          <cell r="A186">
            <v>31732</v>
          </cell>
          <cell r="B186" t="str">
            <v xml:space="preserve"> ‡¡o khuán ½õéng H&gt;30cm ‡c¶p II           </v>
          </cell>
          <cell r="C186" t="str">
            <v>m3</v>
          </cell>
          <cell r="D186">
            <v>0</v>
          </cell>
          <cell r="E186">
            <v>8066</v>
          </cell>
          <cell r="F186">
            <v>0</v>
          </cell>
        </row>
        <row r="187">
          <cell r="A187">
            <v>31733</v>
          </cell>
          <cell r="B187" t="str">
            <v xml:space="preserve"> ‡¡o khuán ½õéng H&gt;30cm ‡c¶p III          </v>
          </cell>
          <cell r="C187" t="str">
            <v>m3</v>
          </cell>
          <cell r="D187">
            <v>0</v>
          </cell>
          <cell r="E187">
            <v>11796</v>
          </cell>
          <cell r="F187">
            <v>0</v>
          </cell>
        </row>
        <row r="188">
          <cell r="A188">
            <v>31734</v>
          </cell>
          <cell r="B188" t="str">
            <v xml:space="preserve"> ‡¡o khuán ½õéng H&gt;30cm ‡c¶p IV           </v>
          </cell>
          <cell r="C188" t="str">
            <v>m3</v>
          </cell>
          <cell r="D188">
            <v>0</v>
          </cell>
          <cell r="E188">
            <v>18350</v>
          </cell>
          <cell r="F188">
            <v>0</v>
          </cell>
        </row>
        <row r="189">
          <cell r="A189">
            <v>31741</v>
          </cell>
          <cell r="B189" t="str">
            <v xml:space="preserve"> Vºn chuyÌn tiÆp 10m ½¶t c¶p I            </v>
          </cell>
          <cell r="C189" t="str">
            <v>m3</v>
          </cell>
          <cell r="D189">
            <v>0</v>
          </cell>
          <cell r="E189">
            <v>313</v>
          </cell>
          <cell r="F189">
            <v>0</v>
          </cell>
        </row>
        <row r="190">
          <cell r="A190">
            <v>31742</v>
          </cell>
          <cell r="B190" t="str">
            <v xml:space="preserve"> Vºn chuyÌn tiÆp 10m ½¶t c¶p II           </v>
          </cell>
          <cell r="C190" t="str">
            <v>m3</v>
          </cell>
          <cell r="D190">
            <v>0</v>
          </cell>
          <cell r="E190">
            <v>323</v>
          </cell>
          <cell r="F190">
            <v>0</v>
          </cell>
        </row>
        <row r="191">
          <cell r="A191">
            <v>31743</v>
          </cell>
          <cell r="B191" t="str">
            <v xml:space="preserve"> Vºn chuyÌn tiÆp 10m ½¶t c¶p III          </v>
          </cell>
          <cell r="C191" t="str">
            <v>m3</v>
          </cell>
          <cell r="D191">
            <v>0</v>
          </cell>
          <cell r="E191">
            <v>353</v>
          </cell>
          <cell r="F191">
            <v>0</v>
          </cell>
        </row>
        <row r="192">
          <cell r="A192">
            <v>31744</v>
          </cell>
          <cell r="B192" t="str">
            <v xml:space="preserve"> Vºn chuyÌn tiÆp 10m ½¶t c¶p IV           </v>
          </cell>
          <cell r="C192" t="str">
            <v>m3</v>
          </cell>
          <cell r="D192">
            <v>0</v>
          </cell>
          <cell r="E192">
            <v>373</v>
          </cell>
          <cell r="F192">
            <v>0</v>
          </cell>
        </row>
        <row r="193">
          <cell r="A193" t="str">
            <v xml:space="preserve">        </v>
          </cell>
          <cell r="B193" t="str">
            <v>6.  ½°p ½¶t nËn cáng trÖnh</v>
          </cell>
          <cell r="C193" t="str">
            <v xml:space="preserve">        </v>
          </cell>
          <cell r="D193">
            <v>0</v>
          </cell>
          <cell r="E193">
            <v>0</v>
          </cell>
          <cell r="F193">
            <v>0</v>
          </cell>
        </row>
        <row r="194">
          <cell r="A194" t="str">
            <v xml:space="preserve">        </v>
          </cell>
          <cell r="B194" t="str">
            <v>(b±ng thð cáng)</v>
          </cell>
          <cell r="C194" t="str">
            <v xml:space="preserve">        </v>
          </cell>
          <cell r="D194">
            <v>0</v>
          </cell>
          <cell r="E194">
            <v>0</v>
          </cell>
          <cell r="F194">
            <v>0</v>
          </cell>
        </row>
        <row r="195">
          <cell r="A195">
            <v>41111</v>
          </cell>
          <cell r="B195" t="str">
            <v xml:space="preserve"> ‡°p mÜng cáng trÖnh     ‡c¶p I           </v>
          </cell>
          <cell r="C195" t="str">
            <v>m3</v>
          </cell>
          <cell r="D195">
            <v>0</v>
          </cell>
          <cell r="E195">
            <v>5275</v>
          </cell>
          <cell r="F195">
            <v>0</v>
          </cell>
        </row>
        <row r="196">
          <cell r="A196">
            <v>41112</v>
          </cell>
          <cell r="B196" t="str">
            <v xml:space="preserve"> ‡°p mÜng cáng trÖnh     ‡c¶p II          </v>
          </cell>
          <cell r="C196" t="str">
            <v>m3</v>
          </cell>
          <cell r="D196">
            <v>0</v>
          </cell>
          <cell r="E196">
            <v>6206</v>
          </cell>
          <cell r="F196">
            <v>0</v>
          </cell>
        </row>
        <row r="197">
          <cell r="A197">
            <v>41113</v>
          </cell>
          <cell r="B197" t="str">
            <v xml:space="preserve"> ‡°p mÜng cáng trÖnh     ‡c¶pIII          </v>
          </cell>
          <cell r="C197" t="str">
            <v>m3</v>
          </cell>
          <cell r="D197">
            <v>0</v>
          </cell>
          <cell r="E197">
            <v>6931</v>
          </cell>
          <cell r="F197">
            <v>0</v>
          </cell>
        </row>
        <row r="198">
          <cell r="A198">
            <v>41114</v>
          </cell>
          <cell r="B198" t="str">
            <v xml:space="preserve"> ‡°p mÜng cáng trÖnh     ‡c¶p IV          </v>
          </cell>
          <cell r="C198" t="str">
            <v>m3</v>
          </cell>
          <cell r="D198">
            <v>0</v>
          </cell>
          <cell r="E198">
            <v>6931</v>
          </cell>
          <cell r="F198">
            <v>0</v>
          </cell>
        </row>
        <row r="199">
          <cell r="A199">
            <v>41121</v>
          </cell>
          <cell r="B199" t="str">
            <v xml:space="preserve"> ‡°p mÜng ½õéng âng      ‡c¶p I           </v>
          </cell>
          <cell r="C199" t="str">
            <v>m3</v>
          </cell>
          <cell r="D199">
            <v>0</v>
          </cell>
          <cell r="E199">
            <v>4758</v>
          </cell>
          <cell r="F199">
            <v>0</v>
          </cell>
        </row>
        <row r="200">
          <cell r="A200">
            <v>41122</v>
          </cell>
          <cell r="B200" t="str">
            <v xml:space="preserve"> ‡°p mÜng ½õéng âng      ‡c¶p II          </v>
          </cell>
          <cell r="C200" t="str">
            <v>m3</v>
          </cell>
          <cell r="D200">
            <v>0</v>
          </cell>
          <cell r="E200">
            <v>5586</v>
          </cell>
          <cell r="F200">
            <v>0</v>
          </cell>
        </row>
        <row r="201">
          <cell r="A201">
            <v>41123</v>
          </cell>
          <cell r="B201" t="str">
            <v xml:space="preserve"> ‡°p mÜng ½õéng âng      ‡c¶pIII          </v>
          </cell>
          <cell r="C201" t="str">
            <v>m3</v>
          </cell>
          <cell r="D201">
            <v>0</v>
          </cell>
          <cell r="E201">
            <v>6413</v>
          </cell>
          <cell r="F201">
            <v>0</v>
          </cell>
        </row>
        <row r="202">
          <cell r="A202">
            <v>41124</v>
          </cell>
          <cell r="B202" t="str">
            <v xml:space="preserve"> ‡°p mÜng ½õéng âng      ‡c¶p IV          </v>
          </cell>
          <cell r="C202" t="str">
            <v>m3</v>
          </cell>
          <cell r="D202">
            <v>0</v>
          </cell>
          <cell r="E202">
            <v>6413</v>
          </cell>
          <cell r="F202">
            <v>0</v>
          </cell>
        </row>
        <row r="203">
          <cell r="A203" t="str">
            <v xml:space="preserve">        </v>
          </cell>
          <cell r="B203" t="str">
            <v>c.  cáng tŸc ½¡o ½°p ½¶t, ½Ÿ, cŸt</v>
          </cell>
          <cell r="C203" t="str">
            <v xml:space="preserve">        </v>
          </cell>
          <cell r="D203">
            <v>0</v>
          </cell>
          <cell r="E203">
            <v>0</v>
          </cell>
          <cell r="F203">
            <v>0</v>
          </cell>
        </row>
        <row r="204">
          <cell r="A204" t="str">
            <v xml:space="preserve">        </v>
          </cell>
          <cell r="B204" t="str">
            <v>(b±ng mŸy)</v>
          </cell>
          <cell r="C204" t="str">
            <v xml:space="preserve">        </v>
          </cell>
          <cell r="D204">
            <v>0</v>
          </cell>
          <cell r="E204">
            <v>0</v>
          </cell>
          <cell r="F204">
            <v>0</v>
          </cell>
        </row>
        <row r="205">
          <cell r="A205">
            <v>53111</v>
          </cell>
          <cell r="B205" t="str">
            <v xml:space="preserve"> ‡¡o mÜng b¿,ê c­n,mŸy&lt;=0.8m3 ‡c¶p I      </v>
          </cell>
          <cell r="C205" t="str">
            <v>m3</v>
          </cell>
          <cell r="D205">
            <v>0</v>
          </cell>
          <cell r="E205">
            <v>203.78</v>
          </cell>
          <cell r="F205">
            <v>1657.47</v>
          </cell>
        </row>
        <row r="206">
          <cell r="A206">
            <v>53112</v>
          </cell>
          <cell r="B206" t="str">
            <v xml:space="preserve"> ‡¡o mÜng b¿,ê c­n,mŸy&lt;=0.8m3 ‡c¶p II     </v>
          </cell>
          <cell r="C206" t="str">
            <v>m3</v>
          </cell>
          <cell r="D206">
            <v>0</v>
          </cell>
          <cell r="E206">
            <v>266.88</v>
          </cell>
          <cell r="F206">
            <v>1964.17</v>
          </cell>
        </row>
        <row r="207">
          <cell r="A207">
            <v>53113</v>
          </cell>
          <cell r="B207" t="str">
            <v xml:space="preserve"> ‡¡o mÜng b¿,ê c­n,mŸy&lt;=0.8m3 ‡c¶p III    </v>
          </cell>
          <cell r="C207" t="str">
            <v>m3</v>
          </cell>
          <cell r="D207">
            <v>0</v>
          </cell>
          <cell r="E207">
            <v>328.94</v>
          </cell>
          <cell r="F207">
            <v>2475.69</v>
          </cell>
        </row>
        <row r="208">
          <cell r="A208">
            <v>53114</v>
          </cell>
          <cell r="B208" t="str">
            <v xml:space="preserve"> ‡¡o mÜng b¿,ê c­n,mŸy&lt;=0.8m3 ‡c¶p IV     </v>
          </cell>
          <cell r="C208" t="str">
            <v>m3</v>
          </cell>
          <cell r="D208">
            <v>0</v>
          </cell>
          <cell r="E208">
            <v>524.44000000000005</v>
          </cell>
          <cell r="F208">
            <v>3166.44</v>
          </cell>
        </row>
        <row r="209">
          <cell r="A209">
            <v>53121</v>
          </cell>
          <cell r="B209" t="str">
            <v xml:space="preserve"> ‡¡o mÜng b¿,ê c­n,mŸy&lt;=1.25m3 ‡c¶p I     </v>
          </cell>
          <cell r="C209" t="str">
            <v>m3</v>
          </cell>
          <cell r="D209">
            <v>0</v>
          </cell>
          <cell r="E209">
            <v>203.78</v>
          </cell>
          <cell r="F209">
            <v>2061</v>
          </cell>
        </row>
        <row r="210">
          <cell r="A210">
            <v>53122</v>
          </cell>
          <cell r="B210" t="str">
            <v xml:space="preserve"> ‡¡o mÜng b¿,ê c­n,mŸy&lt;=1.25m3 ‡c¶p II    </v>
          </cell>
          <cell r="C210" t="str">
            <v>m3</v>
          </cell>
          <cell r="D210">
            <v>0</v>
          </cell>
          <cell r="E210">
            <v>266.88</v>
          </cell>
          <cell r="F210">
            <v>2401.83</v>
          </cell>
        </row>
        <row r="211">
          <cell r="A211">
            <v>53123</v>
          </cell>
          <cell r="B211" t="str">
            <v xml:space="preserve"> ‡¡o mÜng b¿,ê c­n,mŸy&lt;=1.25m3 ‡c¶p III   </v>
          </cell>
          <cell r="C211" t="str">
            <v>m3</v>
          </cell>
          <cell r="D211">
            <v>0</v>
          </cell>
          <cell r="E211">
            <v>328.94</v>
          </cell>
          <cell r="F211">
            <v>2819.9</v>
          </cell>
        </row>
        <row r="212">
          <cell r="A212">
            <v>53124</v>
          </cell>
          <cell r="B212" t="str">
            <v xml:space="preserve"> ‡¡o mÜng b¿,ê c­n,mŸy&lt;=1.25m3 ‡c¶p IV    </v>
          </cell>
          <cell r="C212" t="str">
            <v>m3</v>
          </cell>
          <cell r="D212">
            <v>0</v>
          </cell>
          <cell r="E212">
            <v>524.44000000000005</v>
          </cell>
          <cell r="F212">
            <v>3813.02</v>
          </cell>
        </row>
        <row r="213">
          <cell r="A213">
            <v>53131</v>
          </cell>
          <cell r="B213" t="str">
            <v xml:space="preserve"> ‡¡o mÜng b¿,ê c­n,mŸy&lt;=1.6m3 ‡c¶p I      </v>
          </cell>
          <cell r="C213" t="str">
            <v>m3</v>
          </cell>
          <cell r="D213">
            <v>0</v>
          </cell>
          <cell r="E213">
            <v>203.78</v>
          </cell>
          <cell r="F213">
            <v>1982.84</v>
          </cell>
        </row>
        <row r="214">
          <cell r="A214">
            <v>53132</v>
          </cell>
          <cell r="B214" t="str">
            <v xml:space="preserve"> ‡¡o mÜng b¿,ê c­n,mŸy&lt;=1.6m3 ‡c¶p II     </v>
          </cell>
          <cell r="C214" t="str">
            <v>m3</v>
          </cell>
          <cell r="D214">
            <v>0</v>
          </cell>
          <cell r="E214">
            <v>266.88</v>
          </cell>
          <cell r="F214">
            <v>2255.9699999999998</v>
          </cell>
        </row>
        <row r="215">
          <cell r="A215">
            <v>53133</v>
          </cell>
          <cell r="B215" t="str">
            <v xml:space="preserve"> ‡¡o mÜng b¿,ê c­n,mŸy&lt;=1.6m3 ‡c¶p III    </v>
          </cell>
          <cell r="C215" t="str">
            <v>m3</v>
          </cell>
          <cell r="D215">
            <v>0</v>
          </cell>
          <cell r="E215">
            <v>328.94</v>
          </cell>
          <cell r="F215">
            <v>2678.02</v>
          </cell>
        </row>
        <row r="216">
          <cell r="A216">
            <v>53134</v>
          </cell>
          <cell r="B216" t="str">
            <v xml:space="preserve"> ‡¡o mÜng b¿,ê c­n,mŸy&lt;=1.6m3 ‡c¶p IV     </v>
          </cell>
          <cell r="C216" t="str">
            <v>m3</v>
          </cell>
          <cell r="D216">
            <v>0</v>
          </cell>
          <cell r="E216">
            <v>524.44000000000005</v>
          </cell>
          <cell r="F216">
            <v>3844.68</v>
          </cell>
        </row>
        <row r="217">
          <cell r="A217">
            <v>53141</v>
          </cell>
          <cell r="B217" t="str">
            <v xml:space="preserve"> ‡¡o mÜng b¿,ê c­n,mŸy&lt;=2.3m3 ‡c¶p I      </v>
          </cell>
          <cell r="C217" t="str">
            <v>m3</v>
          </cell>
          <cell r="D217">
            <v>0</v>
          </cell>
          <cell r="E217">
            <v>203.78</v>
          </cell>
          <cell r="F217">
            <v>1961.52</v>
          </cell>
        </row>
        <row r="218">
          <cell r="A218">
            <v>53142</v>
          </cell>
          <cell r="B218" t="str">
            <v xml:space="preserve"> ‡¡o mÜng b¿,ê c­n,mŸy&lt;=2.3m3 ‡c¶p II     </v>
          </cell>
          <cell r="C218" t="str">
            <v>m3</v>
          </cell>
          <cell r="D218">
            <v>0</v>
          </cell>
          <cell r="E218">
            <v>266.88</v>
          </cell>
          <cell r="F218">
            <v>2395.46</v>
          </cell>
        </row>
        <row r="219">
          <cell r="A219">
            <v>53143</v>
          </cell>
          <cell r="B219" t="str">
            <v xml:space="preserve"> ‡¡o mÜng b¿,ê c­n,mŸy&lt;=2.3m3 ‡c¶p III    </v>
          </cell>
          <cell r="C219" t="str">
            <v>m3</v>
          </cell>
          <cell r="D219">
            <v>0</v>
          </cell>
          <cell r="E219">
            <v>328.94</v>
          </cell>
          <cell r="F219">
            <v>3014.58</v>
          </cell>
        </row>
        <row r="220">
          <cell r="A220">
            <v>53144</v>
          </cell>
          <cell r="B220" t="str">
            <v xml:space="preserve"> ‡¡o mÜng b¿,ê c­n,mŸy&lt;=2.3m3 ‡c¶p IV     </v>
          </cell>
          <cell r="C220" t="str">
            <v>m3</v>
          </cell>
          <cell r="D220">
            <v>0</v>
          </cell>
          <cell r="E220">
            <v>524.44000000000005</v>
          </cell>
          <cell r="F220">
            <v>4258.68</v>
          </cell>
        </row>
        <row r="221">
          <cell r="A221">
            <v>53151</v>
          </cell>
          <cell r="B221" t="str">
            <v xml:space="preserve"> ‡¡o mÜng dõèi nõèc,= g·u,H&lt;=2m ‡c¶p I    </v>
          </cell>
          <cell r="C221" t="str">
            <v>m3</v>
          </cell>
          <cell r="D221">
            <v>0</v>
          </cell>
          <cell r="E221">
            <v>238.85</v>
          </cell>
          <cell r="F221">
            <v>3183.25</v>
          </cell>
        </row>
        <row r="222">
          <cell r="A222">
            <v>53152</v>
          </cell>
          <cell r="B222" t="str">
            <v xml:space="preserve"> ‡¡o mÜng dõèi nõèc,= g·u,H&lt;=2m ‡c¶p II   </v>
          </cell>
          <cell r="C222" t="str">
            <v>m3</v>
          </cell>
          <cell r="D222">
            <v>0</v>
          </cell>
          <cell r="E222">
            <v>347.56</v>
          </cell>
          <cell r="F222">
            <v>3183.25</v>
          </cell>
        </row>
        <row r="223">
          <cell r="A223">
            <v>53161</v>
          </cell>
          <cell r="B223" t="str">
            <v xml:space="preserve"> ‡¡o mÜng dõèi nõèc,= g·u,H&lt;=5m ‡c¶p I    </v>
          </cell>
          <cell r="C223" t="str">
            <v>m3</v>
          </cell>
          <cell r="D223">
            <v>0</v>
          </cell>
          <cell r="E223">
            <v>286.52999999999997</v>
          </cell>
          <cell r="F223">
            <v>8926.1200000000008</v>
          </cell>
        </row>
        <row r="224">
          <cell r="A224">
            <v>53162</v>
          </cell>
          <cell r="B224" t="str">
            <v xml:space="preserve"> ‡¡o mÜng dõèi nõèc,= g·u,H&lt;=5m ‡c¶p II   </v>
          </cell>
          <cell r="C224" t="str">
            <v>m3</v>
          </cell>
          <cell r="D224">
            <v>0</v>
          </cell>
          <cell r="E224">
            <v>416.86</v>
          </cell>
          <cell r="F224">
            <v>8926.1200000000008</v>
          </cell>
        </row>
        <row r="225">
          <cell r="A225">
            <v>53171</v>
          </cell>
          <cell r="B225" t="str">
            <v xml:space="preserve"> ‡¡o mÜng dõèi nõèc,= g·u,H&gt; 5m ‡c¶p I    </v>
          </cell>
          <cell r="C225" t="str">
            <v>m3</v>
          </cell>
          <cell r="D225">
            <v>0</v>
          </cell>
          <cell r="E225">
            <v>344.46</v>
          </cell>
          <cell r="F225">
            <v>9484.4</v>
          </cell>
        </row>
        <row r="226">
          <cell r="A226">
            <v>53172</v>
          </cell>
          <cell r="B226" t="str">
            <v xml:space="preserve"> ‡¡o mÜng dõèi nõèc,= g·u,H&gt; 5m ‡c¶p II   </v>
          </cell>
          <cell r="C226" t="str">
            <v>m3</v>
          </cell>
          <cell r="D226">
            <v>0</v>
          </cell>
          <cell r="E226">
            <v>463.41</v>
          </cell>
          <cell r="F226">
            <v>9484.4</v>
          </cell>
        </row>
        <row r="227">
          <cell r="A227">
            <v>53181</v>
          </cell>
          <cell r="B227" t="str">
            <v xml:space="preserve"> ‡¡o mÜng cæt b±ng mŸy          ‡c¶p I    </v>
          </cell>
          <cell r="C227" t="str">
            <v>m3</v>
          </cell>
          <cell r="D227">
            <v>0</v>
          </cell>
          <cell r="E227">
            <v>305.14999999999998</v>
          </cell>
          <cell r="F227">
            <v>1462.27</v>
          </cell>
        </row>
        <row r="228">
          <cell r="A228">
            <v>53182</v>
          </cell>
          <cell r="B228" t="str">
            <v xml:space="preserve"> ‡¡o mÜng cæt b±ng mŸy          ‡c¶p II   </v>
          </cell>
          <cell r="C228" t="str">
            <v>m3</v>
          </cell>
          <cell r="D228">
            <v>0</v>
          </cell>
          <cell r="E228">
            <v>400.31</v>
          </cell>
          <cell r="F228">
            <v>1828.56</v>
          </cell>
        </row>
        <row r="229">
          <cell r="A229">
            <v>53183</v>
          </cell>
          <cell r="B229" t="str">
            <v xml:space="preserve"> ‡¡o mÜng cæt b±ng mŸy          ‡c¶p III  </v>
          </cell>
          <cell r="C229" t="str">
            <v>m3</v>
          </cell>
          <cell r="D229">
            <v>0</v>
          </cell>
          <cell r="E229">
            <v>493.41</v>
          </cell>
          <cell r="F229">
            <v>2279.16</v>
          </cell>
        </row>
        <row r="230">
          <cell r="A230">
            <v>53184</v>
          </cell>
          <cell r="B230" t="str">
            <v xml:space="preserve"> ‡¡o mÜng cæt b±ng mŸy          ‡c¶p IV   </v>
          </cell>
          <cell r="C230" t="str">
            <v>m3</v>
          </cell>
          <cell r="D230">
            <v>0</v>
          </cell>
          <cell r="E230">
            <v>787.18</v>
          </cell>
          <cell r="F230">
            <v>3197.8</v>
          </cell>
        </row>
        <row r="231">
          <cell r="A231">
            <v>62111</v>
          </cell>
          <cell r="B231" t="str">
            <v xml:space="preserve"> San ½·m ½¶t m´t b±ng,‡·m  9t¶n ‡c¶p I    </v>
          </cell>
          <cell r="C231" t="str">
            <v>m3</v>
          </cell>
          <cell r="D231">
            <v>0</v>
          </cell>
          <cell r="E231">
            <v>0</v>
          </cell>
          <cell r="F231">
            <v>1084.93</v>
          </cell>
        </row>
        <row r="232">
          <cell r="A232">
            <v>62112</v>
          </cell>
          <cell r="B232" t="str">
            <v xml:space="preserve"> San ½·m ½¶t m´t b±ng,‡·m  9t¶n ‡c¶p II   </v>
          </cell>
          <cell r="C232" t="str">
            <v>m3</v>
          </cell>
          <cell r="D232">
            <v>0</v>
          </cell>
          <cell r="E232">
            <v>0</v>
          </cell>
          <cell r="F232">
            <v>1203.0899999999999</v>
          </cell>
        </row>
        <row r="233">
          <cell r="A233">
            <v>62113</v>
          </cell>
          <cell r="B233" t="str">
            <v xml:space="preserve"> San ½·m ½¶t m´t b±ng,‡·m  9t¶n ‡c¶p III  </v>
          </cell>
          <cell r="C233" t="str">
            <v>m3</v>
          </cell>
          <cell r="D233">
            <v>0</v>
          </cell>
          <cell r="E233">
            <v>0</v>
          </cell>
          <cell r="F233">
            <v>1471.64</v>
          </cell>
        </row>
        <row r="234">
          <cell r="A234">
            <v>62114</v>
          </cell>
          <cell r="B234" t="str">
            <v xml:space="preserve"> San ½·m ½¶t m´t b±ng,‡·m  9t¶n ‡c¶p IV   </v>
          </cell>
          <cell r="C234" t="str">
            <v>m3</v>
          </cell>
          <cell r="D234">
            <v>0</v>
          </cell>
          <cell r="E234">
            <v>0</v>
          </cell>
          <cell r="F234">
            <v>1747.79</v>
          </cell>
        </row>
        <row r="235">
          <cell r="A235">
            <v>62211</v>
          </cell>
          <cell r="B235" t="str">
            <v xml:space="preserve"> San ½·m ½¶t m´t b±ng,‡·m 16t¶n ‡c¶p I    </v>
          </cell>
          <cell r="C235" t="str">
            <v>m3</v>
          </cell>
          <cell r="D235">
            <v>0</v>
          </cell>
          <cell r="E235">
            <v>0</v>
          </cell>
          <cell r="F235">
            <v>1497.88</v>
          </cell>
        </row>
        <row r="236">
          <cell r="A236">
            <v>62212</v>
          </cell>
          <cell r="B236" t="str">
            <v xml:space="preserve"> San ½·m ½¶t m´t b±ng,‡·m 16t¶n ‡c¶p II   </v>
          </cell>
          <cell r="C236" t="str">
            <v>m3</v>
          </cell>
          <cell r="D236">
            <v>0</v>
          </cell>
          <cell r="E236">
            <v>0</v>
          </cell>
          <cell r="F236">
            <v>1657.31</v>
          </cell>
        </row>
        <row r="237">
          <cell r="A237">
            <v>62213</v>
          </cell>
          <cell r="B237" t="str">
            <v xml:space="preserve"> San ½·m ½¶t m´t b±ng,‡·m 16t¶n ‡c¶p III  </v>
          </cell>
          <cell r="C237" t="str">
            <v>m3</v>
          </cell>
          <cell r="D237">
            <v>0</v>
          </cell>
          <cell r="E237">
            <v>0</v>
          </cell>
          <cell r="F237">
            <v>2027.16</v>
          </cell>
        </row>
        <row r="238">
          <cell r="A238">
            <v>62214</v>
          </cell>
          <cell r="B238" t="str">
            <v xml:space="preserve"> San ½·m ½¶t m´t b±ng,‡·m 16t¶n ‡c¶p IV   </v>
          </cell>
          <cell r="C238" t="str">
            <v>m3</v>
          </cell>
          <cell r="D238">
            <v>0</v>
          </cell>
          <cell r="E238">
            <v>0</v>
          </cell>
          <cell r="F238">
            <v>2581.9299999999998</v>
          </cell>
        </row>
        <row r="239">
          <cell r="A239">
            <v>62311</v>
          </cell>
          <cell r="B239" t="str">
            <v xml:space="preserve"> San ½·m ½¶t m´t b±ng,‡·m 25t¶n ‡c¶p I    </v>
          </cell>
          <cell r="C239" t="str">
            <v>m3</v>
          </cell>
          <cell r="D239">
            <v>0</v>
          </cell>
          <cell r="E239">
            <v>0</v>
          </cell>
          <cell r="F239">
            <v>2164.96</v>
          </cell>
        </row>
        <row r="240">
          <cell r="A240">
            <v>62312</v>
          </cell>
          <cell r="B240" t="str">
            <v xml:space="preserve"> San ½·m ½¶t m´t b±ng,‡·m 25t¶n ‡c¶p II   </v>
          </cell>
          <cell r="C240" t="str">
            <v>m3</v>
          </cell>
          <cell r="D240">
            <v>0</v>
          </cell>
          <cell r="E240">
            <v>0</v>
          </cell>
          <cell r="F240">
            <v>2378.41</v>
          </cell>
        </row>
        <row r="241">
          <cell r="A241">
            <v>62313</v>
          </cell>
          <cell r="B241" t="str">
            <v xml:space="preserve"> San ½·m ½¶t m´t b±ng,‡·m 25t¶n ‡c¶p III  </v>
          </cell>
          <cell r="C241" t="str">
            <v>m3</v>
          </cell>
          <cell r="D241">
            <v>0</v>
          </cell>
          <cell r="E241">
            <v>0</v>
          </cell>
          <cell r="F241">
            <v>2927.27</v>
          </cell>
        </row>
        <row r="242">
          <cell r="A242">
            <v>62314</v>
          </cell>
          <cell r="B242" t="str">
            <v xml:space="preserve"> San ½·m ½¶t m´t b±ng,‡·m 25t¶n ‡c¶p IV   </v>
          </cell>
          <cell r="C242" t="str">
            <v>m3</v>
          </cell>
          <cell r="D242">
            <v>0</v>
          </cell>
          <cell r="E242">
            <v>0</v>
          </cell>
          <cell r="F242">
            <v>3720.07</v>
          </cell>
        </row>
        <row r="243">
          <cell r="A243" t="str">
            <v xml:space="preserve">        </v>
          </cell>
          <cell r="B243" t="str">
            <v xml:space="preserve"> D.  cáng tŸc ½Üng càc thð cáng    </v>
          </cell>
          <cell r="C243" t="str">
            <v xml:space="preserve">        </v>
          </cell>
          <cell r="D243">
            <v>0</v>
          </cell>
          <cell r="E243">
            <v>0</v>
          </cell>
          <cell r="F243">
            <v>0</v>
          </cell>
        </row>
        <row r="244">
          <cell r="A244">
            <v>81110</v>
          </cell>
          <cell r="B244" t="str">
            <v xml:space="preserve"> ‡Üng càc tre ngºp ½¶t &lt;=2,5m ½¶t bïn    </v>
          </cell>
          <cell r="C244" t="str">
            <v>m</v>
          </cell>
          <cell r="D244">
            <v>1290.8900000000001</v>
          </cell>
          <cell r="E244">
            <v>149.16999999999999</v>
          </cell>
          <cell r="F244">
            <v>0</v>
          </cell>
        </row>
        <row r="245">
          <cell r="A245">
            <v>81120</v>
          </cell>
          <cell r="B245" t="str">
            <v xml:space="preserve"> ‡Üng càc tre ngºp ½¶t &lt;=2,5m ½¶t c¶p I  </v>
          </cell>
          <cell r="C245" t="str">
            <v>m</v>
          </cell>
          <cell r="D245">
            <v>1338.93</v>
          </cell>
          <cell r="E245">
            <v>180.51</v>
          </cell>
          <cell r="F245">
            <v>0</v>
          </cell>
        </row>
        <row r="246">
          <cell r="A246">
            <v>81130</v>
          </cell>
          <cell r="B246" t="str">
            <v xml:space="preserve"> ‡Üng càc tre ngºp ½¶t &lt;=2,5m ½¶t c¶p II </v>
          </cell>
          <cell r="C246" t="str">
            <v>m</v>
          </cell>
          <cell r="D246">
            <v>1338.93</v>
          </cell>
          <cell r="E246">
            <v>194.57</v>
          </cell>
          <cell r="F246">
            <v>0</v>
          </cell>
        </row>
        <row r="247">
          <cell r="A247">
            <v>81210</v>
          </cell>
          <cell r="B247" t="str">
            <v xml:space="preserve"> ‡Üng càc tre ngºp ½¶t &gt; 2,5m ½¶t bïn    </v>
          </cell>
          <cell r="C247" t="str">
            <v>m</v>
          </cell>
          <cell r="D247">
            <v>1352.63</v>
          </cell>
          <cell r="E247">
            <v>226.99</v>
          </cell>
          <cell r="F247">
            <v>0</v>
          </cell>
        </row>
        <row r="248">
          <cell r="A248">
            <v>81220</v>
          </cell>
          <cell r="B248" t="str">
            <v xml:space="preserve"> ‡Üng càc tre ngºp ½¶t &gt; 2,5m ½¶t c¶p I  </v>
          </cell>
          <cell r="C248" t="str">
            <v>m</v>
          </cell>
          <cell r="D248">
            <v>1352.63</v>
          </cell>
          <cell r="E248">
            <v>273.47000000000003</v>
          </cell>
          <cell r="F248">
            <v>0</v>
          </cell>
        </row>
        <row r="249">
          <cell r="A249">
            <v>81230</v>
          </cell>
          <cell r="B249" t="str">
            <v xml:space="preserve"> ‡Üng càc tre ngºp ½¶t &gt; 2,5m ½¶t c¶p II </v>
          </cell>
          <cell r="C249" t="str">
            <v>m</v>
          </cell>
          <cell r="D249">
            <v>1352.63</v>
          </cell>
          <cell r="E249">
            <v>303.74</v>
          </cell>
          <cell r="F249">
            <v>0</v>
          </cell>
        </row>
        <row r="250">
          <cell r="A250">
            <v>82110</v>
          </cell>
          <cell r="B250" t="str">
            <v xml:space="preserve"> ‡Üng càc gå D8-10,ngºp ½¶t &lt;=2,5m ‡bïn   </v>
          </cell>
          <cell r="C250" t="str">
            <v>m</v>
          </cell>
          <cell r="D250">
            <v>238.31</v>
          </cell>
          <cell r="E250">
            <v>180.51</v>
          </cell>
          <cell r="F250">
            <v>0</v>
          </cell>
        </row>
        <row r="251">
          <cell r="A251">
            <v>82120</v>
          </cell>
          <cell r="B251" t="str">
            <v xml:space="preserve"> ‡Üng càc gå D8-10,ngºp ½¶t &lt;=2,5m ‡c¶p I </v>
          </cell>
          <cell r="C251" t="str">
            <v>m</v>
          </cell>
          <cell r="D251">
            <v>250.91</v>
          </cell>
          <cell r="E251">
            <v>234.56</v>
          </cell>
          <cell r="F251">
            <v>0</v>
          </cell>
        </row>
        <row r="252">
          <cell r="A252">
            <v>82130</v>
          </cell>
          <cell r="B252" t="str">
            <v xml:space="preserve"> ‡Üng càc gå D8-10,ngºp ½¶t &lt;=2,5m ‡c¶pII </v>
          </cell>
          <cell r="C252" t="str">
            <v>m</v>
          </cell>
          <cell r="D252">
            <v>250.91</v>
          </cell>
          <cell r="E252">
            <v>248.61</v>
          </cell>
          <cell r="F252">
            <v>0</v>
          </cell>
        </row>
        <row r="253">
          <cell r="A253">
            <v>82210</v>
          </cell>
          <cell r="B253" t="str">
            <v xml:space="preserve"> ‡Üng càc gå D8-10,ngºp ½¶t &gt; 2,5m ‡bïn   </v>
          </cell>
          <cell r="C253" t="str">
            <v>m</v>
          </cell>
          <cell r="D253">
            <v>255.98</v>
          </cell>
          <cell r="E253">
            <v>312.39</v>
          </cell>
          <cell r="F253">
            <v>0</v>
          </cell>
        </row>
        <row r="254">
          <cell r="A254">
            <v>82220</v>
          </cell>
          <cell r="B254" t="str">
            <v xml:space="preserve"> ‡Üng càc gå D8-10,ngºp ½¶t &gt; 2,5m ‡c¶p I </v>
          </cell>
          <cell r="C254" t="str">
            <v>m</v>
          </cell>
          <cell r="D254">
            <v>269.77999999999997</v>
          </cell>
          <cell r="E254">
            <v>353.37</v>
          </cell>
          <cell r="F254">
            <v>0</v>
          </cell>
        </row>
        <row r="255">
          <cell r="A255">
            <v>82230</v>
          </cell>
          <cell r="B255" t="str">
            <v xml:space="preserve"> ‡Üng càc gå D8-10,ngºp ½¶t &gt; 2,5m ‡c¶pII </v>
          </cell>
          <cell r="C255" t="str">
            <v>m</v>
          </cell>
          <cell r="D255">
            <v>269.77999999999997</v>
          </cell>
          <cell r="E255">
            <v>391.29</v>
          </cell>
          <cell r="F255">
            <v>0</v>
          </cell>
        </row>
        <row r="256">
          <cell r="A256">
            <v>83110</v>
          </cell>
          <cell r="B256" t="str">
            <v xml:space="preserve"> ‡Üng c÷ gå d¡i &lt;=4m,TDiÎn  8x25cm ‡c¶p I </v>
          </cell>
          <cell r="C256" t="str">
            <v>m</v>
          </cell>
          <cell r="D256">
            <v>53664</v>
          </cell>
          <cell r="E256">
            <v>3404.91</v>
          </cell>
          <cell r="F256">
            <v>0</v>
          </cell>
        </row>
        <row r="257">
          <cell r="A257">
            <v>83120</v>
          </cell>
          <cell r="B257" t="str">
            <v xml:space="preserve"> ‡Üng c÷ gå d¡i &lt;=4m,TDiÎn  8x25cm ‡c¶pII </v>
          </cell>
          <cell r="C257" t="str">
            <v>m</v>
          </cell>
          <cell r="D257">
            <v>53664</v>
          </cell>
          <cell r="E257">
            <v>4129.13</v>
          </cell>
          <cell r="F257">
            <v>0</v>
          </cell>
        </row>
        <row r="258">
          <cell r="A258">
            <v>83130</v>
          </cell>
          <cell r="B258" t="str">
            <v xml:space="preserve"> ‡Üng c÷ gå d¡i &lt;=4m,TDiÎn 12x25cm ‡c¶p I </v>
          </cell>
          <cell r="C258" t="str">
            <v>m</v>
          </cell>
          <cell r="D258">
            <v>53664</v>
          </cell>
          <cell r="E258">
            <v>3469.76</v>
          </cell>
          <cell r="F258">
            <v>0</v>
          </cell>
        </row>
        <row r="259">
          <cell r="A259">
            <v>83140</v>
          </cell>
          <cell r="B259" t="str">
            <v xml:space="preserve"> ‡Üng c÷ gå d¡i &lt;=4m,TDiÎn 12x25cm ‡c¶pII </v>
          </cell>
          <cell r="C259" t="str">
            <v>m</v>
          </cell>
          <cell r="D259">
            <v>53664</v>
          </cell>
          <cell r="E259">
            <v>4345.3100000000004</v>
          </cell>
          <cell r="F259">
            <v>0</v>
          </cell>
        </row>
        <row r="260">
          <cell r="A260">
            <v>83210</v>
          </cell>
          <cell r="B260" t="str">
            <v xml:space="preserve"> ‡Üng c÷ gå d¡i &gt; 4m,TDiÎn  8x25cm ‡c¶p I </v>
          </cell>
          <cell r="C260" t="str">
            <v>m</v>
          </cell>
          <cell r="D260">
            <v>20427</v>
          </cell>
          <cell r="E260">
            <v>3783.23</v>
          </cell>
          <cell r="F260">
            <v>0</v>
          </cell>
        </row>
        <row r="261">
          <cell r="A261">
            <v>83220</v>
          </cell>
          <cell r="B261" t="str">
            <v xml:space="preserve"> ‡Üng c÷ gå d¡i &gt; 4m,TDiÎn  8x25cm ‡c¶pII </v>
          </cell>
          <cell r="C261" t="str">
            <v>m</v>
          </cell>
          <cell r="D261">
            <v>20427</v>
          </cell>
          <cell r="E261">
            <v>4626.3500000000004</v>
          </cell>
          <cell r="F261">
            <v>0</v>
          </cell>
        </row>
        <row r="262">
          <cell r="A262">
            <v>83230</v>
          </cell>
          <cell r="B262" t="str">
            <v xml:space="preserve"> ‡Üng c÷ gå d¡i &gt; 4m,TDiÎn 12x25cm ‡c¶p I </v>
          </cell>
          <cell r="C262" t="str">
            <v>m</v>
          </cell>
          <cell r="D262">
            <v>20427</v>
          </cell>
          <cell r="E262">
            <v>3934.56</v>
          </cell>
          <cell r="F262">
            <v>0</v>
          </cell>
        </row>
        <row r="263">
          <cell r="A263">
            <v>83240</v>
          </cell>
          <cell r="B263" t="str">
            <v xml:space="preserve"> ‡Üng c÷ gå d¡i &gt; 4m,TDiÎn 12x25cm ‡c¶pII </v>
          </cell>
          <cell r="C263" t="str">
            <v>m</v>
          </cell>
          <cell r="D263">
            <v>20427</v>
          </cell>
          <cell r="E263">
            <v>5015.4799999999996</v>
          </cell>
          <cell r="F263">
            <v>0</v>
          </cell>
        </row>
        <row r="264">
          <cell r="A264">
            <v>83310</v>
          </cell>
          <cell r="B264" t="str">
            <v xml:space="preserve"> ‡Üng c÷ gå d¡i &lt;=4m,TDiÎn  8x25cm ‡c¶p I </v>
          </cell>
          <cell r="C264" t="str">
            <v>m</v>
          </cell>
          <cell r="D264">
            <v>53664</v>
          </cell>
          <cell r="E264">
            <v>4475.0200000000004</v>
          </cell>
          <cell r="F264">
            <v>0</v>
          </cell>
        </row>
        <row r="265">
          <cell r="A265">
            <v>83320</v>
          </cell>
          <cell r="B265" t="str">
            <v xml:space="preserve"> ‡Üng c÷ gå d¡i &lt;=4m,TDiÎn  8x25cm ‡c¶pII </v>
          </cell>
          <cell r="C265" t="str">
            <v>m</v>
          </cell>
          <cell r="D265">
            <v>53664</v>
          </cell>
          <cell r="E265">
            <v>5015.4799999999996</v>
          </cell>
          <cell r="F265">
            <v>0</v>
          </cell>
        </row>
        <row r="266">
          <cell r="A266">
            <v>83330</v>
          </cell>
          <cell r="B266" t="str">
            <v xml:space="preserve"> ‡Üng c÷ gå d¡i &lt;=4m,TDiÎn 12x25cm ‡c¶p I </v>
          </cell>
          <cell r="C266" t="str">
            <v>m</v>
          </cell>
          <cell r="D266">
            <v>53664</v>
          </cell>
          <cell r="E266">
            <v>4820.92</v>
          </cell>
          <cell r="F266">
            <v>0</v>
          </cell>
        </row>
        <row r="267">
          <cell r="A267">
            <v>83340</v>
          </cell>
          <cell r="B267" t="str">
            <v xml:space="preserve"> ‡Üng c÷ gå d¡i &lt;=4m,TDiÎn 12x25cm ‡c¶pII </v>
          </cell>
          <cell r="C267" t="str">
            <v>m</v>
          </cell>
          <cell r="D267">
            <v>53664</v>
          </cell>
          <cell r="E267">
            <v>5210.05</v>
          </cell>
          <cell r="F267">
            <v>0</v>
          </cell>
        </row>
        <row r="268">
          <cell r="A268">
            <v>83410</v>
          </cell>
          <cell r="B268" t="str">
            <v xml:space="preserve"> ‡Üng c÷ gå d¡i &gt; 4m,TDiÎn  8x25cm ‡c¶p I </v>
          </cell>
          <cell r="C268" t="str">
            <v>m</v>
          </cell>
          <cell r="D268">
            <v>20427</v>
          </cell>
          <cell r="E268">
            <v>4712.82</v>
          </cell>
          <cell r="F268">
            <v>0</v>
          </cell>
        </row>
        <row r="269">
          <cell r="A269">
            <v>83420</v>
          </cell>
          <cell r="B269" t="str">
            <v xml:space="preserve"> ‡Üng c÷ gå d¡i &gt; 4m,TDiÎn  8x25cm ‡c¶pII </v>
          </cell>
          <cell r="C269" t="str">
            <v>m</v>
          </cell>
          <cell r="D269">
            <v>20427</v>
          </cell>
          <cell r="E269">
            <v>5318.14</v>
          </cell>
          <cell r="F269">
            <v>0</v>
          </cell>
        </row>
        <row r="270">
          <cell r="A270">
            <v>83430</v>
          </cell>
          <cell r="B270" t="str">
            <v xml:space="preserve"> ‡Üng c÷ gå d¡i &gt; 4m,TDiÎn 12x25cm ‡c¶p I </v>
          </cell>
          <cell r="C270" t="str">
            <v>m</v>
          </cell>
          <cell r="D270">
            <v>20427</v>
          </cell>
          <cell r="E270">
            <v>5156</v>
          </cell>
          <cell r="F270">
            <v>0</v>
          </cell>
        </row>
        <row r="271">
          <cell r="A271">
            <v>83440</v>
          </cell>
          <cell r="B271" t="str">
            <v xml:space="preserve"> ‡Üng c÷ gå d¡i &gt; 4m,TDiÎn 12x25cm ‡c¶pII </v>
          </cell>
          <cell r="C271" t="str">
            <v>m</v>
          </cell>
          <cell r="D271">
            <v>20427</v>
          </cell>
          <cell r="E271">
            <v>5415.42</v>
          </cell>
          <cell r="F271">
            <v>0</v>
          </cell>
        </row>
        <row r="272">
          <cell r="A272" t="str">
            <v xml:space="preserve">        </v>
          </cell>
          <cell r="B272" t="str">
            <v>d.  cáng tŸc ½Üng càc b±ng mŸy</v>
          </cell>
          <cell r="C272" t="str">
            <v xml:space="preserve">        </v>
          </cell>
          <cell r="D272">
            <v>0</v>
          </cell>
          <cell r="E272">
            <v>0</v>
          </cell>
          <cell r="F272">
            <v>0</v>
          </cell>
        </row>
        <row r="273">
          <cell r="A273">
            <v>91110</v>
          </cell>
          <cell r="B273" t="str">
            <v xml:space="preserve"> ‡Üng càc Gå 20x20,L&lt;=10m,trÅn c­n,‡c¶p I </v>
          </cell>
          <cell r="C273" t="str">
            <v>m</v>
          </cell>
          <cell r="D273">
            <v>0</v>
          </cell>
          <cell r="E273">
            <v>606.4</v>
          </cell>
          <cell r="F273">
            <v>12442.7</v>
          </cell>
        </row>
        <row r="274">
          <cell r="A274">
            <v>91120</v>
          </cell>
          <cell r="B274" t="str">
            <v xml:space="preserve"> ‡Üng càc Gå 20x20,L&lt;=10m,trÅn c­n,‡c¶pII </v>
          </cell>
          <cell r="C274" t="str">
            <v>m</v>
          </cell>
          <cell r="D274">
            <v>0</v>
          </cell>
          <cell r="E274">
            <v>594.51</v>
          </cell>
          <cell r="F274">
            <v>13110.12</v>
          </cell>
        </row>
        <row r="275">
          <cell r="A275">
            <v>91130</v>
          </cell>
          <cell r="B275" t="str">
            <v xml:space="preserve"> ‡Üng càc Gå 20x20,L&gt; 10m,trÅn c­n,‡c¶p I </v>
          </cell>
          <cell r="C275" t="str">
            <v>m</v>
          </cell>
          <cell r="D275">
            <v>0</v>
          </cell>
          <cell r="E275">
            <v>849.61</v>
          </cell>
          <cell r="F275">
            <v>18735.560000000001</v>
          </cell>
        </row>
        <row r="276">
          <cell r="A276">
            <v>91140</v>
          </cell>
          <cell r="B276" t="str">
            <v xml:space="preserve"> ‡Üng càc Gå 20x20,L&gt; 10m,trÅn c­n,‡c¶pII </v>
          </cell>
          <cell r="C276" t="str">
            <v>m</v>
          </cell>
          <cell r="D276">
            <v>0</v>
          </cell>
          <cell r="E276">
            <v>907.98</v>
          </cell>
          <cell r="F276">
            <v>24265.64</v>
          </cell>
        </row>
        <row r="277">
          <cell r="A277">
            <v>91210</v>
          </cell>
          <cell r="B277" t="str">
            <v xml:space="preserve"> ‡Üng càc Gå 20x20,L&lt;=10m,dõèi nõèc‡c¶p I </v>
          </cell>
          <cell r="C277" t="str">
            <v>m</v>
          </cell>
          <cell r="D277">
            <v>0</v>
          </cell>
          <cell r="E277">
            <v>907.98</v>
          </cell>
          <cell r="F277">
            <v>14874.03</v>
          </cell>
        </row>
        <row r="278">
          <cell r="A278">
            <v>91220</v>
          </cell>
          <cell r="B278" t="str">
            <v xml:space="preserve"> ‡Üng càc Gå 20x20,L&lt;=10m,dõèi nõèc‡c¶pII </v>
          </cell>
          <cell r="C278" t="str">
            <v>m</v>
          </cell>
          <cell r="D278">
            <v>0</v>
          </cell>
          <cell r="E278">
            <v>724.22</v>
          </cell>
          <cell r="F278">
            <v>15970.51</v>
          </cell>
        </row>
        <row r="279">
          <cell r="A279">
            <v>91230</v>
          </cell>
          <cell r="B279" t="str">
            <v xml:space="preserve"> ‡Üng càc Gå 20x20,L&gt; 10m,dõèi nõèc‡c¶p I </v>
          </cell>
          <cell r="C279" t="str">
            <v>m</v>
          </cell>
          <cell r="D279">
            <v>0</v>
          </cell>
          <cell r="E279">
            <v>1016.07</v>
          </cell>
          <cell r="F279">
            <v>22406.3</v>
          </cell>
        </row>
        <row r="280">
          <cell r="A280">
            <v>91240</v>
          </cell>
          <cell r="B280" t="str">
            <v xml:space="preserve"> ‡Üng càc Gå 20x20,L&gt; 10m,dõèi nõèc‡c¶pII </v>
          </cell>
          <cell r="C280" t="str">
            <v>m</v>
          </cell>
          <cell r="D280">
            <v>0</v>
          </cell>
          <cell r="E280">
            <v>1106.8699999999999</v>
          </cell>
          <cell r="F280">
            <v>24408.66</v>
          </cell>
        </row>
        <row r="281">
          <cell r="A281">
            <v>92110</v>
          </cell>
          <cell r="B281" t="str">
            <v xml:space="preserve"> ‡Üng c÷ gå 12x15cm       ‡¶t c¶p I   </v>
          </cell>
          <cell r="C281" t="str">
            <v>m</v>
          </cell>
          <cell r="D281">
            <v>0</v>
          </cell>
          <cell r="E281">
            <v>670.17</v>
          </cell>
          <cell r="F281">
            <v>14488.9</v>
          </cell>
        </row>
        <row r="282">
          <cell r="A282">
            <v>92120</v>
          </cell>
          <cell r="B282" t="str">
            <v xml:space="preserve"> ‡Üng c÷ gå 12x15cm       ‡¶t c¶p II  </v>
          </cell>
          <cell r="C282" t="str">
            <v>m</v>
          </cell>
          <cell r="D282">
            <v>0</v>
          </cell>
          <cell r="E282">
            <v>706.92</v>
          </cell>
          <cell r="F282">
            <v>15283.46</v>
          </cell>
        </row>
        <row r="283">
          <cell r="A283">
            <v>93111</v>
          </cell>
          <cell r="B283" t="str">
            <v xml:space="preserve"> Càc BT20x20 L&lt;12m,Bîa&lt;1.2T,‡g/th²ng ‡cI  </v>
          </cell>
          <cell r="C283" t="str">
            <v>m</v>
          </cell>
          <cell r="D283">
            <v>0</v>
          </cell>
          <cell r="E283">
            <v>518.84</v>
          </cell>
          <cell r="F283">
            <v>11890.25</v>
          </cell>
        </row>
        <row r="284">
          <cell r="A284">
            <v>93112</v>
          </cell>
          <cell r="B284" t="str">
            <v xml:space="preserve"> Càc BT25x25 L&lt;12m,Bîa&lt;1.2T,‡g/th²ng ‡cI  </v>
          </cell>
          <cell r="C284" t="str">
            <v>m</v>
          </cell>
          <cell r="D284">
            <v>0</v>
          </cell>
          <cell r="E284">
            <v>540.46</v>
          </cell>
          <cell r="F284">
            <v>13871.96</v>
          </cell>
        </row>
        <row r="285">
          <cell r="A285">
            <v>93113</v>
          </cell>
          <cell r="B285" t="str">
            <v xml:space="preserve"> Càc BT30x30 L&lt;12m,Bîa&lt;1.2T,‡g/th²ng ‡cI  </v>
          </cell>
          <cell r="C285" t="str">
            <v>m</v>
          </cell>
          <cell r="D285">
            <v>0</v>
          </cell>
          <cell r="E285">
            <v>735.03</v>
          </cell>
          <cell r="F285">
            <v>16844.52</v>
          </cell>
        </row>
        <row r="286">
          <cell r="A286">
            <v>93121</v>
          </cell>
          <cell r="B286" t="str">
            <v xml:space="preserve"> Càc BT20x20 L&lt;12m,Bîa&lt;1.2T,‡g/th²ng ‡cII </v>
          </cell>
          <cell r="C286" t="str">
            <v>m</v>
          </cell>
          <cell r="D286">
            <v>0</v>
          </cell>
          <cell r="E286">
            <v>566.4</v>
          </cell>
          <cell r="F286">
            <v>12980.19</v>
          </cell>
        </row>
        <row r="287">
          <cell r="A287">
            <v>93122</v>
          </cell>
          <cell r="B287" t="str">
            <v xml:space="preserve"> Càc BT25x25 L&lt;12m,Bîa&lt;1.2T,‡g/th²ng ‡cII </v>
          </cell>
          <cell r="C287" t="str">
            <v>m</v>
          </cell>
          <cell r="D287">
            <v>0</v>
          </cell>
          <cell r="E287">
            <v>700.44</v>
          </cell>
          <cell r="F287">
            <v>16051.84</v>
          </cell>
        </row>
        <row r="288">
          <cell r="A288">
            <v>93123</v>
          </cell>
          <cell r="B288" t="str">
            <v xml:space="preserve"> Càc BT30x30 L&lt;12m,Bîa&lt;1.2T,‡g/th²ng ‡cII </v>
          </cell>
          <cell r="C288" t="str">
            <v>m</v>
          </cell>
          <cell r="D288">
            <v>0</v>
          </cell>
          <cell r="E288">
            <v>843.12</v>
          </cell>
          <cell r="F288">
            <v>19321.66</v>
          </cell>
        </row>
        <row r="289">
          <cell r="A289">
            <v>93211</v>
          </cell>
          <cell r="B289" t="str">
            <v xml:space="preserve"> Càc BT20x20 L&gt;12m,Bîa&lt;1.2T,‡g/th²ng ‡cI  </v>
          </cell>
          <cell r="C289" t="str">
            <v>m</v>
          </cell>
          <cell r="D289">
            <v>0</v>
          </cell>
          <cell r="E289">
            <v>423</v>
          </cell>
          <cell r="F289">
            <v>9710.3700000000008</v>
          </cell>
        </row>
        <row r="290">
          <cell r="A290">
            <v>93212</v>
          </cell>
          <cell r="B290" t="str">
            <v xml:space="preserve"> Càc BT25x25 L&gt;12m,Bîa&lt;1.2T,‡g/th²ng ‡cI  </v>
          </cell>
          <cell r="C290" t="str">
            <v>m</v>
          </cell>
          <cell r="D290">
            <v>0</v>
          </cell>
          <cell r="E290">
            <v>508.03</v>
          </cell>
          <cell r="F290">
            <v>11642.54</v>
          </cell>
        </row>
        <row r="291">
          <cell r="A291">
            <v>93213</v>
          </cell>
          <cell r="B291" t="str">
            <v xml:space="preserve"> Càc BT30x30 L&gt;12m,Bîa&lt;1.2T,‡g/th²ng ‡cI  </v>
          </cell>
          <cell r="C291" t="str">
            <v>m</v>
          </cell>
          <cell r="D291">
            <v>0</v>
          </cell>
          <cell r="E291">
            <v>622.61</v>
          </cell>
          <cell r="F291">
            <v>14268.3</v>
          </cell>
        </row>
        <row r="292">
          <cell r="A292">
            <v>93221</v>
          </cell>
          <cell r="B292" t="str">
            <v xml:space="preserve"> Càc BT20x20 L&gt;12m,Bîa&lt;1.2T,‡g/th²ng ‡cII </v>
          </cell>
          <cell r="C292" t="str">
            <v>m</v>
          </cell>
          <cell r="D292">
            <v>0</v>
          </cell>
          <cell r="E292">
            <v>510.2</v>
          </cell>
          <cell r="F292">
            <v>11692.08</v>
          </cell>
        </row>
        <row r="293">
          <cell r="A293">
            <v>93222</v>
          </cell>
          <cell r="B293" t="str">
            <v xml:space="preserve"> Càc BT25x25 L&gt;12m,Bîa&lt;1.2T,‡g/th²ng ‡cII </v>
          </cell>
          <cell r="C293" t="str">
            <v>m</v>
          </cell>
          <cell r="D293">
            <v>0</v>
          </cell>
          <cell r="E293">
            <v>592.35</v>
          </cell>
          <cell r="F293">
            <v>13574.7</v>
          </cell>
        </row>
        <row r="294">
          <cell r="A294">
            <v>93223</v>
          </cell>
          <cell r="B294" t="str">
            <v xml:space="preserve"> Càc BT30x30 L&gt;12m,Bîa&lt;1.2T,‡g/th²ng ‡cII </v>
          </cell>
          <cell r="C294" t="str">
            <v>m</v>
          </cell>
          <cell r="D294">
            <v>0</v>
          </cell>
          <cell r="E294">
            <v>752.32</v>
          </cell>
          <cell r="F294">
            <v>17240.86</v>
          </cell>
        </row>
        <row r="295">
          <cell r="A295">
            <v>93311</v>
          </cell>
          <cell r="B295" t="str">
            <v xml:space="preserve"> Càc BT20x20 L&lt;12m,Bîa&lt;1.8T,‡g/th²ng ‡cI  </v>
          </cell>
          <cell r="C295" t="str">
            <v>m</v>
          </cell>
          <cell r="D295">
            <v>0</v>
          </cell>
          <cell r="E295">
            <v>412.91</v>
          </cell>
          <cell r="F295">
            <v>12471.78</v>
          </cell>
        </row>
        <row r="296">
          <cell r="A296">
            <v>93312</v>
          </cell>
          <cell r="B296" t="str">
            <v xml:space="preserve"> Càc BT25x25 L&lt;12m,Bîa&lt;1.8T,‡g/th²ng ‡cI  </v>
          </cell>
          <cell r="C296" t="str">
            <v>m</v>
          </cell>
          <cell r="D296">
            <v>0</v>
          </cell>
          <cell r="E296">
            <v>495.06</v>
          </cell>
          <cell r="F296">
            <v>14953.08</v>
          </cell>
        </row>
        <row r="297">
          <cell r="A297">
            <v>93313</v>
          </cell>
          <cell r="B297" t="str">
            <v xml:space="preserve"> Càc BT30x30 L&lt;12m,Bîa&lt;1.8T,‡g/th²ng ‡cI  </v>
          </cell>
          <cell r="C297" t="str">
            <v>m</v>
          </cell>
          <cell r="D297">
            <v>0</v>
          </cell>
          <cell r="E297">
            <v>609.64</v>
          </cell>
          <cell r="F297">
            <v>18413.830000000002</v>
          </cell>
        </row>
        <row r="298">
          <cell r="A298">
            <v>93314</v>
          </cell>
          <cell r="B298" t="str">
            <v xml:space="preserve"> Càc BT35x35 L&lt;12m,Bîa&lt;1.8T,‡g/th²ng ‡cI  </v>
          </cell>
          <cell r="C298" t="str">
            <v>m</v>
          </cell>
          <cell r="D298">
            <v>0</v>
          </cell>
          <cell r="E298">
            <v>743.68</v>
          </cell>
          <cell r="F298">
            <v>22462.26</v>
          </cell>
        </row>
        <row r="299">
          <cell r="A299">
            <v>93321</v>
          </cell>
          <cell r="B299" t="str">
            <v xml:space="preserve"> Càc BT20x20 L&lt;12m,Bîa&lt;1.8T,‡g/th²ng ‡cII </v>
          </cell>
          <cell r="C299" t="str">
            <v>m</v>
          </cell>
          <cell r="D299">
            <v>0</v>
          </cell>
          <cell r="E299">
            <v>495.06</v>
          </cell>
          <cell r="F299">
            <v>14953.08</v>
          </cell>
        </row>
        <row r="300">
          <cell r="A300">
            <v>93322</v>
          </cell>
          <cell r="B300" t="str">
            <v xml:space="preserve"> Càc BT25x25 L&lt;12m,Bîa&lt;1.8T,‡g/th²ng ‡cII </v>
          </cell>
          <cell r="C300" t="str">
            <v>m</v>
          </cell>
          <cell r="D300">
            <v>0</v>
          </cell>
          <cell r="E300">
            <v>594.51</v>
          </cell>
          <cell r="F300">
            <v>17956.75</v>
          </cell>
        </row>
        <row r="301">
          <cell r="A301">
            <v>93323</v>
          </cell>
          <cell r="B301" t="str">
            <v xml:space="preserve"> Càc BT30x30 L&lt;12m,Bîa&lt;1.8T,‡g/th²ng ‡cII </v>
          </cell>
          <cell r="C301" t="str">
            <v>m</v>
          </cell>
          <cell r="D301">
            <v>0</v>
          </cell>
          <cell r="E301">
            <v>719.9</v>
          </cell>
          <cell r="F301">
            <v>21743.99</v>
          </cell>
        </row>
        <row r="302">
          <cell r="A302">
            <v>93324</v>
          </cell>
          <cell r="B302" t="str">
            <v xml:space="preserve"> Càc BT35x35 L&lt;12m,Bîa&lt;1.8T,‡g/th²ng ‡cII </v>
          </cell>
          <cell r="C302" t="str">
            <v>m</v>
          </cell>
          <cell r="D302">
            <v>0</v>
          </cell>
          <cell r="E302">
            <v>897.17</v>
          </cell>
          <cell r="F302">
            <v>26967.77</v>
          </cell>
        </row>
        <row r="303">
          <cell r="A303">
            <v>93411</v>
          </cell>
          <cell r="B303" t="str">
            <v xml:space="preserve"> Càc BT20x20 L&gt;12m,Bîa&lt;1.8T,‡g/th²ng ‡cI  </v>
          </cell>
          <cell r="C303" t="str">
            <v>m</v>
          </cell>
          <cell r="D303">
            <v>0</v>
          </cell>
          <cell r="E303">
            <v>397.78</v>
          </cell>
          <cell r="F303">
            <v>12014.7</v>
          </cell>
        </row>
        <row r="304">
          <cell r="A304">
            <v>93412</v>
          </cell>
          <cell r="B304" t="str">
            <v xml:space="preserve"> Càc BT25x25 L&gt;12m,Bîa&lt;1.8T,‡g/th²ng ‡cI  </v>
          </cell>
          <cell r="C304" t="str">
            <v>m</v>
          </cell>
          <cell r="D304">
            <v>0</v>
          </cell>
          <cell r="E304">
            <v>441.02</v>
          </cell>
          <cell r="F304">
            <v>13320.64</v>
          </cell>
        </row>
        <row r="305">
          <cell r="A305">
            <v>93413</v>
          </cell>
          <cell r="B305" t="str">
            <v xml:space="preserve"> Càc BT30x30 L&gt;12m,Bîa&lt;1.8T,‡g/th²ng ‡cI  </v>
          </cell>
          <cell r="C305" t="str">
            <v>m</v>
          </cell>
          <cell r="D305">
            <v>0</v>
          </cell>
          <cell r="E305">
            <v>540.46</v>
          </cell>
          <cell r="F305">
            <v>16324.32</v>
          </cell>
        </row>
        <row r="306">
          <cell r="A306">
            <v>93414</v>
          </cell>
          <cell r="B306" t="str">
            <v xml:space="preserve"> Càc BT35x35 L&gt;12m,Bîa&lt;1.8T,‡g/th²ng ‡cI  </v>
          </cell>
          <cell r="C306" t="str">
            <v>m</v>
          </cell>
          <cell r="D306">
            <v>0</v>
          </cell>
          <cell r="E306">
            <v>622.61</v>
          </cell>
          <cell r="F306">
            <v>18805.61</v>
          </cell>
        </row>
        <row r="307">
          <cell r="A307">
            <v>93421</v>
          </cell>
          <cell r="B307" t="str">
            <v xml:space="preserve"> Càc BT20x20 L&gt;12m,Bîa&lt;1.8T,‡g/th²ng ‡cII </v>
          </cell>
          <cell r="C307" t="str">
            <v>m</v>
          </cell>
          <cell r="D307">
            <v>0</v>
          </cell>
          <cell r="E307">
            <v>479.93</v>
          </cell>
          <cell r="F307">
            <v>14495.99</v>
          </cell>
        </row>
        <row r="308">
          <cell r="A308">
            <v>93422</v>
          </cell>
          <cell r="B308" t="str">
            <v xml:space="preserve"> Càc BT25x25 L&gt;12m,Bîa&lt;1.8T,‡g/th²ng ‡cII </v>
          </cell>
          <cell r="C308" t="str">
            <v>m</v>
          </cell>
          <cell r="D308">
            <v>0</v>
          </cell>
          <cell r="E308">
            <v>555.59</v>
          </cell>
          <cell r="F308">
            <v>16781.400000000001</v>
          </cell>
        </row>
        <row r="309">
          <cell r="A309">
            <v>93423</v>
          </cell>
          <cell r="B309" t="str">
            <v xml:space="preserve"> Càc BT30x30 L&gt;12m,Bîa&lt;1.8T,‡g/th²ng ‡cII </v>
          </cell>
          <cell r="C309" t="str">
            <v>m</v>
          </cell>
          <cell r="D309">
            <v>0</v>
          </cell>
          <cell r="E309">
            <v>676.66</v>
          </cell>
          <cell r="F309">
            <v>20438.05</v>
          </cell>
        </row>
        <row r="310">
          <cell r="A310">
            <v>93424</v>
          </cell>
          <cell r="B310" t="str">
            <v xml:space="preserve"> Càc BT35x35 L&gt;12m,Bîa&lt;1.8T,‡g/th²ng ‡cII </v>
          </cell>
          <cell r="C310" t="str">
            <v>m</v>
          </cell>
          <cell r="D310">
            <v>0</v>
          </cell>
          <cell r="E310">
            <v>832.31</v>
          </cell>
          <cell r="F310">
            <v>25139.45</v>
          </cell>
        </row>
        <row r="311">
          <cell r="A311">
            <v>93512</v>
          </cell>
          <cell r="B311" t="str">
            <v xml:space="preserve"> Càc BT25x25 L&lt;12m,Bîa&lt;2.5T,‡g/th²ng ‡cI  </v>
          </cell>
          <cell r="C311" t="str">
            <v>m</v>
          </cell>
          <cell r="D311">
            <v>0</v>
          </cell>
          <cell r="E311">
            <v>475.61</v>
          </cell>
          <cell r="F311">
            <v>16326.61</v>
          </cell>
        </row>
        <row r="312">
          <cell r="A312">
            <v>93513</v>
          </cell>
          <cell r="B312" t="str">
            <v xml:space="preserve"> Càc BT30x30 L&lt;12m,Bîa&lt;2.5T,‡g/th²ng ‡cI  </v>
          </cell>
          <cell r="C312" t="str">
            <v>m</v>
          </cell>
          <cell r="D312">
            <v>0</v>
          </cell>
          <cell r="E312">
            <v>553.42999999999995</v>
          </cell>
          <cell r="F312">
            <v>18775.599999999999</v>
          </cell>
        </row>
        <row r="313">
          <cell r="A313">
            <v>93514</v>
          </cell>
          <cell r="B313" t="str">
            <v xml:space="preserve"> Càc BT35x35 L&lt;12m,Bîa&lt;2.5T,‡g/th²ng ‡cI  </v>
          </cell>
          <cell r="C313" t="str">
            <v>m</v>
          </cell>
          <cell r="D313">
            <v>0</v>
          </cell>
          <cell r="E313">
            <v>642.07000000000005</v>
          </cell>
          <cell r="F313">
            <v>21796.02</v>
          </cell>
        </row>
        <row r="314">
          <cell r="A314">
            <v>93515</v>
          </cell>
          <cell r="B314" t="str">
            <v xml:space="preserve"> Càc BT40x40 L&lt;12m,Bîa&lt;2.5T,‡g/th²ng ‡cI  </v>
          </cell>
          <cell r="C314" t="str">
            <v>m</v>
          </cell>
          <cell r="D314">
            <v>0</v>
          </cell>
          <cell r="E314">
            <v>791.24</v>
          </cell>
          <cell r="F314">
            <v>26938.9</v>
          </cell>
        </row>
        <row r="315">
          <cell r="A315">
            <v>93522</v>
          </cell>
          <cell r="B315" t="str">
            <v xml:space="preserve"> Càc BT25x25 L&lt;12m,Bîa&lt;2.5T,‡g/th²ng ‡cII </v>
          </cell>
          <cell r="C315" t="str">
            <v>m</v>
          </cell>
          <cell r="D315">
            <v>0</v>
          </cell>
          <cell r="E315">
            <v>529.65</v>
          </cell>
          <cell r="F315">
            <v>17551.099999999999</v>
          </cell>
        </row>
        <row r="316">
          <cell r="A316">
            <v>93523</v>
          </cell>
          <cell r="B316" t="str">
            <v xml:space="preserve"> Càc BT30x30 L&lt;12m,Bîa&lt;2.5T,‡g/th²ng ‡cII </v>
          </cell>
          <cell r="C316" t="str">
            <v>m</v>
          </cell>
          <cell r="D316">
            <v>0</v>
          </cell>
          <cell r="E316">
            <v>672.33</v>
          </cell>
          <cell r="F316">
            <v>21551.119999999999</v>
          </cell>
        </row>
        <row r="317">
          <cell r="A317">
            <v>93524</v>
          </cell>
          <cell r="B317" t="str">
            <v xml:space="preserve"> Càc BT35x35 L&lt;12m,Bîa&lt;2.5T,‡g/th²ng ‡cII </v>
          </cell>
          <cell r="C317" t="str">
            <v>m</v>
          </cell>
          <cell r="D317">
            <v>0</v>
          </cell>
          <cell r="E317">
            <v>778.27</v>
          </cell>
          <cell r="F317">
            <v>24972.71</v>
          </cell>
        </row>
        <row r="318">
          <cell r="A318">
            <v>93525</v>
          </cell>
          <cell r="B318" t="str">
            <v xml:space="preserve"> Càc BT40x40 L&lt;12m,Bîa&lt;2.5T,‡g/th²ng ‡cII </v>
          </cell>
          <cell r="C318" t="str">
            <v>m</v>
          </cell>
          <cell r="D318">
            <v>0</v>
          </cell>
          <cell r="E318">
            <v>957.7</v>
          </cell>
          <cell r="F318">
            <v>30775.66</v>
          </cell>
        </row>
        <row r="319">
          <cell r="A319">
            <v>93612</v>
          </cell>
          <cell r="B319" t="str">
            <v xml:space="preserve"> Càc BT25x25 L&gt;12m,Bîa&lt;2.5T,‡g/th²ng ‡cI  </v>
          </cell>
          <cell r="C319" t="str">
            <v>m</v>
          </cell>
          <cell r="D319">
            <v>0</v>
          </cell>
          <cell r="E319">
            <v>432.37</v>
          </cell>
          <cell r="F319">
            <v>16326.61</v>
          </cell>
        </row>
        <row r="320">
          <cell r="A320">
            <v>93613</v>
          </cell>
          <cell r="B320" t="str">
            <v xml:space="preserve"> Càc BT30x30 L&gt;12m,Bîa&lt;2.5T,‡g/th²ng ‡cI  </v>
          </cell>
          <cell r="C320" t="str">
            <v>m</v>
          </cell>
          <cell r="D320">
            <v>0</v>
          </cell>
          <cell r="E320">
            <v>501.55</v>
          </cell>
          <cell r="F320">
            <v>18938.87</v>
          </cell>
        </row>
        <row r="321">
          <cell r="A321">
            <v>93614</v>
          </cell>
          <cell r="B321" t="str">
            <v xml:space="preserve"> Càc BT35x35 L&gt;12m,Bîa&lt;2.5T,‡g/th²ng ‡cI  </v>
          </cell>
          <cell r="C321" t="str">
            <v>m</v>
          </cell>
          <cell r="D321">
            <v>0</v>
          </cell>
          <cell r="E321">
            <v>570.73</v>
          </cell>
          <cell r="F321">
            <v>21551.119999999999</v>
          </cell>
        </row>
        <row r="322">
          <cell r="A322">
            <v>93615</v>
          </cell>
          <cell r="B322" t="str">
            <v xml:space="preserve"> Càc BT40x40 L&gt;12m,Bîa&lt;2.5T,‡g/th²ng ‡cI  </v>
          </cell>
          <cell r="C322" t="str">
            <v>m</v>
          </cell>
          <cell r="D322">
            <v>0</v>
          </cell>
          <cell r="E322">
            <v>700.44</v>
          </cell>
          <cell r="F322">
            <v>26449.1</v>
          </cell>
        </row>
        <row r="323">
          <cell r="A323">
            <v>93622</v>
          </cell>
          <cell r="B323" t="str">
            <v xml:space="preserve"> Càc BT25x25 L&gt;12m,Bîa&lt;2.5T,‡g/th²ng ‡cII </v>
          </cell>
          <cell r="C323" t="str">
            <v>m</v>
          </cell>
          <cell r="D323">
            <v>0</v>
          </cell>
          <cell r="E323">
            <v>518.84</v>
          </cell>
          <cell r="F323">
            <v>17632.740000000002</v>
          </cell>
        </row>
        <row r="324">
          <cell r="A324">
            <v>93623</v>
          </cell>
          <cell r="B324" t="str">
            <v xml:space="preserve"> Càc BT30x30 L&gt;12m,Bîa&lt;2.5T,‡g/th²ng ‡cII </v>
          </cell>
          <cell r="C324" t="str">
            <v>m</v>
          </cell>
          <cell r="D324">
            <v>0</v>
          </cell>
          <cell r="E324">
            <v>570.73</v>
          </cell>
          <cell r="F324">
            <v>21551.119999999999</v>
          </cell>
        </row>
        <row r="325">
          <cell r="A325">
            <v>93624</v>
          </cell>
          <cell r="B325" t="str">
            <v xml:space="preserve"> Càc BT35x35 L&gt;12m,Bîa&lt;2.5T,‡g/th²ng ‡cII </v>
          </cell>
          <cell r="C325" t="str">
            <v>m</v>
          </cell>
          <cell r="D325">
            <v>0</v>
          </cell>
          <cell r="E325">
            <v>683.14</v>
          </cell>
          <cell r="F325">
            <v>25796.04</v>
          </cell>
        </row>
        <row r="326">
          <cell r="A326">
            <v>93625</v>
          </cell>
          <cell r="B326" t="str">
            <v xml:space="preserve"> Càc BT40x40 L&gt;12m,Bîa&lt;2.5T,‡g/th²ng ‡cII </v>
          </cell>
          <cell r="C326" t="str">
            <v>m</v>
          </cell>
          <cell r="D326">
            <v>0</v>
          </cell>
          <cell r="E326">
            <v>782.59</v>
          </cell>
          <cell r="F326">
            <v>29551.16</v>
          </cell>
        </row>
        <row r="327">
          <cell r="A327">
            <v>93713</v>
          </cell>
          <cell r="B327" t="str">
            <v xml:space="preserve"> Càc BT30x30 L&lt;12m,Bîa&gt;2.5T,‡g/th²ng ‡cI  </v>
          </cell>
          <cell r="C327" t="str">
            <v>m</v>
          </cell>
          <cell r="D327">
            <v>0</v>
          </cell>
          <cell r="E327">
            <v>505.87</v>
          </cell>
          <cell r="F327">
            <v>18640.900000000001</v>
          </cell>
        </row>
        <row r="328">
          <cell r="A328">
            <v>93714</v>
          </cell>
          <cell r="B328" t="str">
            <v xml:space="preserve"> Càc BT35x35 L&lt;12m,Bîa&gt;2.5T,‡g/th²ng ‡cI  </v>
          </cell>
          <cell r="C328" t="str">
            <v>m</v>
          </cell>
          <cell r="D328">
            <v>0</v>
          </cell>
          <cell r="E328">
            <v>594.51</v>
          </cell>
          <cell r="F328">
            <v>21747.79</v>
          </cell>
        </row>
        <row r="329">
          <cell r="A329">
            <v>93715</v>
          </cell>
          <cell r="B329" t="str">
            <v xml:space="preserve"> Càc BT40x40 L&lt;12m,Bîa&gt;2.5T,‡g/th²ng ‡cI  </v>
          </cell>
          <cell r="C329" t="str">
            <v>m</v>
          </cell>
          <cell r="D329">
            <v>0</v>
          </cell>
          <cell r="E329">
            <v>713.41</v>
          </cell>
          <cell r="F329">
            <v>26042.44</v>
          </cell>
        </row>
        <row r="330">
          <cell r="A330">
            <v>93723</v>
          </cell>
          <cell r="B330" t="str">
            <v xml:space="preserve"> Càc BT30x30 L&lt;12m,Bîa&gt;2.5T,‡g/th²ng ‡cII </v>
          </cell>
          <cell r="C330" t="str">
            <v>m</v>
          </cell>
          <cell r="D330">
            <v>0</v>
          </cell>
          <cell r="E330">
            <v>594.51</v>
          </cell>
          <cell r="F330">
            <v>22661.49</v>
          </cell>
        </row>
        <row r="331">
          <cell r="A331">
            <v>93724</v>
          </cell>
          <cell r="B331" t="str">
            <v xml:space="preserve"> Càc BT35x35 L&lt;12m,Bîa&gt;2.5T,‡g/th²ng ‡cII </v>
          </cell>
          <cell r="C331" t="str">
            <v>m</v>
          </cell>
          <cell r="D331">
            <v>0</v>
          </cell>
          <cell r="E331">
            <v>680.98</v>
          </cell>
          <cell r="F331">
            <v>26042.44</v>
          </cell>
        </row>
        <row r="332">
          <cell r="A332">
            <v>93725</v>
          </cell>
          <cell r="B332" t="str">
            <v xml:space="preserve"> Càc BT40x40 L&lt;12m,Bîa&gt;2.5T,‡g/th²ng ‡cII </v>
          </cell>
          <cell r="C332" t="str">
            <v>m</v>
          </cell>
          <cell r="D332">
            <v>0</v>
          </cell>
          <cell r="E332">
            <v>778.27</v>
          </cell>
          <cell r="F332">
            <v>31250.93</v>
          </cell>
        </row>
        <row r="333">
          <cell r="A333">
            <v>93813</v>
          </cell>
          <cell r="B333" t="str">
            <v xml:space="preserve"> Càc BT30x30 L&gt;12m,Bîa&gt;2.5T,‡g/th²ng ‡cI  </v>
          </cell>
          <cell r="C333" t="str">
            <v>m</v>
          </cell>
          <cell r="D333">
            <v>0</v>
          </cell>
          <cell r="E333">
            <v>425.88</v>
          </cell>
          <cell r="F333">
            <v>18001.27</v>
          </cell>
        </row>
        <row r="334">
          <cell r="A334">
            <v>93814</v>
          </cell>
          <cell r="B334" t="str">
            <v xml:space="preserve"> Càc BT35x35 L&gt;12m,Bîa&gt;2.5T,‡g/th²ng ‡cI  </v>
          </cell>
          <cell r="C334" t="str">
            <v>m</v>
          </cell>
          <cell r="D334">
            <v>0</v>
          </cell>
          <cell r="E334">
            <v>495.06</v>
          </cell>
          <cell r="F334">
            <v>20925.330000000002</v>
          </cell>
        </row>
        <row r="335">
          <cell r="A335">
            <v>93815</v>
          </cell>
          <cell r="B335" t="str">
            <v xml:space="preserve"> Càc BT40x40 L&gt;12m,Bîa&gt;2.5T,‡g/th²ng ‡cI  </v>
          </cell>
          <cell r="C335" t="str">
            <v>m</v>
          </cell>
          <cell r="D335">
            <v>0</v>
          </cell>
          <cell r="E335">
            <v>607.48</v>
          </cell>
          <cell r="F335">
            <v>25676.93</v>
          </cell>
        </row>
        <row r="336">
          <cell r="A336">
            <v>93823</v>
          </cell>
          <cell r="B336" t="str">
            <v xml:space="preserve"> Càc BT30x30 L&gt;12m,Bîa&gt;2.5T,‡g/th²ng ‡cII </v>
          </cell>
          <cell r="C336" t="str">
            <v>m</v>
          </cell>
          <cell r="D336">
            <v>0</v>
          </cell>
          <cell r="E336">
            <v>516.67999999999995</v>
          </cell>
          <cell r="F336">
            <v>21839.1</v>
          </cell>
        </row>
        <row r="337">
          <cell r="A337">
            <v>93824</v>
          </cell>
          <cell r="B337" t="str">
            <v xml:space="preserve"> Càc BT35x35 L&gt;12m,Bîa&gt;2.5T,‡g/th²ng ‡cII </v>
          </cell>
          <cell r="C337" t="str">
            <v>m</v>
          </cell>
          <cell r="D337">
            <v>0</v>
          </cell>
          <cell r="E337">
            <v>605.32000000000005</v>
          </cell>
          <cell r="F337">
            <v>25585.56</v>
          </cell>
        </row>
        <row r="338">
          <cell r="A338">
            <v>93825</v>
          </cell>
          <cell r="B338" t="str">
            <v xml:space="preserve"> Càc BT40x40 L&gt;12m,Bîa&gt;2.5T,‡g/th²ng ‡cII </v>
          </cell>
          <cell r="C338" t="str">
            <v>m</v>
          </cell>
          <cell r="D338">
            <v>0</v>
          </cell>
          <cell r="E338">
            <v>730.7</v>
          </cell>
          <cell r="F338">
            <v>30885.42</v>
          </cell>
        </row>
        <row r="339">
          <cell r="A339">
            <v>98110</v>
          </cell>
          <cell r="B339" t="str">
            <v xml:space="preserve"> ¾p rung càc cŸt D330 L&lt;=7m,‡¶t c¶p I     </v>
          </cell>
          <cell r="C339" t="str">
            <v>m</v>
          </cell>
          <cell r="D339">
            <v>2266.2800000000002</v>
          </cell>
          <cell r="E339">
            <v>756.65</v>
          </cell>
          <cell r="F339">
            <v>47295.05</v>
          </cell>
        </row>
        <row r="340">
          <cell r="A340">
            <v>98120</v>
          </cell>
          <cell r="B340" t="str">
            <v xml:space="preserve"> ¾p rung càc cŸt D430 L&lt;=7m,‡¶t c¶p I     </v>
          </cell>
          <cell r="C340" t="str">
            <v>m</v>
          </cell>
          <cell r="D340">
            <v>6286.56</v>
          </cell>
          <cell r="E340">
            <v>1354.4</v>
          </cell>
          <cell r="F340">
            <v>50448.06</v>
          </cell>
        </row>
        <row r="341">
          <cell r="A341">
            <v>98130</v>
          </cell>
          <cell r="B341" t="str">
            <v xml:space="preserve"> ¾p rung càc cŸt D330 L&lt;=7m,‡¶t c¶p II    </v>
          </cell>
          <cell r="C341" t="str">
            <v>m</v>
          </cell>
          <cell r="D341">
            <v>2266.2800000000002</v>
          </cell>
          <cell r="E341">
            <v>810.69</v>
          </cell>
          <cell r="F341">
            <v>50448.06</v>
          </cell>
        </row>
        <row r="342">
          <cell r="A342">
            <v>98140</v>
          </cell>
          <cell r="B342" t="str">
            <v xml:space="preserve"> ¾p rung càc cŸt D430 L&lt;=7m,‡¶t c¶p II    </v>
          </cell>
          <cell r="C342" t="str">
            <v>m</v>
          </cell>
          <cell r="D342">
            <v>3955.43</v>
          </cell>
          <cell r="E342">
            <v>1451.68</v>
          </cell>
          <cell r="F342">
            <v>55177.56</v>
          </cell>
        </row>
        <row r="343">
          <cell r="A343">
            <v>98210</v>
          </cell>
          <cell r="B343" t="str">
            <v xml:space="preserve"> ¾p rung càc cŸt D330 L&gt; 7m,‡¶t c¶p I     </v>
          </cell>
          <cell r="C343" t="str">
            <v>m</v>
          </cell>
          <cell r="D343">
            <v>2266.2800000000002</v>
          </cell>
          <cell r="E343">
            <v>864.74</v>
          </cell>
          <cell r="F343">
            <v>42565.55</v>
          </cell>
        </row>
        <row r="344">
          <cell r="A344">
            <v>98220</v>
          </cell>
          <cell r="B344" t="str">
            <v xml:space="preserve"> ¾p rung càc cŸt D430 L&gt; 7m,‡¶t c¶p I     </v>
          </cell>
          <cell r="C344" t="str">
            <v>m</v>
          </cell>
          <cell r="D344">
            <v>3955.43</v>
          </cell>
          <cell r="E344">
            <v>1547.88</v>
          </cell>
          <cell r="F344">
            <v>45403.25</v>
          </cell>
        </row>
        <row r="345">
          <cell r="A345">
            <v>98230</v>
          </cell>
          <cell r="B345" t="str">
            <v xml:space="preserve"> ¾p rung càc cŸt D330 L&gt; 7m,‡¶t c¶p II    </v>
          </cell>
          <cell r="C345" t="str">
            <v>m</v>
          </cell>
          <cell r="D345">
            <v>2266.2800000000002</v>
          </cell>
          <cell r="E345">
            <v>918.79</v>
          </cell>
          <cell r="F345">
            <v>45403.25</v>
          </cell>
        </row>
        <row r="346">
          <cell r="A346">
            <v>98240</v>
          </cell>
          <cell r="B346" t="str">
            <v xml:space="preserve"> ¾p rung càc cŸt D430 L&gt; 7m,‡¶t c¶p II    </v>
          </cell>
          <cell r="C346" t="str">
            <v>m</v>
          </cell>
          <cell r="D346">
            <v>3955.43</v>
          </cell>
          <cell r="E346">
            <v>1645.17</v>
          </cell>
          <cell r="F346">
            <v>49659.81</v>
          </cell>
        </row>
        <row r="347">
          <cell r="A347">
            <v>98310</v>
          </cell>
          <cell r="B347" t="str">
            <v xml:space="preserve"> ¾p rung càc cŸt D330 L&gt;12m,‡¶t c¶p I     </v>
          </cell>
          <cell r="C347" t="str">
            <v>m</v>
          </cell>
          <cell r="D347">
            <v>2266.2800000000002</v>
          </cell>
          <cell r="E347">
            <v>972.83</v>
          </cell>
          <cell r="F347">
            <v>38308.99</v>
          </cell>
        </row>
        <row r="348">
          <cell r="A348">
            <v>98320</v>
          </cell>
          <cell r="B348" t="str">
            <v xml:space="preserve"> ¾p rung càc cŸt D430 L&gt;12m,‡¶t c¶p I     </v>
          </cell>
          <cell r="C348" t="str">
            <v>m</v>
          </cell>
          <cell r="D348">
            <v>3955.43</v>
          </cell>
          <cell r="E348">
            <v>1741.37</v>
          </cell>
          <cell r="F348">
            <v>40831.4</v>
          </cell>
        </row>
        <row r="349">
          <cell r="A349">
            <v>98330</v>
          </cell>
          <cell r="B349" t="str">
            <v xml:space="preserve"> ¾p rung càc cŸt D330 L&gt;12m,‡¶t c¶p II    </v>
          </cell>
          <cell r="C349" t="str">
            <v>m</v>
          </cell>
          <cell r="D349">
            <v>2266.2800000000002</v>
          </cell>
          <cell r="E349">
            <v>1026.8800000000001</v>
          </cell>
          <cell r="F349">
            <v>40831.4</v>
          </cell>
        </row>
        <row r="350">
          <cell r="A350">
            <v>98340</v>
          </cell>
          <cell r="B350" t="str">
            <v xml:space="preserve"> ¾p rung càc cŸt D430 L&gt;12m,‡¶t c¶p II    </v>
          </cell>
          <cell r="C350" t="str">
            <v>m</v>
          </cell>
          <cell r="D350">
            <v>3955.43</v>
          </cell>
          <cell r="E350">
            <v>1838.65</v>
          </cell>
          <cell r="F350">
            <v>45718.55</v>
          </cell>
        </row>
        <row r="351">
          <cell r="A351">
            <v>99110</v>
          </cell>
          <cell r="B351" t="str">
            <v xml:space="preserve"> ¾p trõèc càc BTCT 15x15 L&lt;=4m,‡¶t c¶p I  </v>
          </cell>
          <cell r="C351" t="str">
            <v>m</v>
          </cell>
          <cell r="D351">
            <v>0</v>
          </cell>
          <cell r="E351">
            <v>734.49</v>
          </cell>
          <cell r="F351">
            <v>11965.39</v>
          </cell>
        </row>
        <row r="352">
          <cell r="A352">
            <v>99111</v>
          </cell>
          <cell r="B352" t="str">
            <v xml:space="preserve"> ¾p trõèc càc BTCT 20x20 L&lt;=4m,‡¶t c¶p I  </v>
          </cell>
          <cell r="C352" t="str">
            <v>m</v>
          </cell>
          <cell r="D352">
            <v>0</v>
          </cell>
          <cell r="E352">
            <v>1330.43</v>
          </cell>
          <cell r="F352">
            <v>17339.07</v>
          </cell>
        </row>
        <row r="353">
          <cell r="A353">
            <v>99112</v>
          </cell>
          <cell r="B353" t="str">
            <v xml:space="preserve"> ¾p trõèc càc BTCT 25x25 L&lt;=4m,‡¶t c¶p I  </v>
          </cell>
          <cell r="C353" t="str">
            <v>m</v>
          </cell>
          <cell r="D353">
            <v>0</v>
          </cell>
          <cell r="E353">
            <v>1566.83</v>
          </cell>
          <cell r="F353">
            <v>20419.98</v>
          </cell>
        </row>
        <row r="354">
          <cell r="A354">
            <v>99210</v>
          </cell>
          <cell r="B354" t="str">
            <v xml:space="preserve"> ¾p trõèc càc BTCT 15x15 L&lt;=4m,‡¶t c¶p II </v>
          </cell>
          <cell r="C354" t="str">
            <v>m</v>
          </cell>
          <cell r="D354">
            <v>0</v>
          </cell>
          <cell r="E354">
            <v>844.44</v>
          </cell>
          <cell r="F354">
            <v>13756.62</v>
          </cell>
        </row>
        <row r="355">
          <cell r="A355">
            <v>99211</v>
          </cell>
          <cell r="B355" t="str">
            <v xml:space="preserve"> ¾p trõèc càc BTCT 20x20 L&lt;=4m,‡¶t c¶p II </v>
          </cell>
          <cell r="C355" t="str">
            <v>m</v>
          </cell>
          <cell r="D355">
            <v>0</v>
          </cell>
          <cell r="E355">
            <v>1528.35</v>
          </cell>
          <cell r="F355">
            <v>19918.439999999999</v>
          </cell>
        </row>
        <row r="356">
          <cell r="A356">
            <v>99212</v>
          </cell>
          <cell r="B356" t="str">
            <v xml:space="preserve"> ¾p trõèc càc BTCT 25x25 L&lt;=4m,‡¶t c¶p II </v>
          </cell>
          <cell r="C356" t="str">
            <v>m</v>
          </cell>
          <cell r="D356">
            <v>0</v>
          </cell>
          <cell r="E356">
            <v>1913.18</v>
          </cell>
          <cell r="F356">
            <v>24933.88</v>
          </cell>
        </row>
        <row r="357">
          <cell r="A357">
            <v>99310</v>
          </cell>
          <cell r="B357" t="str">
            <v xml:space="preserve"> ¾p trõèc càc BTCT 15x15 L&gt; 4m,‡¶t c¶p I  </v>
          </cell>
          <cell r="C357" t="str">
            <v>m</v>
          </cell>
          <cell r="D357">
            <v>0</v>
          </cell>
          <cell r="E357">
            <v>681.71</v>
          </cell>
          <cell r="F357">
            <v>11105.61</v>
          </cell>
        </row>
        <row r="358">
          <cell r="A358">
            <v>99311</v>
          </cell>
          <cell r="B358" t="str">
            <v xml:space="preserve"> ¾p trõèc càc BTCT 20x20 L&gt; 4m,‡¶t c¶p I  </v>
          </cell>
          <cell r="C358" t="str">
            <v>m</v>
          </cell>
          <cell r="D358">
            <v>0</v>
          </cell>
          <cell r="E358">
            <v>1236.97</v>
          </cell>
          <cell r="F358">
            <v>16121.04</v>
          </cell>
        </row>
        <row r="359">
          <cell r="A359">
            <v>99312</v>
          </cell>
          <cell r="B359" t="str">
            <v xml:space="preserve"> ¾p trõèc càc BTCT 25x25 L&gt; 4m,‡¶t c¶p I  </v>
          </cell>
          <cell r="C359" t="str">
            <v>m</v>
          </cell>
          <cell r="D359">
            <v>0</v>
          </cell>
          <cell r="E359">
            <v>1374.41</v>
          </cell>
          <cell r="F359">
            <v>17912.27</v>
          </cell>
        </row>
        <row r="360">
          <cell r="A360">
            <v>99410</v>
          </cell>
          <cell r="B360" t="str">
            <v xml:space="preserve"> ¾p trõèc càc BTCT 15x15 L&gt; 4m,‡¶t c¶p II </v>
          </cell>
          <cell r="C360" t="str">
            <v>m</v>
          </cell>
          <cell r="D360">
            <v>0</v>
          </cell>
          <cell r="E360">
            <v>800.46</v>
          </cell>
          <cell r="F360">
            <v>13040.13</v>
          </cell>
        </row>
        <row r="361">
          <cell r="A361">
            <v>99411</v>
          </cell>
          <cell r="B361" t="str">
            <v xml:space="preserve"> ¾p trõèc càc BTCT 20x20 L&gt; 4m,‡¶t c¶p II </v>
          </cell>
          <cell r="C361" t="str">
            <v>m</v>
          </cell>
          <cell r="D361">
            <v>0</v>
          </cell>
          <cell r="E361">
            <v>1346.93</v>
          </cell>
          <cell r="F361">
            <v>17554.02</v>
          </cell>
        </row>
        <row r="362">
          <cell r="A362">
            <v>99412</v>
          </cell>
          <cell r="B362" t="str">
            <v xml:space="preserve"> ¾p trõèc càc BTCT 25x25 L&gt; 4m,‡¶t c¶p II </v>
          </cell>
          <cell r="C362" t="str">
            <v>m</v>
          </cell>
          <cell r="D362">
            <v>0</v>
          </cell>
          <cell r="E362">
            <v>1687.78</v>
          </cell>
          <cell r="F362">
            <v>21852.97</v>
          </cell>
        </row>
        <row r="363">
          <cell r="A363">
            <v>113110</v>
          </cell>
          <cell r="B363" t="str">
            <v xml:space="preserve"> MÜng ½õéng = ½Ÿ lèp mÜng ½¬ l¿n d¡y 15cm </v>
          </cell>
          <cell r="C363" t="str">
            <v>m2</v>
          </cell>
          <cell r="D363">
            <v>10173.42</v>
          </cell>
          <cell r="E363">
            <v>846.91</v>
          </cell>
          <cell r="F363">
            <v>328.63</v>
          </cell>
        </row>
        <row r="364">
          <cell r="A364">
            <v>113120</v>
          </cell>
          <cell r="B364" t="str">
            <v xml:space="preserve"> MÜng ½õéng = ½Ÿ lèp mÜng ½¬ l¿n d¡y 20cm </v>
          </cell>
          <cell r="C364" t="str">
            <v>m2</v>
          </cell>
          <cell r="D364">
            <v>13564.56</v>
          </cell>
          <cell r="E364">
            <v>1129.22</v>
          </cell>
          <cell r="F364">
            <v>328.63</v>
          </cell>
        </row>
        <row r="365">
          <cell r="A365">
            <v>113130</v>
          </cell>
          <cell r="B365" t="str">
            <v xml:space="preserve"> MÜng ½õéng = ½Ÿ lèp mÜng ½¬ l¿n d¡y 25cm </v>
          </cell>
          <cell r="C365" t="str">
            <v>m2</v>
          </cell>
          <cell r="D365">
            <v>16955.7</v>
          </cell>
          <cell r="E365">
            <v>1621.24</v>
          </cell>
          <cell r="F365">
            <v>328.63</v>
          </cell>
        </row>
        <row r="366">
          <cell r="A366">
            <v>113140</v>
          </cell>
          <cell r="B366" t="str">
            <v xml:space="preserve"> MÜng ½õéng = ½Ÿ lèp mÜng ½¬ l¿n d¡y 30cm </v>
          </cell>
          <cell r="C366" t="str">
            <v>m2</v>
          </cell>
          <cell r="D366">
            <v>20346.84</v>
          </cell>
          <cell r="E366">
            <v>1944.88</v>
          </cell>
          <cell r="F366">
            <v>328.63</v>
          </cell>
        </row>
        <row r="367">
          <cell r="A367">
            <v>113210</v>
          </cell>
          <cell r="B367" t="str">
            <v xml:space="preserve"> MÜng ½õéng =cŸt lèp mÜng ½¬ l¿n d¡y 10cm </v>
          </cell>
          <cell r="C367" t="str">
            <v>m2</v>
          </cell>
          <cell r="D367">
            <v>1601.86</v>
          </cell>
          <cell r="E367">
            <v>135.1</v>
          </cell>
          <cell r="F367">
            <v>328.63</v>
          </cell>
        </row>
        <row r="368">
          <cell r="A368">
            <v>113220</v>
          </cell>
          <cell r="B368" t="str">
            <v xml:space="preserve"> MÜng ½õéng =cŸt lèp mÜng ½¬ l¿n d¡y 15cm </v>
          </cell>
          <cell r="C368" t="str">
            <v>m2</v>
          </cell>
          <cell r="D368">
            <v>2402.79</v>
          </cell>
          <cell r="E368">
            <v>202.65</v>
          </cell>
          <cell r="F368">
            <v>328.63</v>
          </cell>
        </row>
        <row r="369">
          <cell r="A369">
            <v>113230</v>
          </cell>
          <cell r="B369" t="str">
            <v xml:space="preserve"> MÜng ½õéng =cŸt lèp mÜng ½¬ l¿n d¡y 20cm </v>
          </cell>
          <cell r="C369" t="str">
            <v>m2</v>
          </cell>
          <cell r="D369">
            <v>3203.72</v>
          </cell>
          <cell r="E369">
            <v>270.20999999999998</v>
          </cell>
          <cell r="F369">
            <v>328.63</v>
          </cell>
        </row>
        <row r="370">
          <cell r="A370">
            <v>113240</v>
          </cell>
          <cell r="B370" t="str">
            <v xml:space="preserve"> MÜng ½õéng =cŸt lèp mÜng ½¬ l¿n d¡y 25cm </v>
          </cell>
          <cell r="C370" t="str">
            <v>m2</v>
          </cell>
          <cell r="D370">
            <v>4004.65</v>
          </cell>
          <cell r="E370">
            <v>338.77</v>
          </cell>
          <cell r="F370">
            <v>657.26</v>
          </cell>
        </row>
        <row r="371">
          <cell r="A371">
            <v>113250</v>
          </cell>
          <cell r="B371" t="str">
            <v xml:space="preserve"> MÜng ½õéng =cŸt lèp mÜng ½¬ l¿n d¡y 30cm </v>
          </cell>
          <cell r="C371" t="str">
            <v>m2</v>
          </cell>
          <cell r="D371">
            <v>4805.58</v>
          </cell>
          <cell r="E371">
            <v>406.32</v>
          </cell>
          <cell r="F371">
            <v>657.26</v>
          </cell>
        </row>
        <row r="372">
          <cell r="A372">
            <v>113311</v>
          </cell>
          <cell r="B372" t="str">
            <v xml:space="preserve"> MÜng cŸt v¡ng g/câ 6%XM T/træn 20-25m3/h </v>
          </cell>
          <cell r="C372" t="str">
            <v>m3</v>
          </cell>
          <cell r="D372">
            <v>124543.78</v>
          </cell>
          <cell r="E372">
            <v>3269.59</v>
          </cell>
          <cell r="F372">
            <v>12971.12</v>
          </cell>
        </row>
        <row r="373">
          <cell r="A373">
            <v>113312</v>
          </cell>
          <cell r="B373" t="str">
            <v xml:space="preserve"> MÜng cŸt v¡ng g/câ 8%XM T/træn 20-25m3/h </v>
          </cell>
          <cell r="C373" t="str">
            <v>m3</v>
          </cell>
          <cell r="D373">
            <v>149742.81</v>
          </cell>
          <cell r="E373">
            <v>3382.34</v>
          </cell>
          <cell r="F373">
            <v>12971.12</v>
          </cell>
        </row>
        <row r="374">
          <cell r="A374">
            <v>113313</v>
          </cell>
          <cell r="B374" t="str">
            <v xml:space="preserve"> MÜng cŸt v¡ng g/câ 6%XM T/træn 30m3/h    </v>
          </cell>
          <cell r="C374" t="str">
            <v>m3</v>
          </cell>
          <cell r="D374">
            <v>124543.78</v>
          </cell>
          <cell r="E374">
            <v>3269.59</v>
          </cell>
          <cell r="F374">
            <v>18529.27</v>
          </cell>
        </row>
        <row r="375">
          <cell r="A375">
            <v>113314</v>
          </cell>
          <cell r="B375" t="str">
            <v xml:space="preserve"> MÜng cŸt v¡ng g/câ 8%XM T/træn 30m3/h    </v>
          </cell>
          <cell r="C375" t="str">
            <v>m3</v>
          </cell>
          <cell r="D375">
            <v>149742.81</v>
          </cell>
          <cell r="E375">
            <v>3382.34</v>
          </cell>
          <cell r="F375">
            <v>18529.27</v>
          </cell>
        </row>
        <row r="376">
          <cell r="A376">
            <v>113315</v>
          </cell>
          <cell r="B376" t="str">
            <v xml:space="preserve"> MÜng cŸt v¡ng g/câ 6%XM T/træn 50m3/h    </v>
          </cell>
          <cell r="C376" t="str">
            <v>m3</v>
          </cell>
          <cell r="D376">
            <v>124543.78</v>
          </cell>
          <cell r="E376">
            <v>3269.59</v>
          </cell>
          <cell r="F376">
            <v>12543.17</v>
          </cell>
        </row>
        <row r="377">
          <cell r="A377">
            <v>113316</v>
          </cell>
          <cell r="B377" t="str">
            <v xml:space="preserve"> MÜng cŸt v¡ng g/câ 8%XM T/træn 50m3/h    </v>
          </cell>
          <cell r="C377" t="str">
            <v>m3</v>
          </cell>
          <cell r="D377">
            <v>149742.81</v>
          </cell>
          <cell r="E377">
            <v>3382.34</v>
          </cell>
          <cell r="F377">
            <v>12543.17</v>
          </cell>
        </row>
        <row r="378">
          <cell r="A378">
            <v>113321</v>
          </cell>
          <cell r="B378" t="str">
            <v xml:space="preserve"> MÜng cŸt ½en  g/câ 6%XM T/træn 20-25m3/h </v>
          </cell>
          <cell r="C378" t="str">
            <v>m3</v>
          </cell>
          <cell r="D378">
            <v>89976.4</v>
          </cell>
          <cell r="E378">
            <v>3269.59</v>
          </cell>
          <cell r="F378">
            <v>12971.12</v>
          </cell>
        </row>
        <row r="379">
          <cell r="A379">
            <v>113322</v>
          </cell>
          <cell r="B379" t="str">
            <v xml:space="preserve"> MÜng cŸt ½en  g/câ 8%XM T/træn 20-25m3/h </v>
          </cell>
          <cell r="C379" t="str">
            <v>m3</v>
          </cell>
          <cell r="D379">
            <v>111950.31</v>
          </cell>
          <cell r="E379">
            <v>3382.34</v>
          </cell>
          <cell r="F379">
            <v>12971.12</v>
          </cell>
        </row>
        <row r="380">
          <cell r="A380">
            <v>113313</v>
          </cell>
          <cell r="B380" t="str">
            <v xml:space="preserve"> MÜng cŸt ½en  g/câ 6%XM T/træn 30m3/h    </v>
          </cell>
          <cell r="C380" t="str">
            <v>m3</v>
          </cell>
          <cell r="D380">
            <v>89976.4</v>
          </cell>
          <cell r="E380">
            <v>3269.59</v>
          </cell>
          <cell r="F380">
            <v>13529.27</v>
          </cell>
        </row>
        <row r="381">
          <cell r="A381">
            <v>113314</v>
          </cell>
          <cell r="B381" t="str">
            <v xml:space="preserve"> MÜng cŸt ½en  g/câ 8%XM T/træn 30m3/h    </v>
          </cell>
          <cell r="C381" t="str">
            <v>m3</v>
          </cell>
          <cell r="D381">
            <v>111950.31</v>
          </cell>
          <cell r="E381">
            <v>3382.34</v>
          </cell>
          <cell r="F381">
            <v>13529.27</v>
          </cell>
        </row>
        <row r="382">
          <cell r="A382">
            <v>113315</v>
          </cell>
          <cell r="B382" t="str">
            <v xml:space="preserve"> MÜng cŸt ½en  g/câ 6%XM T/træn 50m3/h    </v>
          </cell>
          <cell r="C382" t="str">
            <v>m3</v>
          </cell>
          <cell r="D382">
            <v>89976.4</v>
          </cell>
          <cell r="E382">
            <v>3269.59</v>
          </cell>
          <cell r="F382">
            <v>12543.17</v>
          </cell>
        </row>
        <row r="383">
          <cell r="A383">
            <v>113316</v>
          </cell>
          <cell r="B383" t="str">
            <v xml:space="preserve"> MÜng cŸt ½en  g/câ 8%XM T/træn 50m3/h    </v>
          </cell>
          <cell r="C383" t="str">
            <v>m3</v>
          </cell>
          <cell r="D383">
            <v>111950.31</v>
          </cell>
          <cell r="E383">
            <v>3382.34</v>
          </cell>
          <cell r="F383">
            <v>12543.17</v>
          </cell>
        </row>
        <row r="384">
          <cell r="A384">
            <v>114111</v>
          </cell>
          <cell r="B384" t="str">
            <v xml:space="preserve"> Lèp trÅn m´t ½õéng ½¬ l¿n ¾p  8cm ½Ÿ d¯m </v>
          </cell>
          <cell r="C384" t="str">
            <v>m2</v>
          </cell>
          <cell r="D384">
            <v>7907.57</v>
          </cell>
          <cell r="E384">
            <v>1129.22</v>
          </cell>
          <cell r="F384">
            <v>2172.6</v>
          </cell>
        </row>
        <row r="385">
          <cell r="A385">
            <v>114112</v>
          </cell>
          <cell r="B385" t="str">
            <v xml:space="preserve"> Lèp trÅn m´t ½õéng ½¬ l¿n ¾p 10cm ½Ÿ d¯m </v>
          </cell>
          <cell r="C385" t="str">
            <v>m2</v>
          </cell>
          <cell r="D385">
            <v>9826.2900000000009</v>
          </cell>
          <cell r="E385">
            <v>1209.8800000000001</v>
          </cell>
          <cell r="F385">
            <v>2683.79</v>
          </cell>
        </row>
        <row r="386">
          <cell r="A386">
            <v>114113</v>
          </cell>
          <cell r="B386" t="str">
            <v xml:space="preserve"> Lèp trÅn m´t ½õéng ½¬ l¿n ¾p 12cm ½Ÿ d¯m </v>
          </cell>
          <cell r="C386" t="str">
            <v>m2</v>
          </cell>
          <cell r="D386">
            <v>11698.25</v>
          </cell>
          <cell r="E386">
            <v>1267.3499999999999</v>
          </cell>
          <cell r="F386">
            <v>3213.25</v>
          </cell>
        </row>
        <row r="387">
          <cell r="A387">
            <v>114114</v>
          </cell>
          <cell r="B387" t="str">
            <v xml:space="preserve"> Lèp trÅn m´t ½õéng ½¬ l¿n ¾p 14cm ½Ÿ d¯m </v>
          </cell>
          <cell r="C387" t="str">
            <v>m2</v>
          </cell>
          <cell r="D387">
            <v>13656.07</v>
          </cell>
          <cell r="E387">
            <v>1321.79</v>
          </cell>
          <cell r="F387">
            <v>3742.71</v>
          </cell>
        </row>
        <row r="388">
          <cell r="A388">
            <v>114115</v>
          </cell>
          <cell r="B388" t="str">
            <v xml:space="preserve"> Lèp trÅn m´t ½õéng ½¬ l¿n ¾p 15cm ½Ÿ d¯m </v>
          </cell>
          <cell r="C388" t="str">
            <v>m2</v>
          </cell>
          <cell r="D388">
            <v>14604.82</v>
          </cell>
          <cell r="E388">
            <v>1354.05</v>
          </cell>
          <cell r="F388">
            <v>3998.31</v>
          </cell>
        </row>
        <row r="389">
          <cell r="A389">
            <v>114121</v>
          </cell>
          <cell r="B389" t="str">
            <v xml:space="preserve"> Lèp dõèi m´t ½õéng ½¬ l¿n ¾p  8cm ½Ÿ d¯m </v>
          </cell>
          <cell r="C389" t="str">
            <v>m2</v>
          </cell>
          <cell r="D389">
            <v>6837.52</v>
          </cell>
          <cell r="E389">
            <v>551.5</v>
          </cell>
          <cell r="F389">
            <v>1825.71</v>
          </cell>
        </row>
        <row r="390">
          <cell r="A390">
            <v>114122</v>
          </cell>
          <cell r="B390" t="str">
            <v xml:space="preserve"> Lèp dõèi m´t ½õéng ½¬ l¿n ¾p 10cm ½Ÿ d¯m </v>
          </cell>
          <cell r="C390" t="str">
            <v>m2</v>
          </cell>
          <cell r="D390">
            <v>8538.82</v>
          </cell>
          <cell r="E390">
            <v>618.04999999999995</v>
          </cell>
          <cell r="F390">
            <v>2190.85</v>
          </cell>
        </row>
        <row r="391">
          <cell r="A391">
            <v>114123</v>
          </cell>
          <cell r="B391" t="str">
            <v xml:space="preserve"> Lèp dõèi m´t ½õéng ½¬ l¿n ¾p 12cm ½Ÿ d¯m </v>
          </cell>
          <cell r="C391" t="str">
            <v>m2</v>
          </cell>
          <cell r="D391">
            <v>10246.58</v>
          </cell>
          <cell r="E391">
            <v>661.4</v>
          </cell>
          <cell r="F391">
            <v>2866.37</v>
          </cell>
        </row>
        <row r="392">
          <cell r="A392">
            <v>114124</v>
          </cell>
          <cell r="B392" t="str">
            <v xml:space="preserve"> Lèp dõèi m´t ½õéng ½¬ l¿n ¾p 14cm ½Ÿ d¯m </v>
          </cell>
          <cell r="C392" t="str">
            <v>m2</v>
          </cell>
          <cell r="D392">
            <v>11954.34</v>
          </cell>
          <cell r="E392">
            <v>705.76</v>
          </cell>
          <cell r="F392">
            <v>3176.74</v>
          </cell>
        </row>
        <row r="393">
          <cell r="A393">
            <v>114125</v>
          </cell>
          <cell r="B393" t="str">
            <v xml:space="preserve"> Lèp dõèi m´t ½õéng ½¬ l¿n ¾p 15cm ½Ÿ d¯m </v>
          </cell>
          <cell r="C393" t="str">
            <v>m2</v>
          </cell>
          <cell r="D393">
            <v>12769.41</v>
          </cell>
          <cell r="E393">
            <v>727.94</v>
          </cell>
          <cell r="F393">
            <v>3395.82</v>
          </cell>
        </row>
        <row r="394">
          <cell r="A394">
            <v>114211</v>
          </cell>
          <cell r="B394" t="str">
            <v xml:space="preserve"> Lèp trÅn M½õéng c¶p phâi ½¬ l¿n ¾p  6cm  </v>
          </cell>
          <cell r="C394" t="str">
            <v>m2</v>
          </cell>
          <cell r="D394">
            <v>1923.38</v>
          </cell>
          <cell r="E394">
            <v>331.91</v>
          </cell>
          <cell r="F394">
            <v>1296.25</v>
          </cell>
        </row>
        <row r="395">
          <cell r="A395">
            <v>114212</v>
          </cell>
          <cell r="B395" t="str">
            <v xml:space="preserve"> Lèp trÅn M½õéng c¶p phâi ½¬ l¿n ¾p  8cm  </v>
          </cell>
          <cell r="C395" t="str">
            <v>m2</v>
          </cell>
          <cell r="D395">
            <v>2497.46</v>
          </cell>
          <cell r="E395">
            <v>352.72</v>
          </cell>
          <cell r="F395">
            <v>1789.2</v>
          </cell>
        </row>
        <row r="396">
          <cell r="A396">
            <v>114213</v>
          </cell>
          <cell r="B396" t="str">
            <v xml:space="preserve"> Lèp trÅn M½õéng c¶p phâi ½¬ l¿n ¾p 10cm  </v>
          </cell>
          <cell r="C396" t="str">
            <v>m2</v>
          </cell>
          <cell r="D396">
            <v>3073.55</v>
          </cell>
          <cell r="E396">
            <v>374.59</v>
          </cell>
          <cell r="F396">
            <v>2190.85</v>
          </cell>
        </row>
        <row r="397">
          <cell r="A397">
            <v>114214</v>
          </cell>
          <cell r="B397" t="str">
            <v xml:space="preserve"> Lèp trÅn M½õéng c¶p phâi ½¬ l¿n ¾p 12cm  </v>
          </cell>
          <cell r="C397" t="str">
            <v>m2</v>
          </cell>
          <cell r="D397">
            <v>3649.64</v>
          </cell>
          <cell r="E397">
            <v>396.31</v>
          </cell>
          <cell r="F397">
            <v>2665.54</v>
          </cell>
        </row>
        <row r="398">
          <cell r="A398">
            <v>114215</v>
          </cell>
          <cell r="B398" t="str">
            <v xml:space="preserve"> Lèp trÅn M½õéng c¶p phâi ½¬ l¿n ¾p 14cm  </v>
          </cell>
          <cell r="C398" t="str">
            <v>m2</v>
          </cell>
          <cell r="D398">
            <v>4223.71</v>
          </cell>
          <cell r="E398">
            <v>418.11</v>
          </cell>
          <cell r="F398">
            <v>3103.71</v>
          </cell>
        </row>
        <row r="399">
          <cell r="A399">
            <v>114216</v>
          </cell>
          <cell r="B399" t="str">
            <v xml:space="preserve"> Lèp trÅn M½õéng c¶p phâi ½¬ l¿n ¾p 16cm  </v>
          </cell>
          <cell r="C399" t="str">
            <v>m2</v>
          </cell>
          <cell r="D399">
            <v>4799.8</v>
          </cell>
          <cell r="E399">
            <v>439.91</v>
          </cell>
          <cell r="F399">
            <v>3487.11</v>
          </cell>
        </row>
        <row r="400">
          <cell r="A400">
            <v>114217</v>
          </cell>
          <cell r="B400" t="str">
            <v xml:space="preserve"> Lèp trÅn M½õéng c¶p phâi ½¬ l¿n ¾p 18cm  </v>
          </cell>
          <cell r="C400" t="str">
            <v>m2</v>
          </cell>
          <cell r="D400">
            <v>5373.88</v>
          </cell>
          <cell r="E400">
            <v>460.72</v>
          </cell>
          <cell r="F400">
            <v>3961.79</v>
          </cell>
        </row>
        <row r="401">
          <cell r="A401">
            <v>114218</v>
          </cell>
          <cell r="B401" t="str">
            <v xml:space="preserve"> Lèp trÅn M½õéng c¶p phâi ½¬ l¿n ¾p 20cm  </v>
          </cell>
          <cell r="C401" t="str">
            <v>m2</v>
          </cell>
          <cell r="D401">
            <v>5949.97</v>
          </cell>
          <cell r="E401">
            <v>482.51</v>
          </cell>
          <cell r="F401">
            <v>4399.96</v>
          </cell>
        </row>
        <row r="402">
          <cell r="A402">
            <v>114221</v>
          </cell>
          <cell r="B402" t="str">
            <v xml:space="preserve"> Lèp dõèi M½õéng c¶p phâi ½¬ l¿n ¾p  6cm  </v>
          </cell>
          <cell r="C402" t="str">
            <v>m2</v>
          </cell>
          <cell r="D402">
            <v>1726.26</v>
          </cell>
          <cell r="E402">
            <v>196.18</v>
          </cell>
          <cell r="F402">
            <v>931.11</v>
          </cell>
        </row>
        <row r="403">
          <cell r="A403">
            <v>114222</v>
          </cell>
          <cell r="B403" t="str">
            <v xml:space="preserve">          M½õéng c¶p phâi ½¬ l¿n ¾p  8cm  </v>
          </cell>
          <cell r="C403" t="str">
            <v>m2</v>
          </cell>
          <cell r="D403">
            <v>2300.33</v>
          </cell>
          <cell r="E403">
            <v>217.97</v>
          </cell>
          <cell r="F403">
            <v>1278</v>
          </cell>
        </row>
        <row r="404">
          <cell r="A404">
            <v>114223</v>
          </cell>
          <cell r="B404" t="str">
            <v xml:space="preserve">          M½õéng c¶p phâi ½¬ l¿n ¾p 10cm  </v>
          </cell>
          <cell r="C404" t="str">
            <v>m2</v>
          </cell>
          <cell r="D404">
            <v>2876.42</v>
          </cell>
          <cell r="E404">
            <v>239.77</v>
          </cell>
          <cell r="F404">
            <v>1551.85</v>
          </cell>
        </row>
        <row r="405">
          <cell r="A405">
            <v>114224</v>
          </cell>
          <cell r="B405" t="str">
            <v xml:space="preserve">          M½õéng c¶p phâi ½¬ l¿n ¾p 12cm  </v>
          </cell>
          <cell r="C405" t="str">
            <v>m2</v>
          </cell>
          <cell r="D405">
            <v>3452.51</v>
          </cell>
          <cell r="E405">
            <v>261.57</v>
          </cell>
          <cell r="F405">
            <v>1898.74</v>
          </cell>
        </row>
        <row r="406">
          <cell r="A406">
            <v>114225</v>
          </cell>
          <cell r="B406" t="str">
            <v xml:space="preserve">          M½õéng c¶p phâi ½¬ l¿n ¾p 14cm  </v>
          </cell>
          <cell r="C406" t="str">
            <v>m2</v>
          </cell>
          <cell r="D406">
            <v>4026.59</v>
          </cell>
          <cell r="E406">
            <v>283.37</v>
          </cell>
          <cell r="F406">
            <v>2209.11</v>
          </cell>
        </row>
        <row r="407">
          <cell r="A407">
            <v>114226</v>
          </cell>
          <cell r="B407" t="str">
            <v xml:space="preserve">          M½õéng c¶p phâi ½¬ l¿n ¾p 16cm  </v>
          </cell>
          <cell r="C407" t="str">
            <v>m2</v>
          </cell>
          <cell r="D407">
            <v>4602.68</v>
          </cell>
          <cell r="E407">
            <v>304.17</v>
          </cell>
          <cell r="F407">
            <v>2482.9699999999998</v>
          </cell>
        </row>
        <row r="408">
          <cell r="A408">
            <v>114227</v>
          </cell>
          <cell r="B408" t="str">
            <v xml:space="preserve">          M½õéng c¶p phâi ½¬ l¿n ¾p 18cm  </v>
          </cell>
          <cell r="C408" t="str">
            <v>m2</v>
          </cell>
          <cell r="D408">
            <v>5176.75</v>
          </cell>
          <cell r="E408">
            <v>325.97000000000003</v>
          </cell>
          <cell r="F408">
            <v>2829.85</v>
          </cell>
        </row>
        <row r="409">
          <cell r="A409">
            <v>114228</v>
          </cell>
          <cell r="B409" t="str">
            <v xml:space="preserve">          M½õéng c¶p phâi ½¬ l¿n ¾p 20cm  </v>
          </cell>
          <cell r="C409" t="str">
            <v>m2</v>
          </cell>
          <cell r="D409">
            <v>5752.84</v>
          </cell>
          <cell r="E409">
            <v>347.77</v>
          </cell>
          <cell r="F409">
            <v>3249.76</v>
          </cell>
        </row>
        <row r="410">
          <cell r="A410">
            <v>114311</v>
          </cell>
          <cell r="B410" t="str">
            <v xml:space="preserve"> ‡õéng ½Ÿ d¯m lŸng nhúa 3.0kg/m2,d¡y  8cm </v>
          </cell>
          <cell r="C410" t="str">
            <v>m2</v>
          </cell>
          <cell r="D410">
            <v>17234.21</v>
          </cell>
          <cell r="E410">
            <v>1089.8599999999999</v>
          </cell>
          <cell r="F410">
            <v>2555.9899999999998</v>
          </cell>
        </row>
        <row r="411">
          <cell r="A411">
            <v>114312</v>
          </cell>
          <cell r="B411" t="str">
            <v xml:space="preserve"> ‡õéng ½Ÿ d¯m lŸng nhúa 3.0kg/m2 d¡y 10cm </v>
          </cell>
          <cell r="C411" t="str">
            <v>m2</v>
          </cell>
          <cell r="D411">
            <v>19114.349999999999</v>
          </cell>
          <cell r="E411">
            <v>1204.6400000000001</v>
          </cell>
          <cell r="F411">
            <v>3377.56</v>
          </cell>
        </row>
        <row r="412">
          <cell r="A412">
            <v>114313</v>
          </cell>
          <cell r="B412" t="str">
            <v xml:space="preserve"> ‡õéng ½Ÿ d¯m lŸng nhúa 3.0kg/m2 d¡y 12cm </v>
          </cell>
          <cell r="C412" t="str">
            <v>m2</v>
          </cell>
          <cell r="D412">
            <v>20981.85</v>
          </cell>
          <cell r="E412">
            <v>1204.6400000000001</v>
          </cell>
          <cell r="F412">
            <v>3377.56</v>
          </cell>
        </row>
        <row r="413">
          <cell r="A413">
            <v>114314</v>
          </cell>
          <cell r="B413" t="str">
            <v xml:space="preserve"> ‡õéng ½Ÿ d¯m lŸng nhúa 3.0kg/m2 d¡y 14cm </v>
          </cell>
          <cell r="C413" t="str">
            <v>m2</v>
          </cell>
          <cell r="D413">
            <v>22907.58</v>
          </cell>
          <cell r="E413">
            <v>1204.6400000000001</v>
          </cell>
          <cell r="F413">
            <v>3377.56</v>
          </cell>
        </row>
        <row r="414">
          <cell r="A414">
            <v>114315</v>
          </cell>
          <cell r="B414" t="str">
            <v xml:space="preserve"> ‡õéng ½Ÿ d¯m lŸng nhúa 3.0kg/m2 d¡y 15cm </v>
          </cell>
          <cell r="C414" t="str">
            <v>m2</v>
          </cell>
          <cell r="D414">
            <v>23785.83</v>
          </cell>
          <cell r="E414">
            <v>1318.42</v>
          </cell>
          <cell r="F414">
            <v>4217.3900000000003</v>
          </cell>
        </row>
        <row r="415">
          <cell r="A415">
            <v>114321</v>
          </cell>
          <cell r="B415" t="str">
            <v xml:space="preserve"> ‡õéng ½Ÿ d¯m lŸng nhúa 3.5kg/m2,d¡y  8cm </v>
          </cell>
          <cell r="C415" t="str">
            <v>m2</v>
          </cell>
          <cell r="D415">
            <v>18552.509999999998</v>
          </cell>
          <cell r="E415">
            <v>1089.8599999999999</v>
          </cell>
          <cell r="F415">
            <v>2555.9899999999998</v>
          </cell>
        </row>
        <row r="416">
          <cell r="A416">
            <v>114322</v>
          </cell>
          <cell r="B416" t="str">
            <v xml:space="preserve"> ‡õéng ½Ÿ d¯m lŸng nhúa 3.5kg/m2 d¡y 10cm </v>
          </cell>
          <cell r="C416" t="str">
            <v>m2</v>
          </cell>
          <cell r="D416">
            <v>20432.650000000001</v>
          </cell>
          <cell r="E416">
            <v>1204.6400000000001</v>
          </cell>
          <cell r="F416">
            <v>3377.56</v>
          </cell>
        </row>
        <row r="417">
          <cell r="A417">
            <v>114323</v>
          </cell>
          <cell r="B417" t="str">
            <v xml:space="preserve"> ‡õéng ½Ÿ d¯m lŸng nhúa 3.5kg/m2 d¡y 12cm </v>
          </cell>
          <cell r="C417" t="str">
            <v>m2</v>
          </cell>
          <cell r="D417">
            <v>22300.15</v>
          </cell>
          <cell r="E417">
            <v>1204.6400000000001</v>
          </cell>
          <cell r="F417">
            <v>3377.56</v>
          </cell>
        </row>
        <row r="418">
          <cell r="A418">
            <v>114324</v>
          </cell>
          <cell r="B418" t="str">
            <v xml:space="preserve"> ‡õéng ½Ÿ d¯m lŸng nhúa 3.5kg/m2 d¡y 14cm </v>
          </cell>
          <cell r="C418" t="str">
            <v>m2</v>
          </cell>
          <cell r="D418">
            <v>24225.88</v>
          </cell>
          <cell r="E418">
            <v>1204.6400000000001</v>
          </cell>
          <cell r="F418">
            <v>3377.56</v>
          </cell>
        </row>
        <row r="419">
          <cell r="A419">
            <v>114325</v>
          </cell>
          <cell r="B419" t="str">
            <v xml:space="preserve"> ‡õéng ½Ÿ d¯m lŸng nhúa 3.5kg/m2 d¡y 15cm </v>
          </cell>
          <cell r="C419" t="str">
            <v>m2</v>
          </cell>
          <cell r="D419">
            <v>25104.13</v>
          </cell>
          <cell r="E419">
            <v>1319.42</v>
          </cell>
          <cell r="F419">
            <v>4217.3900000000003</v>
          </cell>
        </row>
        <row r="420">
          <cell r="A420">
            <v>114331</v>
          </cell>
          <cell r="B420" t="str">
            <v xml:space="preserve"> ‡õéng ½Ÿ d¯m lŸng nhúa 5.0kg/m2,d¡y  8cm </v>
          </cell>
          <cell r="C420" t="str">
            <v>m2</v>
          </cell>
          <cell r="D420">
            <v>22504.51</v>
          </cell>
          <cell r="E420">
            <v>1434.2</v>
          </cell>
          <cell r="F420">
            <v>2738.57</v>
          </cell>
        </row>
        <row r="421">
          <cell r="A421">
            <v>114332</v>
          </cell>
          <cell r="B421" t="str">
            <v xml:space="preserve"> ‡õéng ½Ÿ d¯m lŸng nhúa 5.0kg/m2 d¡y 10cm </v>
          </cell>
          <cell r="C421" t="str">
            <v>m2</v>
          </cell>
          <cell r="D421">
            <v>24384.65</v>
          </cell>
          <cell r="E421">
            <v>1548.98</v>
          </cell>
          <cell r="F421">
            <v>3651.42</v>
          </cell>
        </row>
        <row r="422">
          <cell r="A422">
            <v>114333</v>
          </cell>
          <cell r="B422" t="str">
            <v xml:space="preserve"> ‡õéng ½Ÿ d¯m lŸng nhúa 5.0kg/m2 d¡y 12cm </v>
          </cell>
          <cell r="C422" t="str">
            <v>m2</v>
          </cell>
          <cell r="D422">
            <v>26252.15</v>
          </cell>
          <cell r="E422">
            <v>1548.98</v>
          </cell>
          <cell r="F422">
            <v>3651.42</v>
          </cell>
        </row>
        <row r="423">
          <cell r="A423">
            <v>114334</v>
          </cell>
          <cell r="B423" t="str">
            <v xml:space="preserve"> ‡õéng ½Ÿ d¯m lŸng nhúa 5.0kg/m2 d¡y 14cm </v>
          </cell>
          <cell r="C423" t="str">
            <v>m2</v>
          </cell>
          <cell r="D423">
            <v>28177.88</v>
          </cell>
          <cell r="E423">
            <v>1548.98</v>
          </cell>
          <cell r="F423">
            <v>3651.42</v>
          </cell>
        </row>
        <row r="424">
          <cell r="A424">
            <v>114335</v>
          </cell>
          <cell r="B424" t="str">
            <v xml:space="preserve"> ‡õéng ½Ÿ d¯m lŸng nhúa 5.0kg/m2 d¡y 15cm </v>
          </cell>
          <cell r="C424" t="str">
            <v>m2</v>
          </cell>
          <cell r="D424">
            <v>29056.13</v>
          </cell>
          <cell r="E424">
            <v>1663.75</v>
          </cell>
          <cell r="F424">
            <v>4564.28</v>
          </cell>
        </row>
        <row r="425">
          <cell r="A425">
            <v>114341</v>
          </cell>
          <cell r="B425" t="str">
            <v xml:space="preserve"> ‡õéng ½Ÿ d¯m lŸng nhúa 6.0kg/m2,d¡y  8cm </v>
          </cell>
          <cell r="C425" t="str">
            <v>m2</v>
          </cell>
          <cell r="D425">
            <v>25159.66</v>
          </cell>
          <cell r="E425">
            <v>1434.2</v>
          </cell>
          <cell r="F425">
            <v>2738.57</v>
          </cell>
        </row>
        <row r="426">
          <cell r="A426">
            <v>114342</v>
          </cell>
          <cell r="B426" t="str">
            <v xml:space="preserve"> ‡õéng ½Ÿ d¯m lŸng nhúa 6.0kg/m2 d¡y 10cm </v>
          </cell>
          <cell r="C426" t="str">
            <v>m2</v>
          </cell>
          <cell r="D426">
            <v>27039.8</v>
          </cell>
          <cell r="E426">
            <v>1548.98</v>
          </cell>
          <cell r="F426">
            <v>3651.42</v>
          </cell>
        </row>
        <row r="427">
          <cell r="A427">
            <v>114343</v>
          </cell>
          <cell r="B427" t="str">
            <v xml:space="preserve"> ‡õéng ½Ÿ d¯m lŸng nhúa 6.0kg/m2 d¡y 12cm </v>
          </cell>
          <cell r="C427" t="str">
            <v>m2</v>
          </cell>
          <cell r="D427">
            <v>28907.3</v>
          </cell>
          <cell r="E427">
            <v>1548.98</v>
          </cell>
          <cell r="F427">
            <v>3651.42</v>
          </cell>
        </row>
        <row r="428">
          <cell r="A428">
            <v>114344</v>
          </cell>
          <cell r="B428" t="str">
            <v xml:space="preserve"> ‡õéng ½Ÿ d¯m lŸng nhúa 6.0kg/m2 d¡y 14cm </v>
          </cell>
          <cell r="C428" t="str">
            <v>m2</v>
          </cell>
          <cell r="D428">
            <v>30833.03</v>
          </cell>
          <cell r="E428">
            <v>1548.98</v>
          </cell>
          <cell r="F428">
            <v>3651.42</v>
          </cell>
        </row>
        <row r="429">
          <cell r="A429">
            <v>114345</v>
          </cell>
          <cell r="B429" t="str">
            <v xml:space="preserve"> ‡õéng ½Ÿ d¯m lŸng nhúa 6.0kg/m2 d¡y 15cm </v>
          </cell>
          <cell r="C429" t="str">
            <v>m2</v>
          </cell>
          <cell r="D429">
            <v>31711.279999999999</v>
          </cell>
          <cell r="E429">
            <v>1663.75</v>
          </cell>
          <cell r="F429">
            <v>4564.28</v>
          </cell>
        </row>
        <row r="430">
          <cell r="A430">
            <v>114351</v>
          </cell>
          <cell r="B430" t="str">
            <v xml:space="preserve"> ‡õéng ½Ÿ d¯m lŸng nhúa 6.5kg/m2,d¡y  8cm </v>
          </cell>
          <cell r="C430" t="str">
            <v>m2</v>
          </cell>
          <cell r="D430">
            <v>27562.9</v>
          </cell>
          <cell r="E430">
            <v>1778.53</v>
          </cell>
          <cell r="F430">
            <v>2921.14</v>
          </cell>
        </row>
        <row r="431">
          <cell r="A431">
            <v>114352</v>
          </cell>
          <cell r="B431" t="str">
            <v xml:space="preserve"> ‡õéng ½Ÿ d¯m lŸng nhúa 6.5kg/m2 d¡y 10cm </v>
          </cell>
          <cell r="C431" t="str">
            <v>m2</v>
          </cell>
          <cell r="D431">
            <v>29443.040000000001</v>
          </cell>
          <cell r="E431">
            <v>1893.31</v>
          </cell>
          <cell r="F431">
            <v>3833.99</v>
          </cell>
        </row>
        <row r="432">
          <cell r="A432">
            <v>114353</v>
          </cell>
          <cell r="B432" t="str">
            <v xml:space="preserve"> ‡õéng ½Ÿ d¯m lŸng nhúa 6.5kg/m2 d¡y 12cm </v>
          </cell>
          <cell r="C432" t="str">
            <v>m2</v>
          </cell>
          <cell r="D432">
            <v>31310.54</v>
          </cell>
          <cell r="E432">
            <v>1893.31</v>
          </cell>
          <cell r="F432">
            <v>3833.99</v>
          </cell>
        </row>
        <row r="433">
          <cell r="A433">
            <v>114354</v>
          </cell>
          <cell r="B433" t="str">
            <v xml:space="preserve"> ‡õéng ½Ÿ d¯m lŸng nhúa 6.5kg/m2 d¡y 14cm </v>
          </cell>
          <cell r="C433" t="str">
            <v>m2</v>
          </cell>
          <cell r="D433">
            <v>33236.269999999997</v>
          </cell>
          <cell r="E433">
            <v>1893.31</v>
          </cell>
          <cell r="F433">
            <v>3833.99</v>
          </cell>
        </row>
        <row r="434">
          <cell r="A434">
            <v>114355</v>
          </cell>
          <cell r="B434" t="str">
            <v xml:space="preserve"> ‡õéng ½Ÿ d¯m lŸng nhúa 6.5kg/m2 d¡y 15cm </v>
          </cell>
          <cell r="C434" t="str">
            <v>m2</v>
          </cell>
          <cell r="D434">
            <v>34114.519999999997</v>
          </cell>
          <cell r="E434">
            <v>2008.09</v>
          </cell>
          <cell r="F434">
            <v>4564.28</v>
          </cell>
        </row>
        <row r="435">
          <cell r="A435">
            <v>114361</v>
          </cell>
          <cell r="B435" t="str">
            <v xml:space="preserve"> ‡õéng ½Ÿ d¯m lŸng nhúa 8.0kg/m2,d¡y  8cm </v>
          </cell>
          <cell r="C435" t="str">
            <v>m2</v>
          </cell>
          <cell r="D435">
            <v>31525.62</v>
          </cell>
          <cell r="E435">
            <v>1778.53</v>
          </cell>
          <cell r="F435">
            <v>2921.14</v>
          </cell>
        </row>
        <row r="436">
          <cell r="A436">
            <v>114362</v>
          </cell>
          <cell r="B436" t="str">
            <v xml:space="preserve"> ‡õéng ½Ÿ d¯m lŸng nhúa 8.0kg/m2 d¡y 10cm </v>
          </cell>
          <cell r="C436" t="str">
            <v>m2</v>
          </cell>
          <cell r="D436">
            <v>33405.760000000002</v>
          </cell>
          <cell r="E436">
            <v>1893.31</v>
          </cell>
          <cell r="F436">
            <v>3833.99</v>
          </cell>
        </row>
        <row r="437">
          <cell r="A437">
            <v>114363</v>
          </cell>
          <cell r="B437" t="str">
            <v xml:space="preserve"> ‡õéng ½Ÿ d¯m lŸng nhúa 8.0kg/m2 d¡y 12cm </v>
          </cell>
          <cell r="C437" t="str">
            <v>m2</v>
          </cell>
          <cell r="D437">
            <v>35273.269999999997</v>
          </cell>
          <cell r="E437">
            <v>1893.31</v>
          </cell>
          <cell r="F437">
            <v>3833.99</v>
          </cell>
        </row>
        <row r="438">
          <cell r="A438">
            <v>114364</v>
          </cell>
          <cell r="B438" t="str">
            <v xml:space="preserve"> ‡õéng ½Ÿ d¯m lŸng nhúa 8.0kg/m2 d¡y 14cm </v>
          </cell>
          <cell r="C438" t="str">
            <v>m2</v>
          </cell>
          <cell r="D438">
            <v>37198.99</v>
          </cell>
          <cell r="E438">
            <v>1893.31</v>
          </cell>
          <cell r="F438">
            <v>3833.99</v>
          </cell>
        </row>
        <row r="439">
          <cell r="A439">
            <v>114365</v>
          </cell>
          <cell r="B439" t="str">
            <v xml:space="preserve"> ‡õéng ½Ÿ d¯m lŸng nhúa 8.0kg/m2 d¡y 15cm </v>
          </cell>
          <cell r="C439" t="str">
            <v>m2</v>
          </cell>
          <cell r="D439">
            <v>38077.24</v>
          </cell>
          <cell r="E439">
            <v>2008.09</v>
          </cell>
          <cell r="F439">
            <v>4564.28</v>
          </cell>
        </row>
        <row r="440">
          <cell r="A440">
            <v>114412</v>
          </cell>
          <cell r="B440" t="str">
            <v xml:space="preserve"> ‡õéng ½d¯m nhúa thµm nhºp 5.5kg/m2,H 6cm </v>
          </cell>
          <cell r="C440" t="str">
            <v>m2</v>
          </cell>
          <cell r="D440">
            <v>23488.94</v>
          </cell>
          <cell r="E440">
            <v>1578.15</v>
          </cell>
          <cell r="F440">
            <v>2373.42</v>
          </cell>
        </row>
        <row r="441">
          <cell r="A441">
            <v>114413</v>
          </cell>
          <cell r="B441" t="str">
            <v xml:space="preserve"> ‡õéng ½d¯m nhúa thµm nhºp 5.5kg/m2,H 7cm </v>
          </cell>
          <cell r="C441" t="str">
            <v>m2</v>
          </cell>
          <cell r="D441">
            <v>24481.8</v>
          </cell>
          <cell r="E441">
            <v>1578.15</v>
          </cell>
          <cell r="F441">
            <v>2373.42</v>
          </cell>
        </row>
        <row r="442">
          <cell r="A442">
            <v>114414</v>
          </cell>
          <cell r="B442" t="str">
            <v xml:space="preserve"> ‡õéng ½d¯m nhúa thµm nhºp 5.5kg/m2,H 8cm </v>
          </cell>
          <cell r="C442" t="str">
            <v>m2</v>
          </cell>
          <cell r="D442">
            <v>25474.65</v>
          </cell>
          <cell r="E442">
            <v>1578.15</v>
          </cell>
          <cell r="F442">
            <v>2373.42</v>
          </cell>
        </row>
        <row r="443">
          <cell r="A443">
            <v>114415</v>
          </cell>
          <cell r="B443" t="str">
            <v xml:space="preserve"> ‡õéng ½d¯m nhúa thµm nhºp 5.5kg/m2,H 9cm </v>
          </cell>
          <cell r="C443" t="str">
            <v>m2</v>
          </cell>
          <cell r="D443">
            <v>25869.17</v>
          </cell>
          <cell r="E443">
            <v>1578.15</v>
          </cell>
          <cell r="F443">
            <v>2373.42</v>
          </cell>
        </row>
        <row r="444">
          <cell r="A444">
            <v>114416</v>
          </cell>
          <cell r="B444" t="str">
            <v xml:space="preserve"> ‡õéng ½d¯m nhúa thµm nhºp 5.5kg/m2,H10cm </v>
          </cell>
          <cell r="C444" t="str">
            <v>m2</v>
          </cell>
          <cell r="D444">
            <v>27958.05</v>
          </cell>
          <cell r="E444">
            <v>1725.15</v>
          </cell>
          <cell r="F444">
            <v>3468.85</v>
          </cell>
        </row>
        <row r="445">
          <cell r="A445">
            <v>114417</v>
          </cell>
          <cell r="B445" t="str">
            <v xml:space="preserve"> ‡õéng ½d¯m nhúa thµm nhºp 5.5kg/m2,H12cm </v>
          </cell>
          <cell r="C445" t="str">
            <v>m2</v>
          </cell>
          <cell r="D445">
            <v>30040.62</v>
          </cell>
          <cell r="E445">
            <v>1725.15</v>
          </cell>
          <cell r="F445">
            <v>3468.85</v>
          </cell>
        </row>
        <row r="446">
          <cell r="A446">
            <v>114418</v>
          </cell>
          <cell r="B446" t="str">
            <v xml:space="preserve"> ‡õéng ½d¯m nhúa thµm nhºp 5.5kg/m2,H14cm </v>
          </cell>
          <cell r="C446" t="str">
            <v>m2</v>
          </cell>
          <cell r="D446">
            <v>32130.25</v>
          </cell>
          <cell r="E446">
            <v>1725.15</v>
          </cell>
          <cell r="F446">
            <v>3468.85</v>
          </cell>
        </row>
        <row r="447">
          <cell r="A447">
            <v>114419</v>
          </cell>
          <cell r="B447" t="str">
            <v xml:space="preserve"> ‡õéng ½d¯m nhúa thµm nhºp 5.5kg/m2,H15cm </v>
          </cell>
          <cell r="C447" t="str">
            <v>m2</v>
          </cell>
          <cell r="D447">
            <v>33164.61</v>
          </cell>
          <cell r="E447">
            <v>1818.11</v>
          </cell>
          <cell r="F447">
            <v>3833.99</v>
          </cell>
        </row>
        <row r="448">
          <cell r="A448">
            <v>114420</v>
          </cell>
          <cell r="B448" t="str">
            <v xml:space="preserve"> ‡õéng ½d¯m nhúa thµm nhºp 6.0kg/m2,H 4cm </v>
          </cell>
          <cell r="C448" t="str">
            <v>m2</v>
          </cell>
          <cell r="D448">
            <v>22446.57</v>
          </cell>
          <cell r="E448">
            <v>1370.61</v>
          </cell>
          <cell r="F448">
            <v>2063.0500000000002</v>
          </cell>
        </row>
        <row r="449">
          <cell r="A449">
            <v>114421</v>
          </cell>
          <cell r="B449" t="str">
            <v xml:space="preserve"> ‡õéng ½d¯m nhúa thµm nhºp 6.0kg/m2,H 5cm </v>
          </cell>
          <cell r="C449" t="str">
            <v>m2</v>
          </cell>
          <cell r="D449">
            <v>23340.05</v>
          </cell>
          <cell r="E449">
            <v>1370.61</v>
          </cell>
          <cell r="F449">
            <v>2063.0500000000002</v>
          </cell>
        </row>
        <row r="450">
          <cell r="A450">
            <v>114422</v>
          </cell>
          <cell r="B450" t="str">
            <v xml:space="preserve"> ‡õéng ½d¯m nhúa thµm nhºp 6.0kg/m2,H 6cm </v>
          </cell>
          <cell r="C450" t="str">
            <v>m2</v>
          </cell>
          <cell r="D450">
            <v>24836.52</v>
          </cell>
          <cell r="E450">
            <v>1578.15</v>
          </cell>
          <cell r="F450">
            <v>2373.42</v>
          </cell>
        </row>
        <row r="451">
          <cell r="A451">
            <v>114423</v>
          </cell>
          <cell r="B451" t="str">
            <v xml:space="preserve"> ‡õéng ½d¯m nhúa thµm nhºp 6.0kg/m2,H 7cm </v>
          </cell>
          <cell r="C451" t="str">
            <v>m2</v>
          </cell>
          <cell r="D451">
            <v>25829.37</v>
          </cell>
          <cell r="E451">
            <v>1578.15</v>
          </cell>
          <cell r="F451">
            <v>2373.42</v>
          </cell>
        </row>
        <row r="452">
          <cell r="A452">
            <v>114424</v>
          </cell>
          <cell r="B452" t="str">
            <v xml:space="preserve"> ‡õéng ½d¯m nhúa thµm nhºp 6.0kg/m2,H 8cm </v>
          </cell>
          <cell r="C452" t="str">
            <v>m2</v>
          </cell>
          <cell r="D452">
            <v>26822.22</v>
          </cell>
          <cell r="E452">
            <v>1578.15</v>
          </cell>
          <cell r="F452">
            <v>2373.42</v>
          </cell>
        </row>
        <row r="453">
          <cell r="A453">
            <v>114425</v>
          </cell>
          <cell r="B453" t="str">
            <v xml:space="preserve"> ‡õéng ½d¯m nhúa thµm nhºp 6.0kg/m2,H 9cm </v>
          </cell>
          <cell r="C453" t="str">
            <v>m2</v>
          </cell>
          <cell r="D453">
            <v>27216.74</v>
          </cell>
          <cell r="E453">
            <v>1578.15</v>
          </cell>
          <cell r="F453">
            <v>2373.42</v>
          </cell>
        </row>
        <row r="454">
          <cell r="A454">
            <v>114426</v>
          </cell>
          <cell r="B454" t="str">
            <v xml:space="preserve"> ‡õéng ½d¯m nhúa thµm nhºp 6.0kg/m2,H10cm </v>
          </cell>
          <cell r="C454" t="str">
            <v>m2</v>
          </cell>
          <cell r="D454">
            <v>29305.63</v>
          </cell>
          <cell r="E454">
            <v>1725.15</v>
          </cell>
          <cell r="F454">
            <v>3468.85</v>
          </cell>
        </row>
        <row r="455">
          <cell r="A455">
            <v>114427</v>
          </cell>
          <cell r="B455" t="str">
            <v xml:space="preserve"> ‡õéng ½d¯m nhúa thµm nhºp 6.0kg/m2,H12cm </v>
          </cell>
          <cell r="C455" t="str">
            <v>m2</v>
          </cell>
          <cell r="D455">
            <v>31388.19</v>
          </cell>
          <cell r="E455">
            <v>1725.15</v>
          </cell>
          <cell r="F455">
            <v>3468.85</v>
          </cell>
        </row>
        <row r="456">
          <cell r="A456">
            <v>114428</v>
          </cell>
          <cell r="B456" t="str">
            <v xml:space="preserve"> ‡õéng ½d¯m nhúa thµm nhºp 6.0kg/m2,H14cm </v>
          </cell>
          <cell r="C456" t="str">
            <v>m2</v>
          </cell>
          <cell r="D456">
            <v>33477.83</v>
          </cell>
          <cell r="E456">
            <v>1725.15</v>
          </cell>
          <cell r="F456">
            <v>3468.85</v>
          </cell>
        </row>
        <row r="457">
          <cell r="A457">
            <v>114429</v>
          </cell>
          <cell r="B457" t="str">
            <v xml:space="preserve"> ‡õéng ½d¯m nhúa thµm nhºp 6.0kg/m2,H15cm </v>
          </cell>
          <cell r="C457" t="str">
            <v>m2</v>
          </cell>
          <cell r="D457">
            <v>34512.19</v>
          </cell>
          <cell r="E457">
            <v>1818.11</v>
          </cell>
          <cell r="F457">
            <v>3833.99</v>
          </cell>
        </row>
        <row r="458">
          <cell r="A458">
            <v>114430</v>
          </cell>
          <cell r="B458" t="str">
            <v xml:space="preserve"> ‡õéng ½d¯m nhúa thµm nhºp 7.0kg/m2,H 4cm </v>
          </cell>
          <cell r="C458" t="str">
            <v>m2</v>
          </cell>
          <cell r="D458">
            <v>25061.72</v>
          </cell>
          <cell r="E458">
            <v>1370.61</v>
          </cell>
          <cell r="F458">
            <v>2063.0500000000002</v>
          </cell>
        </row>
        <row r="459">
          <cell r="A459">
            <v>114431</v>
          </cell>
          <cell r="B459" t="str">
            <v xml:space="preserve"> ‡õéng ½d¯m nhúa thµm nhºp 7.0kg/m2,H 5cm </v>
          </cell>
          <cell r="C459" t="str">
            <v>m2</v>
          </cell>
          <cell r="D459">
            <v>25955.200000000001</v>
          </cell>
          <cell r="E459">
            <v>1370.61</v>
          </cell>
          <cell r="F459">
            <v>2063.0500000000002</v>
          </cell>
        </row>
        <row r="460">
          <cell r="A460">
            <v>114432</v>
          </cell>
          <cell r="B460" t="str">
            <v xml:space="preserve"> ‡õéng ½d¯m nhúa thµm nhºp 7.0kg/m2,H 6cm </v>
          </cell>
          <cell r="C460" t="str">
            <v>m2</v>
          </cell>
          <cell r="D460">
            <v>27651.67</v>
          </cell>
          <cell r="E460">
            <v>1578.15</v>
          </cell>
          <cell r="F460">
            <v>2373.42</v>
          </cell>
        </row>
        <row r="461">
          <cell r="A461">
            <v>114433</v>
          </cell>
          <cell r="B461" t="str">
            <v xml:space="preserve"> ‡õéng ½d¯m nhúa thµm nhºp 7.0kg/m2,H 7cm </v>
          </cell>
          <cell r="C461" t="str">
            <v>m2</v>
          </cell>
          <cell r="D461">
            <v>28644.52</v>
          </cell>
          <cell r="E461">
            <v>1578.15</v>
          </cell>
          <cell r="F461">
            <v>2373.42</v>
          </cell>
        </row>
        <row r="462">
          <cell r="A462">
            <v>114434</v>
          </cell>
          <cell r="B462" t="str">
            <v xml:space="preserve"> ‡õéng ½d¯m nhúa thµm nhºp 7.0kg/m2,H 8cm </v>
          </cell>
          <cell r="C462" t="str">
            <v>m2</v>
          </cell>
          <cell r="D462">
            <v>29637.37</v>
          </cell>
          <cell r="E462">
            <v>1578.15</v>
          </cell>
          <cell r="F462">
            <v>2373.42</v>
          </cell>
        </row>
        <row r="463">
          <cell r="A463">
            <v>114442</v>
          </cell>
          <cell r="B463" t="str">
            <v xml:space="preserve"> ‡õéng ½d¯m nhúa thµm nhºp 8.0kg/m2,H 6cm </v>
          </cell>
          <cell r="C463" t="str">
            <v>m2</v>
          </cell>
          <cell r="D463">
            <v>29989.72</v>
          </cell>
          <cell r="E463">
            <v>1578.15</v>
          </cell>
          <cell r="F463">
            <v>2373.42</v>
          </cell>
        </row>
        <row r="464">
          <cell r="A464">
            <v>114443</v>
          </cell>
          <cell r="B464" t="str">
            <v xml:space="preserve"> ‡õéng ½d¯m nhúa thµm nhºp 8.0kg/m2,H 7cm </v>
          </cell>
          <cell r="C464" t="str">
            <v>m2</v>
          </cell>
          <cell r="D464">
            <v>30982.57</v>
          </cell>
          <cell r="E464">
            <v>1578.15</v>
          </cell>
          <cell r="F464">
            <v>2373.42</v>
          </cell>
        </row>
        <row r="465">
          <cell r="A465">
            <v>114444</v>
          </cell>
          <cell r="B465" t="str">
            <v xml:space="preserve"> ‡õéng ½d¯m nhúa thµm nhºp 8.0kg/m2,H 8cm </v>
          </cell>
          <cell r="C465" t="str">
            <v>m2</v>
          </cell>
          <cell r="D465">
            <v>31975.42</v>
          </cell>
          <cell r="E465">
            <v>1578.15</v>
          </cell>
          <cell r="F465">
            <v>2373.42</v>
          </cell>
        </row>
        <row r="466">
          <cell r="A466">
            <v>114452</v>
          </cell>
          <cell r="B466" t="str">
            <v xml:space="preserve"> ‡õéng ½d¯m nhúa thµm nhºp 9.0kg/m2,H 6cm </v>
          </cell>
          <cell r="C466" t="str">
            <v>m2</v>
          </cell>
          <cell r="D466">
            <v>32241.97</v>
          </cell>
          <cell r="E466">
            <v>1578.15</v>
          </cell>
          <cell r="F466">
            <v>2373.42</v>
          </cell>
        </row>
        <row r="467">
          <cell r="A467">
            <v>114453</v>
          </cell>
          <cell r="B467" t="str">
            <v xml:space="preserve"> ‡õéng ½d¯m nhúa thµm nhºp 9.0kg/m2,H 7cm </v>
          </cell>
          <cell r="C467" t="str">
            <v>m2</v>
          </cell>
          <cell r="D467">
            <v>33234.82</v>
          </cell>
          <cell r="E467">
            <v>1578.15</v>
          </cell>
          <cell r="F467">
            <v>2373.42</v>
          </cell>
        </row>
        <row r="468">
          <cell r="A468">
            <v>114454</v>
          </cell>
          <cell r="B468" t="str">
            <v xml:space="preserve"> ‡õéng ½d¯m nhúa thµm nhºp 9.0kg/m2,H 8cm </v>
          </cell>
          <cell r="C468" t="str">
            <v>m2</v>
          </cell>
          <cell r="D468">
            <v>34227.67</v>
          </cell>
          <cell r="E468">
            <v>1578.15</v>
          </cell>
          <cell r="F468">
            <v>2373.42</v>
          </cell>
        </row>
        <row r="469">
          <cell r="A469">
            <v>114460</v>
          </cell>
          <cell r="B469" t="str">
            <v xml:space="preserve"> ‡õéng ½d¯m nhúa thµm nhºp  10kg/m2,H 4cm </v>
          </cell>
          <cell r="C469" t="str">
            <v>m2</v>
          </cell>
          <cell r="D469">
            <v>24791.67</v>
          </cell>
          <cell r="E469">
            <v>1163.07</v>
          </cell>
          <cell r="F469">
            <v>2190.85</v>
          </cell>
        </row>
        <row r="470">
          <cell r="A470">
            <v>114461</v>
          </cell>
          <cell r="B470" t="str">
            <v xml:space="preserve"> ‡õéng ½d¯m nhúa thµm nhºp  10kg/m2,H 5cm </v>
          </cell>
          <cell r="C470" t="str">
            <v>m2</v>
          </cell>
          <cell r="D470">
            <v>25685.15</v>
          </cell>
          <cell r="E470">
            <v>1163.07</v>
          </cell>
          <cell r="F470">
            <v>2190.85</v>
          </cell>
        </row>
        <row r="471">
          <cell r="A471">
            <v>114462</v>
          </cell>
          <cell r="B471" t="str">
            <v xml:space="preserve"> ‡õéng ½d¯m nhúa thµm nhºp  10kg/m2,H 6cm </v>
          </cell>
          <cell r="C471" t="str">
            <v>m2</v>
          </cell>
          <cell r="D471">
            <v>27181.62</v>
          </cell>
          <cell r="E471">
            <v>1436.55</v>
          </cell>
          <cell r="F471">
            <v>2610.77</v>
          </cell>
        </row>
        <row r="472">
          <cell r="A472">
            <v>114463</v>
          </cell>
          <cell r="B472" t="str">
            <v xml:space="preserve"> ‡õéng ½d¯m nhúa thµm nhºp  10kg/m2,H 7cm </v>
          </cell>
          <cell r="C472" t="str">
            <v>m2</v>
          </cell>
          <cell r="D472">
            <v>28174.47</v>
          </cell>
          <cell r="E472">
            <v>1436.55</v>
          </cell>
          <cell r="F472">
            <v>2610.77</v>
          </cell>
        </row>
        <row r="473">
          <cell r="A473">
            <v>114464</v>
          </cell>
          <cell r="B473" t="str">
            <v xml:space="preserve"> ‡õéng ½d¯m nhúa thµm nhºp  10kg/m2,H 8cm </v>
          </cell>
          <cell r="C473" t="str">
            <v>m2</v>
          </cell>
          <cell r="D473">
            <v>29167.32</v>
          </cell>
          <cell r="E473">
            <v>1436.55</v>
          </cell>
          <cell r="F473">
            <v>2610.77</v>
          </cell>
        </row>
        <row r="474">
          <cell r="A474">
            <v>114470</v>
          </cell>
          <cell r="B474" t="str">
            <v xml:space="preserve"> ‡õéng ½d¯m nhúa thµm nhºp 12kg/m2,H  4cm </v>
          </cell>
          <cell r="C474" t="str">
            <v>m2</v>
          </cell>
          <cell r="D474">
            <v>28422.87</v>
          </cell>
          <cell r="E474">
            <v>1163.07</v>
          </cell>
          <cell r="F474">
            <v>2190.85</v>
          </cell>
        </row>
        <row r="475">
          <cell r="A475">
            <v>114471</v>
          </cell>
          <cell r="B475" t="str">
            <v xml:space="preserve"> ‡õéng ½d¯m nhúa thµm nhºp 12kg/m2,H  5cm </v>
          </cell>
          <cell r="C475" t="str">
            <v>m2</v>
          </cell>
          <cell r="D475">
            <v>29316.35</v>
          </cell>
          <cell r="E475">
            <v>1163.07</v>
          </cell>
          <cell r="F475">
            <v>2190.85</v>
          </cell>
        </row>
        <row r="476">
          <cell r="A476">
            <v>114472</v>
          </cell>
          <cell r="B476" t="str">
            <v xml:space="preserve"> ‡õéng ½d¯m nhúa thµm nhºp 12kg/m2,H  6cm </v>
          </cell>
          <cell r="C476" t="str">
            <v>m2</v>
          </cell>
          <cell r="D476">
            <v>30812.82</v>
          </cell>
          <cell r="E476">
            <v>1436.55</v>
          </cell>
          <cell r="F476">
            <v>2610.77</v>
          </cell>
        </row>
        <row r="477">
          <cell r="A477">
            <v>114473</v>
          </cell>
          <cell r="B477" t="str">
            <v xml:space="preserve"> ‡õéng ½d¯m nhúa thµm nhºp 12kg/m2,H  7cm </v>
          </cell>
          <cell r="C477" t="str">
            <v>m2</v>
          </cell>
          <cell r="D477">
            <v>31805.67</v>
          </cell>
          <cell r="E477">
            <v>1436.55</v>
          </cell>
          <cell r="F477">
            <v>2610.77</v>
          </cell>
        </row>
        <row r="478">
          <cell r="A478">
            <v>114474</v>
          </cell>
          <cell r="B478" t="str">
            <v xml:space="preserve"> ‡õéng ½d¯m nhúa thµm nhºp 12kg/m2,H  8cm </v>
          </cell>
          <cell r="C478" t="str">
            <v>m2</v>
          </cell>
          <cell r="D478">
            <v>32798.519999999997</v>
          </cell>
          <cell r="E478">
            <v>1436.55</v>
          </cell>
          <cell r="F478">
            <v>2610.77</v>
          </cell>
        </row>
        <row r="479">
          <cell r="A479">
            <v>114475</v>
          </cell>
          <cell r="B479" t="str">
            <v xml:space="preserve"> ‡õéng ½d¯m nhúa thµm nhºp 12kg/m2,H  9cm </v>
          </cell>
          <cell r="C479" t="str">
            <v>m2</v>
          </cell>
          <cell r="D479">
            <v>33193.050000000003</v>
          </cell>
          <cell r="E479">
            <v>1436.55</v>
          </cell>
          <cell r="F479">
            <v>2610.77</v>
          </cell>
        </row>
        <row r="480">
          <cell r="A480">
            <v>114476</v>
          </cell>
          <cell r="B480" t="str">
            <v xml:space="preserve"> ‡õéng ½d¯m nhúa thµm nhºp 12kg/m2,H 10cm </v>
          </cell>
          <cell r="C480" t="str">
            <v>m2</v>
          </cell>
          <cell r="D480">
            <v>35281.93</v>
          </cell>
          <cell r="E480">
            <v>1582.47</v>
          </cell>
          <cell r="F480">
            <v>3760.96</v>
          </cell>
        </row>
        <row r="481">
          <cell r="A481">
            <v>114477</v>
          </cell>
          <cell r="B481" t="str">
            <v xml:space="preserve"> ‡õéng ½d¯m nhúa thµm nhºp 12kg/m2,H 12cm </v>
          </cell>
          <cell r="C481" t="str">
            <v>m2</v>
          </cell>
          <cell r="D481">
            <v>37364.49</v>
          </cell>
          <cell r="E481">
            <v>1582.47</v>
          </cell>
          <cell r="F481">
            <v>3760.96</v>
          </cell>
        </row>
        <row r="482">
          <cell r="A482">
            <v>114478</v>
          </cell>
          <cell r="B482" t="str">
            <v xml:space="preserve"> ‡õéng ½d¯m nhúa thµm nhºp 12kg/m2,H 14cm </v>
          </cell>
          <cell r="C482" t="str">
            <v>m2</v>
          </cell>
          <cell r="D482">
            <v>39454.129999999997</v>
          </cell>
          <cell r="E482">
            <v>1582.47</v>
          </cell>
          <cell r="F482">
            <v>3760.96</v>
          </cell>
        </row>
        <row r="483">
          <cell r="A483">
            <v>114479</v>
          </cell>
          <cell r="B483" t="str">
            <v xml:space="preserve"> ‡õéng ½d¯m nhúa thµm nhºp 12kg/m2,H 15cm </v>
          </cell>
          <cell r="C483" t="str">
            <v>m2</v>
          </cell>
          <cell r="D483">
            <v>40488.49</v>
          </cell>
          <cell r="E483">
            <v>1666.78</v>
          </cell>
          <cell r="F483">
            <v>4253.8999999999996</v>
          </cell>
        </row>
        <row r="484">
          <cell r="A484">
            <v>114482</v>
          </cell>
          <cell r="B484" t="str">
            <v xml:space="preserve"> ‡õéng ½d¯m nhúa thµm nhºp 14kg/m2,H  6cm </v>
          </cell>
          <cell r="C484" t="str">
            <v>m2</v>
          </cell>
          <cell r="D484">
            <v>34444.019999999997</v>
          </cell>
          <cell r="E484">
            <v>1948.9</v>
          </cell>
          <cell r="F484">
            <v>2610.77</v>
          </cell>
        </row>
        <row r="485">
          <cell r="A485">
            <v>114483</v>
          </cell>
          <cell r="B485" t="str">
            <v xml:space="preserve"> ‡õéng ½d¯m nhúa thµm nhºp 14kg/m2,H  7cm </v>
          </cell>
          <cell r="C485" t="str">
            <v>m2</v>
          </cell>
          <cell r="D485">
            <v>35436.870000000003</v>
          </cell>
          <cell r="E485">
            <v>1948.9</v>
          </cell>
          <cell r="F485">
            <v>2610.77</v>
          </cell>
        </row>
        <row r="486">
          <cell r="A486">
            <v>114484</v>
          </cell>
          <cell r="B486" t="str">
            <v xml:space="preserve"> ‡õéng ½d¯m nhúa thµm nhºp 14kg/m2,H  8cm </v>
          </cell>
          <cell r="C486" t="str">
            <v>m2</v>
          </cell>
          <cell r="D486">
            <v>36429.72</v>
          </cell>
          <cell r="E486">
            <v>1948.9</v>
          </cell>
          <cell r="F486">
            <v>2610.77</v>
          </cell>
        </row>
        <row r="487">
          <cell r="A487">
            <v>114485</v>
          </cell>
          <cell r="B487" t="str">
            <v xml:space="preserve"> ‡õéng ½d¯m nhúa thµm nhºp 14kg/m2,H  8cm </v>
          </cell>
          <cell r="C487" t="str">
            <v>m2</v>
          </cell>
          <cell r="D487">
            <v>36824.25</v>
          </cell>
          <cell r="E487">
            <v>1948.9</v>
          </cell>
          <cell r="F487">
            <v>2610.77</v>
          </cell>
        </row>
        <row r="488">
          <cell r="A488">
            <v>114486</v>
          </cell>
          <cell r="B488" t="str">
            <v xml:space="preserve"> ‡õéng ½d¯m nhúa thµm nhºp 14kg/m2,H 10cm </v>
          </cell>
          <cell r="C488" t="str">
            <v>m2</v>
          </cell>
          <cell r="D488">
            <v>38913.129999999997</v>
          </cell>
          <cell r="E488">
            <v>2077.5300000000002</v>
          </cell>
          <cell r="F488">
            <v>3760.96</v>
          </cell>
        </row>
        <row r="489">
          <cell r="A489">
            <v>114487</v>
          </cell>
          <cell r="B489" t="str">
            <v xml:space="preserve"> ‡õéng ½d¯m nhúa thµm nhºp 14kg/m2,H 12cm </v>
          </cell>
          <cell r="C489" t="str">
            <v>m2</v>
          </cell>
          <cell r="D489">
            <v>40995.69</v>
          </cell>
          <cell r="E489">
            <v>2077.5300000000002</v>
          </cell>
          <cell r="F489">
            <v>3760.96</v>
          </cell>
        </row>
        <row r="490">
          <cell r="A490">
            <v>114488</v>
          </cell>
          <cell r="B490" t="str">
            <v xml:space="preserve"> ‡õéng ½d¯m nhúa thµm nhºp 14kg/m2,H 14cm </v>
          </cell>
          <cell r="C490" t="str">
            <v>m2</v>
          </cell>
          <cell r="D490">
            <v>43085.33</v>
          </cell>
          <cell r="E490">
            <v>2077.5300000000002</v>
          </cell>
          <cell r="F490">
            <v>3760.96</v>
          </cell>
        </row>
        <row r="491">
          <cell r="A491">
            <v>114492</v>
          </cell>
          <cell r="B491" t="str">
            <v xml:space="preserve"> ‡õéng ½d¯m nhúa thµm nhºp 16kg/m2,H  6cm </v>
          </cell>
          <cell r="C491" t="str">
            <v>m2</v>
          </cell>
          <cell r="D491">
            <v>38075.22</v>
          </cell>
          <cell r="E491">
            <v>1948.9</v>
          </cell>
          <cell r="F491">
            <v>2610.77</v>
          </cell>
        </row>
        <row r="492">
          <cell r="A492">
            <v>114493</v>
          </cell>
          <cell r="B492" t="str">
            <v xml:space="preserve"> ‡õéng ½d¯m nhúa thµm nhºp 16kg/m2,H  7cm </v>
          </cell>
          <cell r="C492" t="str">
            <v>m2</v>
          </cell>
          <cell r="D492">
            <v>39068.07</v>
          </cell>
          <cell r="E492">
            <v>1948.9</v>
          </cell>
          <cell r="F492">
            <v>2610.77</v>
          </cell>
        </row>
        <row r="493">
          <cell r="A493">
            <v>114494</v>
          </cell>
          <cell r="B493" t="str">
            <v xml:space="preserve"> ‡õéng ½d¯m nhúa thµm nhºp 16kg/m2,H  8cm </v>
          </cell>
          <cell r="C493" t="str">
            <v>m2</v>
          </cell>
          <cell r="D493">
            <v>40060.92</v>
          </cell>
          <cell r="E493">
            <v>1948.9</v>
          </cell>
          <cell r="F493">
            <v>2610.77</v>
          </cell>
        </row>
        <row r="494">
          <cell r="A494">
            <v>114495</v>
          </cell>
          <cell r="B494" t="str">
            <v xml:space="preserve"> ‡õéng ½d¯m nhúa thµm nhºp 16kg/m2,H  9cm </v>
          </cell>
          <cell r="C494" t="str">
            <v>m2</v>
          </cell>
          <cell r="D494">
            <v>40455.449999999997</v>
          </cell>
          <cell r="E494">
            <v>1948.9</v>
          </cell>
          <cell r="F494">
            <v>2610.77</v>
          </cell>
        </row>
        <row r="495">
          <cell r="A495">
            <v>114496</v>
          </cell>
          <cell r="B495" t="str">
            <v xml:space="preserve"> ‡õéng ½d¯m nhúa thµm nhºp 16kg/m2,H 10cm </v>
          </cell>
          <cell r="C495" t="str">
            <v>m2</v>
          </cell>
          <cell r="D495">
            <v>42544.33</v>
          </cell>
          <cell r="E495">
            <v>2077.5300000000002</v>
          </cell>
          <cell r="F495">
            <v>3760.96</v>
          </cell>
        </row>
        <row r="496">
          <cell r="A496">
            <v>114497</v>
          </cell>
          <cell r="B496" t="str">
            <v xml:space="preserve"> ‡õéng ½d¯m nhúa thµm nhºp 16kg/m2,H 12cm </v>
          </cell>
          <cell r="C496" t="str">
            <v>m2</v>
          </cell>
          <cell r="D496">
            <v>44626.89</v>
          </cell>
          <cell r="E496">
            <v>2077.5300000000002</v>
          </cell>
          <cell r="F496">
            <v>3760.96</v>
          </cell>
        </row>
        <row r="497">
          <cell r="A497">
            <v>114498</v>
          </cell>
          <cell r="B497" t="str">
            <v xml:space="preserve"> ‡õéng ½d¯m nhúa thµm nhºp 16kg/m2,H 14cm </v>
          </cell>
          <cell r="C497" t="str">
            <v>m2</v>
          </cell>
          <cell r="D497">
            <v>46716.53</v>
          </cell>
          <cell r="E497">
            <v>2077.5300000000002</v>
          </cell>
          <cell r="F497">
            <v>3760.96</v>
          </cell>
        </row>
        <row r="498">
          <cell r="A498">
            <v>114511</v>
          </cell>
          <cell r="B498" t="str">
            <v xml:space="preserve"> ‡õéng c¶p phâi lŸng nhúa 3.5kg/m2,H  6cm </v>
          </cell>
          <cell r="C498" t="str">
            <v>m2</v>
          </cell>
          <cell r="D498">
            <v>14259.54</v>
          </cell>
          <cell r="E498">
            <v>957.85</v>
          </cell>
          <cell r="F498">
            <v>2738.57</v>
          </cell>
        </row>
        <row r="499">
          <cell r="A499">
            <v>114512</v>
          </cell>
          <cell r="B499" t="str">
            <v xml:space="preserve"> ‡õéng c¶p phâi lŸng nhúa 3.5kg/m2,H  8cm </v>
          </cell>
          <cell r="C499" t="str">
            <v>m2</v>
          </cell>
          <cell r="D499">
            <v>14829.59</v>
          </cell>
          <cell r="E499">
            <v>957.85</v>
          </cell>
          <cell r="F499">
            <v>2738.57</v>
          </cell>
        </row>
        <row r="500">
          <cell r="A500">
            <v>114513</v>
          </cell>
          <cell r="B500" t="str">
            <v xml:space="preserve"> ‡õéng c¶p phâi lŸng nhúa 3.5kg/m2,H 10cm </v>
          </cell>
          <cell r="C500" t="str">
            <v>m2</v>
          </cell>
          <cell r="D500">
            <v>15409.7</v>
          </cell>
          <cell r="E500">
            <v>1014.75</v>
          </cell>
          <cell r="F500">
            <v>3833.99</v>
          </cell>
        </row>
        <row r="501">
          <cell r="A501">
            <v>114514</v>
          </cell>
          <cell r="B501" t="str">
            <v xml:space="preserve"> ‡õéng c¶p phâi lŸng nhúa 3.5kg/m2,H 12cm </v>
          </cell>
          <cell r="C501" t="str">
            <v>m2</v>
          </cell>
          <cell r="D501">
            <v>15997.88</v>
          </cell>
          <cell r="E501">
            <v>1014.75</v>
          </cell>
          <cell r="F501">
            <v>3833.99</v>
          </cell>
        </row>
        <row r="502">
          <cell r="A502">
            <v>114515</v>
          </cell>
          <cell r="B502" t="str">
            <v xml:space="preserve"> ‡õéng c¶p phâi lŸng nhúa 3.5kg/m2,H 14cm </v>
          </cell>
          <cell r="C502" t="str">
            <v>m2</v>
          </cell>
          <cell r="D502">
            <v>16553.830000000002</v>
          </cell>
          <cell r="E502">
            <v>1014.75</v>
          </cell>
          <cell r="F502">
            <v>3833.99</v>
          </cell>
        </row>
        <row r="503">
          <cell r="A503">
            <v>114516</v>
          </cell>
          <cell r="B503" t="str">
            <v xml:space="preserve"> ‡õéng c¶p phâi lŸng nhúa 3.5kg/m2,H 16cm </v>
          </cell>
          <cell r="C503" t="str">
            <v>m2</v>
          </cell>
          <cell r="D503">
            <v>17135.96</v>
          </cell>
          <cell r="E503">
            <v>1127.5</v>
          </cell>
          <cell r="F503">
            <v>5294.56</v>
          </cell>
        </row>
        <row r="504">
          <cell r="A504">
            <v>114517</v>
          </cell>
          <cell r="B504" t="str">
            <v xml:space="preserve"> ‡õéng c¶p phâi lŸng nhúa 3.5kg/m2,H 18cm </v>
          </cell>
          <cell r="C504" t="str">
            <v>m2</v>
          </cell>
          <cell r="D504">
            <v>17710.04</v>
          </cell>
          <cell r="E504">
            <v>1127.5</v>
          </cell>
          <cell r="F504">
            <v>5294.56</v>
          </cell>
        </row>
        <row r="505">
          <cell r="A505">
            <v>114518</v>
          </cell>
          <cell r="B505" t="str">
            <v xml:space="preserve"> ‡õéng c¶p phâi lŸng nhúa 3.5kg/m2,H 20cm </v>
          </cell>
          <cell r="C505" t="str">
            <v>m2</v>
          </cell>
          <cell r="D505">
            <v>18286.13</v>
          </cell>
          <cell r="E505">
            <v>1127.5</v>
          </cell>
          <cell r="F505">
            <v>5294.56</v>
          </cell>
        </row>
        <row r="506">
          <cell r="A506">
            <v>114521</v>
          </cell>
          <cell r="B506" t="str">
            <v xml:space="preserve"> ‡õéng c¶p phâi lŸng nhúa 4.5kg/m2,H  6cm </v>
          </cell>
          <cell r="C506" t="str">
            <v>m2</v>
          </cell>
          <cell r="D506">
            <v>16874.689999999999</v>
          </cell>
          <cell r="E506">
            <v>957.85</v>
          </cell>
          <cell r="F506">
            <v>2738.57</v>
          </cell>
        </row>
        <row r="507">
          <cell r="A507">
            <v>114522</v>
          </cell>
          <cell r="B507" t="str">
            <v xml:space="preserve"> ‡õéng c¶p phâi lŸng nhúa 4.5kg/m2,H  8cm </v>
          </cell>
          <cell r="C507" t="str">
            <v>m2</v>
          </cell>
          <cell r="D507">
            <v>17444.740000000002</v>
          </cell>
          <cell r="E507">
            <v>957.85</v>
          </cell>
          <cell r="F507">
            <v>2738.57</v>
          </cell>
        </row>
        <row r="508">
          <cell r="A508">
            <v>114523</v>
          </cell>
          <cell r="B508" t="str">
            <v xml:space="preserve"> ‡õéng c¶p phâi lŸng nhúa 4.5kg/m2,H 10cm </v>
          </cell>
          <cell r="C508" t="str">
            <v>m2</v>
          </cell>
          <cell r="D508">
            <v>18024.849999999999</v>
          </cell>
          <cell r="E508">
            <v>1070.5999999999999</v>
          </cell>
          <cell r="F508">
            <v>3833.99</v>
          </cell>
        </row>
        <row r="509">
          <cell r="A509">
            <v>114524</v>
          </cell>
          <cell r="B509" t="str">
            <v xml:space="preserve"> ‡õéng c¶p phâi lŸng nhúa 4.5kg/m2,H 12cm </v>
          </cell>
          <cell r="C509" t="str">
            <v>m2</v>
          </cell>
          <cell r="D509">
            <v>18613.03</v>
          </cell>
          <cell r="E509">
            <v>1070.5999999999999</v>
          </cell>
          <cell r="F509">
            <v>3833.99</v>
          </cell>
        </row>
        <row r="510">
          <cell r="A510">
            <v>114525</v>
          </cell>
          <cell r="B510" t="str">
            <v xml:space="preserve"> ‡õéng c¶p phâi lŸng nhúa 4.5kg/m2,H 14cm </v>
          </cell>
          <cell r="C510" t="str">
            <v>m2</v>
          </cell>
          <cell r="D510">
            <v>19168.98</v>
          </cell>
          <cell r="E510">
            <v>1070.5999999999999</v>
          </cell>
          <cell r="F510">
            <v>3833.99</v>
          </cell>
        </row>
        <row r="511">
          <cell r="A511">
            <v>114526</v>
          </cell>
          <cell r="B511" t="str">
            <v xml:space="preserve"> ‡õéng c¶p phâi lŸng nhúa 4.5kg/m2,H 16cm </v>
          </cell>
          <cell r="C511" t="str">
            <v>m2</v>
          </cell>
          <cell r="D511">
            <v>19751.11</v>
          </cell>
          <cell r="E511">
            <v>1127.5</v>
          </cell>
          <cell r="F511">
            <v>5294.56</v>
          </cell>
        </row>
        <row r="512">
          <cell r="A512">
            <v>114527</v>
          </cell>
          <cell r="B512" t="str">
            <v xml:space="preserve"> ‡õéng c¶p phâi lŸng nhúa 4.5kg/m2,H 18cm </v>
          </cell>
          <cell r="C512" t="str">
            <v>m2</v>
          </cell>
          <cell r="D512">
            <v>20325.189999999999</v>
          </cell>
          <cell r="E512">
            <v>1127.5</v>
          </cell>
          <cell r="F512">
            <v>5294.56</v>
          </cell>
        </row>
        <row r="513">
          <cell r="A513">
            <v>114528</v>
          </cell>
          <cell r="B513" t="str">
            <v xml:space="preserve"> ‡õéng c¶p phâi lŸng nhúa 4.5kg/m2,H 20cm </v>
          </cell>
          <cell r="C513" t="str">
            <v>m2</v>
          </cell>
          <cell r="D513">
            <v>20901.28</v>
          </cell>
          <cell r="E513">
            <v>1127.5</v>
          </cell>
          <cell r="F513">
            <v>5294.56</v>
          </cell>
        </row>
        <row r="514">
          <cell r="A514">
            <v>114531</v>
          </cell>
          <cell r="B514" t="str">
            <v xml:space="preserve"> ‡õéng c¶p phâi lŸng nhúa 5.5kg/m2,H  6cm </v>
          </cell>
          <cell r="C514" t="str">
            <v>m2</v>
          </cell>
          <cell r="D514">
            <v>19621.14</v>
          </cell>
          <cell r="E514">
            <v>1353</v>
          </cell>
          <cell r="F514">
            <v>2921.14</v>
          </cell>
        </row>
        <row r="515">
          <cell r="A515">
            <v>114532</v>
          </cell>
          <cell r="B515" t="str">
            <v xml:space="preserve"> ‡õéng c¶p phâi lŸng nhúa 5.5kg/m2,H  8cm </v>
          </cell>
          <cell r="C515" t="str">
            <v>m2</v>
          </cell>
          <cell r="D515">
            <v>20191.18</v>
          </cell>
          <cell r="E515">
            <v>1353</v>
          </cell>
          <cell r="F515">
            <v>2921.14</v>
          </cell>
        </row>
        <row r="516">
          <cell r="A516">
            <v>114533</v>
          </cell>
          <cell r="B516" t="str">
            <v xml:space="preserve"> ‡õéng c¶p phâi lŸng nhúa 5.5kg/m2,H 10cm </v>
          </cell>
          <cell r="C516" t="str">
            <v>m2</v>
          </cell>
          <cell r="D516">
            <v>20771.3</v>
          </cell>
          <cell r="E516">
            <v>1408.85</v>
          </cell>
          <cell r="F516">
            <v>4199.13</v>
          </cell>
        </row>
        <row r="517">
          <cell r="A517">
            <v>114534</v>
          </cell>
          <cell r="B517" t="str">
            <v xml:space="preserve"> ‡õéng c¶p phâi lŸng nhúa 5.5kg/m2,H 12cm </v>
          </cell>
          <cell r="C517" t="str">
            <v>m2</v>
          </cell>
          <cell r="D517">
            <v>21359.48</v>
          </cell>
          <cell r="E517">
            <v>1408.85</v>
          </cell>
          <cell r="F517">
            <v>5050.96</v>
          </cell>
        </row>
        <row r="518">
          <cell r="A518">
            <v>114535</v>
          </cell>
          <cell r="B518" t="str">
            <v xml:space="preserve"> ‡õéng c¶p phâi lŸng nhúa 5.5kg/m2,H 14cm </v>
          </cell>
          <cell r="C518" t="str">
            <v>m2</v>
          </cell>
          <cell r="D518">
            <v>21915.42</v>
          </cell>
          <cell r="E518">
            <v>1408.85</v>
          </cell>
          <cell r="F518">
            <v>5050.96</v>
          </cell>
        </row>
        <row r="519">
          <cell r="A519">
            <v>114536</v>
          </cell>
          <cell r="B519" t="str">
            <v xml:space="preserve"> ‡õéng c¶p phâi lŸng nhúa 5.5kg/m2,H 16cm </v>
          </cell>
          <cell r="C519" t="str">
            <v>m2</v>
          </cell>
          <cell r="D519">
            <v>22497.56</v>
          </cell>
          <cell r="E519">
            <v>1465.75</v>
          </cell>
          <cell r="F519">
            <v>5477.13</v>
          </cell>
        </row>
        <row r="520">
          <cell r="A520">
            <v>114537</v>
          </cell>
          <cell r="B520" t="str">
            <v xml:space="preserve"> ‡õéng c¶p phâi lŸng nhúa 5.5kg/m2,H 18cm </v>
          </cell>
          <cell r="C520" t="str">
            <v>m2</v>
          </cell>
          <cell r="D520">
            <v>23071.63</v>
          </cell>
          <cell r="E520">
            <v>1465.75</v>
          </cell>
          <cell r="F520">
            <v>5477.13</v>
          </cell>
        </row>
        <row r="521">
          <cell r="A521">
            <v>114538</v>
          </cell>
          <cell r="B521" t="str">
            <v xml:space="preserve"> ‡õéng c¶p phâi lŸng nhúa 5.5kg/m2,H 20cm </v>
          </cell>
          <cell r="C521" t="str">
            <v>m2</v>
          </cell>
          <cell r="D521">
            <v>23647.72</v>
          </cell>
          <cell r="E521">
            <v>1465.75</v>
          </cell>
          <cell r="F521">
            <v>5477.13</v>
          </cell>
        </row>
        <row r="522">
          <cell r="A522">
            <v>114541</v>
          </cell>
          <cell r="B522" t="str">
            <v xml:space="preserve"> ‡õéng c¶p phâi lŸng nhúa 6.5kg/m2,H  6cm </v>
          </cell>
          <cell r="C522" t="str">
            <v>m2</v>
          </cell>
          <cell r="D522">
            <v>22556.29</v>
          </cell>
          <cell r="E522">
            <v>1353</v>
          </cell>
          <cell r="F522">
            <v>2921.14</v>
          </cell>
        </row>
        <row r="523">
          <cell r="A523">
            <v>114542</v>
          </cell>
          <cell r="B523" t="str">
            <v xml:space="preserve"> ‡õéng c¶p phâi lŸng nhúa 6.5kg/m2,H  8cm </v>
          </cell>
          <cell r="C523" t="str">
            <v>m2</v>
          </cell>
          <cell r="D523">
            <v>23126.33</v>
          </cell>
          <cell r="E523">
            <v>1353</v>
          </cell>
          <cell r="F523">
            <v>2921.14</v>
          </cell>
        </row>
        <row r="524">
          <cell r="A524">
            <v>114543</v>
          </cell>
          <cell r="B524" t="str">
            <v xml:space="preserve"> ‡õéng c¶p phâi lŸng nhúa 6.5kg/m2,H 10cm </v>
          </cell>
          <cell r="C524" t="str">
            <v>m2</v>
          </cell>
          <cell r="D524">
            <v>23706.45</v>
          </cell>
          <cell r="E524">
            <v>1429.54</v>
          </cell>
          <cell r="F524">
            <v>4199.13</v>
          </cell>
        </row>
        <row r="525">
          <cell r="A525">
            <v>114544</v>
          </cell>
          <cell r="B525" t="str">
            <v xml:space="preserve"> ‡õéng c¶p phâi lŸng nhúa 6.5kg/m2,H 12cm </v>
          </cell>
          <cell r="C525" t="str">
            <v>m2</v>
          </cell>
          <cell r="D525">
            <v>24294.63</v>
          </cell>
          <cell r="E525">
            <v>1429.54</v>
          </cell>
          <cell r="F525">
            <v>5050.96</v>
          </cell>
        </row>
        <row r="526">
          <cell r="A526">
            <v>114545</v>
          </cell>
          <cell r="B526" t="str">
            <v xml:space="preserve"> ‡õéng c¶p phâi lŸng nhúa 6.5kg/m2,H 14cm </v>
          </cell>
          <cell r="C526" t="str">
            <v>m2</v>
          </cell>
          <cell r="D526">
            <v>24850.57</v>
          </cell>
          <cell r="E526">
            <v>1429.54</v>
          </cell>
          <cell r="F526">
            <v>5050.96</v>
          </cell>
        </row>
        <row r="527">
          <cell r="A527">
            <v>114546</v>
          </cell>
          <cell r="B527" t="str">
            <v xml:space="preserve"> ‡õéng c¶p phâi lŸng nhúa 6.5kg/m2,H 16cm </v>
          </cell>
          <cell r="C527" t="str">
            <v>m2</v>
          </cell>
          <cell r="D527">
            <v>25432.71</v>
          </cell>
          <cell r="E527">
            <v>1465.75</v>
          </cell>
          <cell r="F527">
            <v>5477.13</v>
          </cell>
        </row>
        <row r="528">
          <cell r="A528">
            <v>114547</v>
          </cell>
          <cell r="B528" t="str">
            <v xml:space="preserve"> ‡õéng c¶p phâi lŸng nhúa 6.5kg/m2,H 18cm </v>
          </cell>
          <cell r="C528" t="str">
            <v>m2</v>
          </cell>
          <cell r="D528">
            <v>26006.78</v>
          </cell>
          <cell r="E528">
            <v>1465.75</v>
          </cell>
          <cell r="F528">
            <v>5477.13</v>
          </cell>
        </row>
        <row r="529">
          <cell r="A529">
            <v>114548</v>
          </cell>
          <cell r="B529" t="str">
            <v xml:space="preserve"> ‡õéng c¶p phâi lŸng nhúa 6.5kg/m2,H 20cm </v>
          </cell>
          <cell r="C529" t="str">
            <v>m2</v>
          </cell>
          <cell r="D529">
            <v>26582.87</v>
          </cell>
          <cell r="E529">
            <v>1465.75</v>
          </cell>
          <cell r="F529">
            <v>5477.13</v>
          </cell>
        </row>
        <row r="530">
          <cell r="A530">
            <v>114601</v>
          </cell>
          <cell r="B530" t="str">
            <v xml:space="preserve"> ‡õéng ½Ÿ d¯m kÂp ½¶t,½¬ l¿n ¾p d¡y  10cm </v>
          </cell>
          <cell r="C530" t="str">
            <v>m2</v>
          </cell>
          <cell r="D530">
            <v>10311.91</v>
          </cell>
          <cell r="E530">
            <v>1603.32</v>
          </cell>
          <cell r="F530">
            <v>1825.71</v>
          </cell>
        </row>
        <row r="531">
          <cell r="A531">
            <v>114602</v>
          </cell>
          <cell r="B531" t="str">
            <v xml:space="preserve"> ‡õéng ½Ÿ d¯m kÂp ½¶t,½¬ l¿n ¾p d¡y  12cm </v>
          </cell>
          <cell r="C531" t="str">
            <v>m2</v>
          </cell>
          <cell r="D531">
            <v>12673.4</v>
          </cell>
          <cell r="E531">
            <v>1655.04</v>
          </cell>
          <cell r="F531">
            <v>2190.85</v>
          </cell>
        </row>
        <row r="532">
          <cell r="A532">
            <v>114603</v>
          </cell>
          <cell r="B532" t="str">
            <v xml:space="preserve"> ‡õéng ½Ÿ d¯m kÂp ½¶t,½¬ l¿n ¾p d¡y  14cm </v>
          </cell>
          <cell r="C532" t="str">
            <v>m2</v>
          </cell>
          <cell r="D532">
            <v>15480.26</v>
          </cell>
          <cell r="E532">
            <v>1706.76</v>
          </cell>
          <cell r="F532">
            <v>2555.9899999999998</v>
          </cell>
        </row>
        <row r="533">
          <cell r="A533">
            <v>115111</v>
          </cell>
          <cell r="B533" t="str">
            <v xml:space="preserve"> ‡õéng ½Ÿ d¯m ½en,½¬ l¿n ¾p d¡y 3cm   </v>
          </cell>
          <cell r="C533" t="str">
            <v>m2</v>
          </cell>
          <cell r="D533">
            <v>11553.34</v>
          </cell>
          <cell r="E533">
            <v>96.96</v>
          </cell>
          <cell r="F533">
            <v>518.35</v>
          </cell>
        </row>
        <row r="534">
          <cell r="A534">
            <v>115112</v>
          </cell>
          <cell r="B534" t="str">
            <v xml:space="preserve"> ‡õéng ½Ÿ d¯m ½en,½¬ l¿n ¾p d¡y 4cm   </v>
          </cell>
          <cell r="C534" t="str">
            <v>m2</v>
          </cell>
          <cell r="D534">
            <v>16244.3</v>
          </cell>
          <cell r="E534">
            <v>128.53</v>
          </cell>
          <cell r="F534">
            <v>571.82000000000005</v>
          </cell>
        </row>
        <row r="535">
          <cell r="A535">
            <v>115113</v>
          </cell>
          <cell r="B535" t="str">
            <v xml:space="preserve"> ‡õéng ½Ÿ d¯m ½en,½¬ l¿n ¾p d¡y 5cm   </v>
          </cell>
          <cell r="C535" t="str">
            <v>m2</v>
          </cell>
          <cell r="D535">
            <v>19261.09</v>
          </cell>
          <cell r="E535">
            <v>161.22999999999999</v>
          </cell>
          <cell r="F535">
            <v>621.95000000000005</v>
          </cell>
        </row>
        <row r="536">
          <cell r="A536">
            <v>115114</v>
          </cell>
          <cell r="B536" t="str">
            <v xml:space="preserve"> ‡õéng ½Ÿ d¯m ½en,½¬ l¿n ¾p d¡y 6cm   </v>
          </cell>
          <cell r="C536" t="str">
            <v>m2</v>
          </cell>
          <cell r="D536">
            <v>23106.68</v>
          </cell>
          <cell r="E536">
            <v>192.79</v>
          </cell>
          <cell r="F536">
            <v>823.39</v>
          </cell>
        </row>
        <row r="537">
          <cell r="A537">
            <v>115115</v>
          </cell>
          <cell r="B537" t="str">
            <v xml:space="preserve"> ‡õéng ½Ÿ d¯m ½en,½¬ l¿n ¾p d¡y 7cm   </v>
          </cell>
          <cell r="C537" t="str">
            <v>m2</v>
          </cell>
          <cell r="D537">
            <v>26952.27</v>
          </cell>
          <cell r="E537">
            <v>226.62</v>
          </cell>
          <cell r="F537">
            <v>880.2</v>
          </cell>
        </row>
        <row r="538">
          <cell r="A538">
            <v>115116</v>
          </cell>
          <cell r="B538" t="str">
            <v xml:space="preserve"> ‡õéng ½Ÿ d¯m ½en,½¬ l¿n ¾p d¡y 8cm   </v>
          </cell>
          <cell r="C538" t="str">
            <v>m2</v>
          </cell>
          <cell r="D538">
            <v>30814.44</v>
          </cell>
          <cell r="E538">
            <v>258.19</v>
          </cell>
          <cell r="F538">
            <v>926.99</v>
          </cell>
        </row>
        <row r="539">
          <cell r="A539">
            <v>115121</v>
          </cell>
          <cell r="B539" t="str">
            <v xml:space="preserve"> ‡õéng BT nhúa h­t thá,½¬ l¿n ¾p d¡y 3cm  </v>
          </cell>
          <cell r="C539" t="str">
            <v>m2</v>
          </cell>
          <cell r="D539">
            <v>11159.71</v>
          </cell>
          <cell r="E539">
            <v>120.64</v>
          </cell>
          <cell r="F539">
            <v>592.91999999999996</v>
          </cell>
        </row>
        <row r="540">
          <cell r="A540">
            <v>115122</v>
          </cell>
          <cell r="B540" t="str">
            <v xml:space="preserve"> ‡õéng BT nhúa h­t thá,½¬ l¿n ¾p d¡y 4cm  </v>
          </cell>
          <cell r="C540" t="str">
            <v>m2</v>
          </cell>
          <cell r="D540">
            <v>14890.29</v>
          </cell>
          <cell r="E540">
            <v>161.22999999999999</v>
          </cell>
          <cell r="F540">
            <v>659.76</v>
          </cell>
        </row>
        <row r="541">
          <cell r="A541">
            <v>115123</v>
          </cell>
          <cell r="B541" t="str">
            <v xml:space="preserve"> ‡õéng BT nhúa h­t thá,½¬ l¿n ¾p d¡y 5cm  </v>
          </cell>
          <cell r="C541" t="str">
            <v>m2</v>
          </cell>
          <cell r="D541">
            <v>18604.86</v>
          </cell>
          <cell r="E541">
            <v>200.69</v>
          </cell>
          <cell r="F541">
            <v>761.62</v>
          </cell>
        </row>
        <row r="542">
          <cell r="A542">
            <v>115124</v>
          </cell>
          <cell r="B542" t="str">
            <v xml:space="preserve"> ‡õéng BT nhúa h­t thá,½¬ l¿n ¾p d¡y 6cm  </v>
          </cell>
          <cell r="C542" t="str">
            <v>m2</v>
          </cell>
          <cell r="D542">
            <v>22319.42</v>
          </cell>
          <cell r="E542">
            <v>241.27</v>
          </cell>
          <cell r="F542">
            <v>828.46</v>
          </cell>
        </row>
        <row r="543">
          <cell r="A543">
            <v>115125</v>
          </cell>
          <cell r="B543" t="str">
            <v xml:space="preserve"> ‡õéng BT nhúa h­t thá,½¬ l¿n ¾p d¡y 7cm  </v>
          </cell>
          <cell r="C543" t="str">
            <v>m2</v>
          </cell>
          <cell r="D543">
            <v>26033.99</v>
          </cell>
          <cell r="E543">
            <v>281.86</v>
          </cell>
          <cell r="F543">
            <v>898.64</v>
          </cell>
        </row>
        <row r="544">
          <cell r="A544">
            <v>115131</v>
          </cell>
          <cell r="B544" t="str">
            <v xml:space="preserve"> ‡õéng BT nhúa h­t mÙn,½¬ l¿n ¾p d¡y 3cm  </v>
          </cell>
          <cell r="C544" t="str">
            <v>m2</v>
          </cell>
          <cell r="D544">
            <v>13623.5</v>
          </cell>
          <cell r="E544">
            <v>125.15</v>
          </cell>
          <cell r="F544">
            <v>599.6</v>
          </cell>
        </row>
        <row r="545">
          <cell r="A545">
            <v>115132</v>
          </cell>
          <cell r="B545" t="str">
            <v xml:space="preserve"> ‡õéng BT nhúa h­t mÙn,½¬ l¿n ¾p d¡y 4cm  </v>
          </cell>
          <cell r="C545" t="str">
            <v>m2</v>
          </cell>
          <cell r="D545">
            <v>18164.669999999998</v>
          </cell>
          <cell r="E545">
            <v>166.86</v>
          </cell>
          <cell r="F545">
            <v>669.78</v>
          </cell>
        </row>
        <row r="546">
          <cell r="A546">
            <v>115133</v>
          </cell>
          <cell r="B546" t="str">
            <v xml:space="preserve"> ‡õéng BT nhúa h­t mÙn,½¬ l¿n ¾p d¡y 5cm  </v>
          </cell>
          <cell r="C546" t="str">
            <v>m2</v>
          </cell>
          <cell r="D546">
            <v>22705.83</v>
          </cell>
          <cell r="E546">
            <v>208.58</v>
          </cell>
          <cell r="F546">
            <v>771.65</v>
          </cell>
        </row>
        <row r="547">
          <cell r="A547">
            <v>115134</v>
          </cell>
          <cell r="B547" t="str">
            <v xml:space="preserve"> ‡õéng BT nhúa h­t mÙn,½¬ l¿n ¾p d¡y 6cm  </v>
          </cell>
          <cell r="C547" t="str">
            <v>m2</v>
          </cell>
          <cell r="D547">
            <v>27239.5</v>
          </cell>
          <cell r="E547">
            <v>250.29</v>
          </cell>
          <cell r="F547">
            <v>838.49</v>
          </cell>
        </row>
        <row r="548">
          <cell r="A548">
            <v>115135</v>
          </cell>
          <cell r="B548" t="str">
            <v xml:space="preserve"> ‡õéng BT nhúa h­t mÙn,½¬ l¿n ¾p d¡y 7cm  </v>
          </cell>
          <cell r="C548" t="str">
            <v>m2</v>
          </cell>
          <cell r="D548">
            <v>31791.91</v>
          </cell>
          <cell r="E548">
            <v>292.01</v>
          </cell>
          <cell r="F548">
            <v>805.07</v>
          </cell>
        </row>
        <row r="549">
          <cell r="A549">
            <v>115211</v>
          </cell>
          <cell r="B549" t="str">
            <v xml:space="preserve"> SX ½Ÿ d¯m ½en,      tr­m træn 20-25T/h   </v>
          </cell>
          <cell r="C549" t="str">
            <v>t¶n</v>
          </cell>
          <cell r="D549">
            <v>0</v>
          </cell>
          <cell r="E549">
            <v>0</v>
          </cell>
          <cell r="F549">
            <v>51554</v>
          </cell>
        </row>
        <row r="550">
          <cell r="A550">
            <v>115212</v>
          </cell>
          <cell r="B550" t="str">
            <v xml:space="preserve"> SX BT nhúa h­t thá, tr­m træn 20-25T/h   </v>
          </cell>
          <cell r="C550" t="str">
            <v>t¶n</v>
          </cell>
          <cell r="D550">
            <v>0</v>
          </cell>
          <cell r="E550">
            <v>0</v>
          </cell>
          <cell r="F550">
            <v>65013</v>
          </cell>
        </row>
        <row r="551">
          <cell r="A551">
            <v>115213</v>
          </cell>
          <cell r="B551" t="str">
            <v xml:space="preserve"> SX BT nhúa h­t mÙn, tr­m træn 20-25T/h   </v>
          </cell>
          <cell r="C551" t="str">
            <v>t¶n</v>
          </cell>
          <cell r="D551">
            <v>0</v>
          </cell>
          <cell r="E551">
            <v>0</v>
          </cell>
          <cell r="F551">
            <v>65013</v>
          </cell>
        </row>
        <row r="552">
          <cell r="A552">
            <v>115221</v>
          </cell>
          <cell r="B552" t="str">
            <v xml:space="preserve"> SX ½Ÿ d¯m ½en,      tr­m træn 50-60T/h   </v>
          </cell>
          <cell r="C552" t="str">
            <v>t¶n</v>
          </cell>
          <cell r="D552">
            <v>0</v>
          </cell>
          <cell r="E552">
            <v>0</v>
          </cell>
          <cell r="F552">
            <v>46015</v>
          </cell>
        </row>
        <row r="553">
          <cell r="A553">
            <v>115222</v>
          </cell>
          <cell r="B553" t="str">
            <v xml:space="preserve"> SX BT nhúa h­t thá, tr­m træn 50-60T/h   </v>
          </cell>
          <cell r="C553" t="str">
            <v>t¶n</v>
          </cell>
          <cell r="D553">
            <v>0</v>
          </cell>
          <cell r="E553">
            <v>0</v>
          </cell>
          <cell r="F553">
            <v>58128</v>
          </cell>
        </row>
        <row r="554">
          <cell r="A554">
            <v>115223</v>
          </cell>
          <cell r="B554" t="str">
            <v xml:space="preserve"> SX BT nhúa h­t mÙn, tr­m træn 50-60T/h   </v>
          </cell>
          <cell r="C554" t="str">
            <v>t¶n</v>
          </cell>
          <cell r="D554">
            <v>0</v>
          </cell>
          <cell r="E554">
            <v>0</v>
          </cell>
          <cell r="F554">
            <v>99008</v>
          </cell>
        </row>
        <row r="555">
          <cell r="A555">
            <v>115301</v>
          </cell>
          <cell r="B555" t="str">
            <v xml:space="preserve"> Lèp bŸm dÏnh = nhúa ½õéng (0.5kgnhúa/m2) </v>
          </cell>
          <cell r="C555" t="str">
            <v>m2</v>
          </cell>
          <cell r="D555">
            <v>1034.3699999999999</v>
          </cell>
          <cell r="E555">
            <v>33.94</v>
          </cell>
          <cell r="F555">
            <v>650.78</v>
          </cell>
        </row>
        <row r="556">
          <cell r="A556">
            <v>115302</v>
          </cell>
          <cell r="B556" t="str">
            <v xml:space="preserve"> Lèp bŸm dÏnh = nhúa ½õéng (0.8kgnhúa/m2) </v>
          </cell>
          <cell r="C556" t="str">
            <v>m2</v>
          </cell>
          <cell r="D556">
            <v>1895.25</v>
          </cell>
          <cell r="E556">
            <v>33.94</v>
          </cell>
          <cell r="F556">
            <v>650.78</v>
          </cell>
        </row>
        <row r="557">
          <cell r="A557">
            <v>115303</v>
          </cell>
          <cell r="B557" t="str">
            <v xml:space="preserve"> Lèp bŸm dÏnh = nhúa ½õéng (1.0kgnhúa/m2) </v>
          </cell>
          <cell r="C557" t="str">
            <v>m2</v>
          </cell>
          <cell r="D557">
            <v>2369.17</v>
          </cell>
          <cell r="E557">
            <v>33.94</v>
          </cell>
          <cell r="F557">
            <v>650.78</v>
          </cell>
        </row>
        <row r="558">
          <cell r="A558">
            <v>119311</v>
          </cell>
          <cell r="B558" t="str">
            <v xml:space="preserve"> BT âng câng D=0.75m,d¡y  8cm         </v>
          </cell>
          <cell r="C558" t="str">
            <v>m</v>
          </cell>
          <cell r="D558">
            <v>66302</v>
          </cell>
          <cell r="E558">
            <v>37188</v>
          </cell>
          <cell r="F558">
            <v>1796</v>
          </cell>
        </row>
        <row r="559">
          <cell r="A559">
            <v>119312</v>
          </cell>
          <cell r="B559" t="str">
            <v xml:space="preserve"> BT âng câng D=1.00m,d¡y  9cm         </v>
          </cell>
          <cell r="C559" t="str">
            <v>m</v>
          </cell>
          <cell r="D559">
            <v>101628</v>
          </cell>
          <cell r="E559">
            <v>45895</v>
          </cell>
          <cell r="F559">
            <v>2589</v>
          </cell>
        </row>
        <row r="560">
          <cell r="A560">
            <v>119313</v>
          </cell>
          <cell r="B560" t="str">
            <v xml:space="preserve"> BT âng câng D=1.00m,d¡y 12cm         </v>
          </cell>
          <cell r="C560" t="str">
            <v>m</v>
          </cell>
          <cell r="D560">
            <v>148636</v>
          </cell>
          <cell r="E560">
            <v>48631</v>
          </cell>
          <cell r="F560">
            <v>3384</v>
          </cell>
        </row>
        <row r="561">
          <cell r="A561">
            <v>119314</v>
          </cell>
          <cell r="B561" t="str">
            <v xml:space="preserve"> BT âng câng D=1.25m,d¡y 10cm         </v>
          </cell>
          <cell r="C561" t="str">
            <v>m</v>
          </cell>
          <cell r="D561">
            <v>149004</v>
          </cell>
          <cell r="E561">
            <v>52238</v>
          </cell>
          <cell r="F561">
            <v>3390</v>
          </cell>
        </row>
        <row r="562">
          <cell r="A562">
            <v>119315</v>
          </cell>
          <cell r="B562" t="str">
            <v xml:space="preserve"> BT âng câng D=1.25m,d¡y 13cm         </v>
          </cell>
          <cell r="C562" t="str">
            <v>m</v>
          </cell>
          <cell r="D562">
            <v>200915</v>
          </cell>
          <cell r="E562">
            <v>55969</v>
          </cell>
          <cell r="F562">
            <v>4830</v>
          </cell>
        </row>
        <row r="563">
          <cell r="A563">
            <v>119316</v>
          </cell>
          <cell r="B563" t="str">
            <v xml:space="preserve"> BT âng câng D=1.50m,d¡y 12cm         </v>
          </cell>
          <cell r="C563" t="str">
            <v>m</v>
          </cell>
          <cell r="D563">
            <v>212234</v>
          </cell>
          <cell r="E563">
            <v>63432</v>
          </cell>
          <cell r="F563">
            <v>3628</v>
          </cell>
        </row>
        <row r="564">
          <cell r="A564">
            <v>119317</v>
          </cell>
          <cell r="B564" t="str">
            <v xml:space="preserve"> BT âng câng D=1.50m,d¡y 15cm         </v>
          </cell>
          <cell r="C564" t="str">
            <v>m</v>
          </cell>
          <cell r="D564">
            <v>274226</v>
          </cell>
          <cell r="E564">
            <v>68780</v>
          </cell>
          <cell r="F564">
            <v>6278</v>
          </cell>
        </row>
        <row r="565">
          <cell r="A565">
            <v>119411</v>
          </cell>
          <cell r="B565" t="str">
            <v xml:space="preserve"> MÜng thµn câng ½çn lo­i I  D=0.75m   </v>
          </cell>
          <cell r="C565" t="str">
            <v>m</v>
          </cell>
          <cell r="D565">
            <v>0</v>
          </cell>
          <cell r="E565">
            <v>13510</v>
          </cell>
          <cell r="F565">
            <v>0</v>
          </cell>
        </row>
        <row r="566">
          <cell r="A566">
            <v>119412</v>
          </cell>
          <cell r="B566" t="str">
            <v xml:space="preserve"> MÜng thµn câng ½çn lo­i I  D=1.00m   </v>
          </cell>
          <cell r="C566" t="str">
            <v>m</v>
          </cell>
          <cell r="D566">
            <v>0</v>
          </cell>
          <cell r="E566">
            <v>18148</v>
          </cell>
          <cell r="F566">
            <v>0</v>
          </cell>
        </row>
        <row r="567">
          <cell r="A567">
            <v>119413</v>
          </cell>
          <cell r="B567" t="str">
            <v xml:space="preserve"> MÜng thµn câng ½çn lo­i I  D=1.25m   </v>
          </cell>
          <cell r="C567" t="str">
            <v>m</v>
          </cell>
          <cell r="D567">
            <v>0</v>
          </cell>
          <cell r="E567">
            <v>21375</v>
          </cell>
          <cell r="F567">
            <v>0</v>
          </cell>
        </row>
        <row r="568">
          <cell r="A568">
            <v>119414</v>
          </cell>
          <cell r="B568" t="str">
            <v xml:space="preserve"> MÜng thµn câng ½çn lo­i I  D=1.50m   </v>
          </cell>
          <cell r="C568" t="str">
            <v>m</v>
          </cell>
          <cell r="D568">
            <v>0</v>
          </cell>
          <cell r="E568">
            <v>28936</v>
          </cell>
          <cell r="F568">
            <v>0</v>
          </cell>
        </row>
        <row r="569">
          <cell r="A569">
            <v>119421</v>
          </cell>
          <cell r="B569" t="str">
            <v xml:space="preserve"> MÜng thµn câng ½çn lo­i II D=0.75m   </v>
          </cell>
          <cell r="C569" t="str">
            <v>m</v>
          </cell>
          <cell r="D569">
            <v>106718</v>
          </cell>
          <cell r="E569">
            <v>17039</v>
          </cell>
          <cell r="F569">
            <v>0</v>
          </cell>
        </row>
        <row r="570">
          <cell r="A570">
            <v>119422</v>
          </cell>
          <cell r="B570" t="str">
            <v xml:space="preserve"> MÜng thµn câng ½çn lo­i II D=1.00m   </v>
          </cell>
          <cell r="C570" t="str">
            <v>m</v>
          </cell>
          <cell r="D570">
            <v>156520</v>
          </cell>
          <cell r="E570">
            <v>21979</v>
          </cell>
          <cell r="F570">
            <v>0</v>
          </cell>
        </row>
        <row r="571">
          <cell r="A571">
            <v>119423</v>
          </cell>
          <cell r="B571" t="str">
            <v xml:space="preserve"> MÜng thµn câng ½çn lo­i II D=1.25m   </v>
          </cell>
          <cell r="C571" t="str">
            <v>m</v>
          </cell>
          <cell r="D571">
            <v>213436</v>
          </cell>
          <cell r="E571">
            <v>26315</v>
          </cell>
          <cell r="F571">
            <v>0</v>
          </cell>
        </row>
        <row r="572">
          <cell r="A572">
            <v>119424</v>
          </cell>
          <cell r="B572" t="str">
            <v xml:space="preserve"> MÜng thµn câng ½çn lo­i II D=1.50m   </v>
          </cell>
          <cell r="C572" t="str">
            <v>m</v>
          </cell>
          <cell r="D572">
            <v>284581</v>
          </cell>
          <cell r="E572">
            <v>36296</v>
          </cell>
          <cell r="F572">
            <v>0</v>
          </cell>
        </row>
        <row r="573">
          <cell r="A573">
            <v>119431</v>
          </cell>
          <cell r="B573" t="str">
            <v xml:space="preserve"> MÜng thµn câng ½çn lo­i III D=0.75m  </v>
          </cell>
          <cell r="C573" t="str">
            <v>m</v>
          </cell>
          <cell r="D573">
            <v>150433</v>
          </cell>
          <cell r="E573">
            <v>26315</v>
          </cell>
          <cell r="F573">
            <v>0</v>
          </cell>
        </row>
        <row r="574">
          <cell r="A574">
            <v>119432</v>
          </cell>
          <cell r="B574" t="str">
            <v xml:space="preserve"> MÜng thµn câng ½çn lo­i III D=1.00m  </v>
          </cell>
          <cell r="C574" t="str">
            <v>m</v>
          </cell>
          <cell r="D574">
            <v>214224</v>
          </cell>
          <cell r="E574">
            <v>37002</v>
          </cell>
          <cell r="F574">
            <v>0</v>
          </cell>
        </row>
        <row r="575">
          <cell r="A575">
            <v>119433</v>
          </cell>
          <cell r="B575" t="str">
            <v xml:space="preserve"> MÜng thµn câng ½çn lo­i III D=1.25m  </v>
          </cell>
          <cell r="C575" t="str">
            <v>m</v>
          </cell>
          <cell r="D575">
            <v>272262</v>
          </cell>
          <cell r="E575">
            <v>45975</v>
          </cell>
          <cell r="F575">
            <v>0</v>
          </cell>
        </row>
        <row r="576">
          <cell r="A576">
            <v>119434</v>
          </cell>
          <cell r="B576" t="str">
            <v xml:space="preserve"> MÜng thµn câng ½çn lo­i III D=1.50m  </v>
          </cell>
          <cell r="C576" t="str">
            <v>m</v>
          </cell>
          <cell r="D576">
            <v>337309</v>
          </cell>
          <cell r="E576">
            <v>58780</v>
          </cell>
          <cell r="F576">
            <v>0</v>
          </cell>
        </row>
        <row r="577">
          <cell r="A577">
            <v>119441</v>
          </cell>
          <cell r="B577" t="str">
            <v xml:space="preserve"> MÜng thµn câng ½çn lo­i IVa D=0.75m  </v>
          </cell>
          <cell r="C577" t="str">
            <v>m</v>
          </cell>
          <cell r="D577">
            <v>82529</v>
          </cell>
          <cell r="E577">
            <v>18451</v>
          </cell>
          <cell r="F577">
            <v>0</v>
          </cell>
        </row>
        <row r="578">
          <cell r="A578">
            <v>119442</v>
          </cell>
          <cell r="B578" t="str">
            <v xml:space="preserve"> MÜng thµn câng ½çn lo­i IVa D=1.00m  </v>
          </cell>
          <cell r="C578" t="str">
            <v>m</v>
          </cell>
          <cell r="D578">
            <v>130907</v>
          </cell>
          <cell r="E578">
            <v>25206</v>
          </cell>
          <cell r="F578">
            <v>0</v>
          </cell>
        </row>
        <row r="579">
          <cell r="A579">
            <v>119443</v>
          </cell>
          <cell r="B579" t="str">
            <v xml:space="preserve"> MÜng thµn câng ½çn lo­i IVa D=1.25m  </v>
          </cell>
          <cell r="C579" t="str">
            <v>m</v>
          </cell>
          <cell r="D579">
            <v>173595</v>
          </cell>
          <cell r="E579">
            <v>31457</v>
          </cell>
          <cell r="F579">
            <v>0</v>
          </cell>
        </row>
        <row r="580">
          <cell r="A580">
            <v>119444</v>
          </cell>
          <cell r="B580" t="str">
            <v xml:space="preserve"> MÜng thµn câng ½çn lo­i IVa D=1.50m  </v>
          </cell>
          <cell r="C580" t="str">
            <v>m</v>
          </cell>
          <cell r="D580">
            <v>224819</v>
          </cell>
          <cell r="E580">
            <v>41640</v>
          </cell>
          <cell r="F580">
            <v>0</v>
          </cell>
        </row>
        <row r="581">
          <cell r="A581">
            <v>119451</v>
          </cell>
          <cell r="B581" t="str">
            <v xml:space="preserve"> MÜng thµn câng ½ái lo­i IVb D=0.75m  </v>
          </cell>
          <cell r="C581" t="str">
            <v>m</v>
          </cell>
          <cell r="D581">
            <v>26035</v>
          </cell>
          <cell r="E581">
            <v>14619</v>
          </cell>
          <cell r="F581">
            <v>0</v>
          </cell>
        </row>
        <row r="582">
          <cell r="A582">
            <v>119452</v>
          </cell>
          <cell r="B582" t="str">
            <v xml:space="preserve"> MÜng thµn câng ½ái lo­i IVb D=1.00m  </v>
          </cell>
          <cell r="C582" t="str">
            <v>m</v>
          </cell>
          <cell r="D582">
            <v>47966</v>
          </cell>
          <cell r="E582">
            <v>19761</v>
          </cell>
          <cell r="F582">
            <v>0</v>
          </cell>
        </row>
        <row r="583">
          <cell r="A583">
            <v>119453</v>
          </cell>
          <cell r="B583" t="str">
            <v xml:space="preserve"> MÜng thµn câng ½ái lo­i IVb D=1.25m  </v>
          </cell>
          <cell r="C583" t="str">
            <v>m</v>
          </cell>
          <cell r="D583">
            <v>62695</v>
          </cell>
          <cell r="E583">
            <v>24298</v>
          </cell>
          <cell r="F583">
            <v>0</v>
          </cell>
        </row>
        <row r="584">
          <cell r="A584">
            <v>119454</v>
          </cell>
          <cell r="B584" t="str">
            <v xml:space="preserve"> MÜng thµn câng ½ái lo­i IVb D=1.50m  </v>
          </cell>
          <cell r="C584" t="str">
            <v>m</v>
          </cell>
          <cell r="D584">
            <v>88728</v>
          </cell>
          <cell r="E584">
            <v>32868</v>
          </cell>
          <cell r="F584">
            <v>0</v>
          </cell>
        </row>
        <row r="585">
          <cell r="A585">
            <v>119511</v>
          </cell>
          <cell r="B585" t="str">
            <v xml:space="preserve"> MÜng thµn câng ½ái lo­i I  D=0.75m   </v>
          </cell>
          <cell r="C585" t="str">
            <v>m</v>
          </cell>
          <cell r="D585">
            <v>94857</v>
          </cell>
          <cell r="E585">
            <v>36800</v>
          </cell>
          <cell r="F585">
            <v>0</v>
          </cell>
        </row>
        <row r="586">
          <cell r="A586">
            <v>119512</v>
          </cell>
          <cell r="B586" t="str">
            <v xml:space="preserve"> MÜng thµn câng ½ái lo­i I  D=1.00m   </v>
          </cell>
          <cell r="C586" t="str">
            <v>m</v>
          </cell>
          <cell r="D586">
            <v>177385</v>
          </cell>
          <cell r="E586">
            <v>49403</v>
          </cell>
          <cell r="F586">
            <v>0</v>
          </cell>
        </row>
        <row r="587">
          <cell r="A587">
            <v>119513</v>
          </cell>
          <cell r="B587" t="str">
            <v xml:space="preserve"> MÜng thµn câng ½ái lo­i I  D=1.25m   </v>
          </cell>
          <cell r="C587" t="str">
            <v>m</v>
          </cell>
          <cell r="D587">
            <v>234775</v>
          </cell>
          <cell r="E587">
            <v>58175</v>
          </cell>
          <cell r="F587">
            <v>0</v>
          </cell>
        </row>
        <row r="588">
          <cell r="A588">
            <v>119514</v>
          </cell>
          <cell r="B588" t="str">
            <v xml:space="preserve"> MÜng thµn câng ½ái lo­i I  D=1.50m   </v>
          </cell>
          <cell r="C588" t="str">
            <v>m</v>
          </cell>
          <cell r="D588">
            <v>297698</v>
          </cell>
          <cell r="E588">
            <v>74710</v>
          </cell>
          <cell r="F588">
            <v>0</v>
          </cell>
        </row>
        <row r="589">
          <cell r="A589">
            <v>119521</v>
          </cell>
          <cell r="B589" t="str">
            <v xml:space="preserve"> MÜng thµn câng ½ái lo­i II D=0.75m   </v>
          </cell>
          <cell r="C589" t="str">
            <v>m</v>
          </cell>
          <cell r="D589">
            <v>260863</v>
          </cell>
          <cell r="E589">
            <v>44161</v>
          </cell>
          <cell r="F589">
            <v>0</v>
          </cell>
        </row>
        <row r="590">
          <cell r="A590">
            <v>119522</v>
          </cell>
          <cell r="B590" t="str">
            <v xml:space="preserve"> MÜng thµn câng ½ái lo­i II D=1.00m   </v>
          </cell>
          <cell r="C590" t="str">
            <v>m</v>
          </cell>
          <cell r="D590">
            <v>402679</v>
          </cell>
          <cell r="E590">
            <v>59284</v>
          </cell>
          <cell r="F590">
            <v>0</v>
          </cell>
        </row>
        <row r="591">
          <cell r="A591">
            <v>119523</v>
          </cell>
          <cell r="B591" t="str">
            <v xml:space="preserve"> MÜng thµn câng ½ái lo­i II D=1.25m   </v>
          </cell>
          <cell r="C591" t="str">
            <v>m</v>
          </cell>
          <cell r="D591">
            <v>517143</v>
          </cell>
          <cell r="E591">
            <v>70879</v>
          </cell>
          <cell r="F591">
            <v>0</v>
          </cell>
        </row>
        <row r="592">
          <cell r="A592">
            <v>119524</v>
          </cell>
          <cell r="B592" t="str">
            <v xml:space="preserve"> MÜng thµn câng ½ái lo­i II D=1.50m   </v>
          </cell>
          <cell r="C592" t="str">
            <v>m</v>
          </cell>
          <cell r="D592">
            <v>636825</v>
          </cell>
          <cell r="E592">
            <v>90438</v>
          </cell>
          <cell r="F592">
            <v>0</v>
          </cell>
        </row>
        <row r="593">
          <cell r="A593">
            <v>119531</v>
          </cell>
          <cell r="B593" t="str">
            <v xml:space="preserve"> MÜng thµn câng ½ái lo­i III D=0.75m  </v>
          </cell>
          <cell r="C593" t="str">
            <v>m</v>
          </cell>
          <cell r="D593">
            <v>360693</v>
          </cell>
          <cell r="E593">
            <v>66442</v>
          </cell>
          <cell r="F593">
            <v>0</v>
          </cell>
        </row>
        <row r="594">
          <cell r="A594">
            <v>119532</v>
          </cell>
          <cell r="B594" t="str">
            <v xml:space="preserve"> MÜng thµn câng ½ái lo­i III D=1.00m  </v>
          </cell>
          <cell r="C594" t="str">
            <v>m</v>
          </cell>
          <cell r="D594">
            <v>518117</v>
          </cell>
          <cell r="E594">
            <v>90438</v>
          </cell>
          <cell r="F594">
            <v>0</v>
          </cell>
        </row>
        <row r="595">
          <cell r="A595">
            <v>119533</v>
          </cell>
          <cell r="B595" t="str">
            <v xml:space="preserve"> MÜng thµn câng ½ái lo­i III D=1.25m  </v>
          </cell>
          <cell r="C595" t="str">
            <v>m</v>
          </cell>
          <cell r="D595">
            <v>661779</v>
          </cell>
          <cell r="E595">
            <v>110200</v>
          </cell>
          <cell r="F595">
            <v>0</v>
          </cell>
        </row>
        <row r="596">
          <cell r="A596">
            <v>119534</v>
          </cell>
          <cell r="B596" t="str">
            <v xml:space="preserve"> MÜng thµn câng ½ái lo­i III D=1.50m  </v>
          </cell>
          <cell r="C596" t="str">
            <v>m</v>
          </cell>
          <cell r="D596">
            <v>795183</v>
          </cell>
          <cell r="E596">
            <v>138229</v>
          </cell>
          <cell r="F596">
            <v>0</v>
          </cell>
        </row>
        <row r="597">
          <cell r="A597">
            <v>119541</v>
          </cell>
          <cell r="B597" t="str">
            <v xml:space="preserve"> MÜng thµn câng ½ái lo­i IVa D=0.75m  </v>
          </cell>
          <cell r="C597" t="str">
            <v>m</v>
          </cell>
          <cell r="D597">
            <v>213433</v>
          </cell>
          <cell r="E597">
            <v>47790</v>
          </cell>
          <cell r="F597">
            <v>0</v>
          </cell>
        </row>
        <row r="598">
          <cell r="A598">
            <v>119542</v>
          </cell>
          <cell r="B598" t="str">
            <v xml:space="preserve"> MÜng thµn câng ½ái lo­i IVa D=1.00m  </v>
          </cell>
          <cell r="C598" t="str">
            <v>m</v>
          </cell>
          <cell r="D598">
            <v>333905</v>
          </cell>
          <cell r="E598">
            <v>64930</v>
          </cell>
          <cell r="F598">
            <v>0</v>
          </cell>
        </row>
        <row r="599">
          <cell r="A599">
            <v>119543</v>
          </cell>
          <cell r="B599" t="str">
            <v xml:space="preserve"> MÜng thµn câng ½ái lo­i IVa D=1.25m  </v>
          </cell>
          <cell r="C599" t="str">
            <v>m</v>
          </cell>
          <cell r="D599">
            <v>427026</v>
          </cell>
          <cell r="E599">
            <v>78440</v>
          </cell>
          <cell r="F599">
            <v>0</v>
          </cell>
        </row>
        <row r="600">
          <cell r="A600">
            <v>119544</v>
          </cell>
          <cell r="B600" t="str">
            <v xml:space="preserve"> MÜng thµn câng ½ái lo­i IVa D=1.50m  </v>
          </cell>
          <cell r="C600" t="str">
            <v>m</v>
          </cell>
          <cell r="D600">
            <v>530107</v>
          </cell>
          <cell r="E600">
            <v>99714</v>
          </cell>
          <cell r="F600">
            <v>0</v>
          </cell>
        </row>
        <row r="601">
          <cell r="A601">
            <v>119551</v>
          </cell>
          <cell r="B601" t="str">
            <v xml:space="preserve"> MÜng thµn câng ½ái lo­i IVb D=0.75m  </v>
          </cell>
          <cell r="C601" t="str">
            <v>m</v>
          </cell>
          <cell r="D601">
            <v>77008</v>
          </cell>
          <cell r="E601">
            <v>39422</v>
          </cell>
          <cell r="F601">
            <v>0</v>
          </cell>
        </row>
        <row r="602">
          <cell r="A602">
            <v>119552</v>
          </cell>
          <cell r="B602" t="str">
            <v xml:space="preserve"> MÜng thµn câng ½ái lo­i IVb D=1.00m  </v>
          </cell>
          <cell r="C602" t="str">
            <v>m</v>
          </cell>
          <cell r="D602">
            <v>141278</v>
          </cell>
          <cell r="E602">
            <v>54747</v>
          </cell>
          <cell r="F602">
            <v>0</v>
          </cell>
        </row>
        <row r="603">
          <cell r="A603">
            <v>119553</v>
          </cell>
          <cell r="B603" t="str">
            <v xml:space="preserve"> MÜng thµn câng ½ái lo­i IVb D=1.25m  </v>
          </cell>
          <cell r="C603" t="str">
            <v>m</v>
          </cell>
          <cell r="D603">
            <v>184182</v>
          </cell>
          <cell r="E603">
            <v>65333</v>
          </cell>
          <cell r="F603">
            <v>0</v>
          </cell>
        </row>
        <row r="604">
          <cell r="A604">
            <v>119554</v>
          </cell>
          <cell r="B604" t="str">
            <v xml:space="preserve"> MÜng thµn câng ½ái lo­i IVb D=1.50m  </v>
          </cell>
          <cell r="C604" t="str">
            <v>m</v>
          </cell>
          <cell r="D604">
            <v>228655</v>
          </cell>
          <cell r="E604">
            <v>84792</v>
          </cell>
          <cell r="F604">
            <v>0</v>
          </cell>
        </row>
        <row r="605">
          <cell r="A605">
            <v>119611</v>
          </cell>
          <cell r="B605" t="str">
            <v xml:space="preserve"> MÜng thµn câng ba  lo­i I  D=0.75m   </v>
          </cell>
          <cell r="C605" t="str">
            <v>m</v>
          </cell>
          <cell r="D605">
            <v>159835</v>
          </cell>
          <cell r="E605">
            <v>57167</v>
          </cell>
          <cell r="F605">
            <v>0</v>
          </cell>
        </row>
        <row r="606">
          <cell r="A606">
            <v>119612</v>
          </cell>
          <cell r="B606" t="str">
            <v xml:space="preserve"> MÜng thµn câng ba  lo­i I  D=1.00m   </v>
          </cell>
          <cell r="C606" t="str">
            <v>m</v>
          </cell>
          <cell r="D606">
            <v>298013</v>
          </cell>
          <cell r="E606">
            <v>76525</v>
          </cell>
          <cell r="F606">
            <v>0</v>
          </cell>
        </row>
        <row r="607">
          <cell r="A607">
            <v>119613</v>
          </cell>
          <cell r="B607" t="str">
            <v xml:space="preserve"> MÜng thµn câng ba  lo­i I  D=1.25m   </v>
          </cell>
          <cell r="C607" t="str">
            <v>m</v>
          </cell>
          <cell r="D607">
            <v>391608</v>
          </cell>
          <cell r="E607">
            <v>90741</v>
          </cell>
          <cell r="F607">
            <v>0</v>
          </cell>
        </row>
        <row r="608">
          <cell r="A608">
            <v>119614</v>
          </cell>
          <cell r="B608" t="str">
            <v xml:space="preserve"> MÜng thµn câng ba  lo­i I  D=1.50m   </v>
          </cell>
          <cell r="C608" t="str">
            <v>m</v>
          </cell>
          <cell r="D608">
            <v>483305</v>
          </cell>
          <cell r="E608">
            <v>116249</v>
          </cell>
          <cell r="F608">
            <v>0</v>
          </cell>
        </row>
        <row r="609">
          <cell r="A609">
            <v>119621</v>
          </cell>
          <cell r="B609" t="str">
            <v xml:space="preserve"> MÜng thµn câng ba  lo­i II D=0.75m   </v>
          </cell>
          <cell r="C609" t="str">
            <v>m</v>
          </cell>
          <cell r="D609">
            <v>420701</v>
          </cell>
          <cell r="E609">
            <v>68661</v>
          </cell>
          <cell r="F609">
            <v>0</v>
          </cell>
        </row>
        <row r="610">
          <cell r="A610">
            <v>119622</v>
          </cell>
          <cell r="B610" t="str">
            <v xml:space="preserve"> MÜng thµn câng ba  lo­i II D=1.00m   </v>
          </cell>
          <cell r="C610" t="str">
            <v>m</v>
          </cell>
          <cell r="D610">
            <v>646625</v>
          </cell>
          <cell r="E610">
            <v>92052</v>
          </cell>
          <cell r="F610">
            <v>0</v>
          </cell>
        </row>
        <row r="611">
          <cell r="A611">
            <v>119623</v>
          </cell>
          <cell r="B611" t="str">
            <v xml:space="preserve"> MÜng thµn câng ba  lo­i II D=1.25m   </v>
          </cell>
          <cell r="C611" t="str">
            <v>m</v>
          </cell>
          <cell r="D611">
            <v>820825</v>
          </cell>
          <cell r="E611">
            <v>109796</v>
          </cell>
          <cell r="F611">
            <v>0</v>
          </cell>
        </row>
        <row r="612">
          <cell r="A612">
            <v>119624</v>
          </cell>
          <cell r="B612" t="str">
            <v xml:space="preserve"> MÜng thµn câng ba  lo­i II D=1.50m   </v>
          </cell>
          <cell r="C612" t="str">
            <v>m</v>
          </cell>
          <cell r="D612">
            <v>993496</v>
          </cell>
          <cell r="E612">
            <v>138733</v>
          </cell>
          <cell r="F612">
            <v>0</v>
          </cell>
        </row>
        <row r="613">
          <cell r="A613">
            <v>119631</v>
          </cell>
          <cell r="B613" t="str">
            <v xml:space="preserve"> MÜng thµn câng ba  lo­i III D=0.75m  </v>
          </cell>
          <cell r="C613" t="str">
            <v>m</v>
          </cell>
          <cell r="D613">
            <v>587499</v>
          </cell>
          <cell r="E613">
            <v>102638</v>
          </cell>
          <cell r="F613">
            <v>0</v>
          </cell>
        </row>
        <row r="614">
          <cell r="A614">
            <v>119632</v>
          </cell>
          <cell r="B614" t="str">
            <v xml:space="preserve"> MÜng thµn câng ba  lo­i III D=1.00m  </v>
          </cell>
          <cell r="C614" t="str">
            <v>m</v>
          </cell>
          <cell r="D614">
            <v>838214</v>
          </cell>
          <cell r="E614">
            <v>139539</v>
          </cell>
          <cell r="F614">
            <v>0</v>
          </cell>
        </row>
        <row r="615">
          <cell r="A615">
            <v>119633</v>
          </cell>
          <cell r="B615" t="str">
            <v xml:space="preserve"> MÜng thµn câng ba  lo­i III D=1.25m  </v>
          </cell>
          <cell r="C615" t="str">
            <v>m</v>
          </cell>
          <cell r="D615">
            <v>1048114</v>
          </cell>
          <cell r="E615">
            <v>169585</v>
          </cell>
          <cell r="F615">
            <v>0</v>
          </cell>
        </row>
        <row r="616">
          <cell r="A616">
            <v>119634</v>
          </cell>
          <cell r="B616" t="str">
            <v xml:space="preserve"> MÜng thµn câng ba  lo­i III D=1.50m  </v>
          </cell>
          <cell r="C616" t="str">
            <v>m</v>
          </cell>
          <cell r="D616">
            <v>1271664</v>
          </cell>
          <cell r="E616">
            <v>212434</v>
          </cell>
          <cell r="F616">
            <v>0</v>
          </cell>
        </row>
        <row r="617">
          <cell r="A617">
            <v>119641</v>
          </cell>
          <cell r="B617" t="str">
            <v xml:space="preserve"> MÜng thµn câng ba  lo­i IVa D=0.75m  </v>
          </cell>
          <cell r="C617" t="str">
            <v>m</v>
          </cell>
          <cell r="D617">
            <v>340070</v>
          </cell>
          <cell r="E617">
            <v>73803</v>
          </cell>
          <cell r="F617">
            <v>0</v>
          </cell>
        </row>
        <row r="618">
          <cell r="A618">
            <v>119642</v>
          </cell>
          <cell r="B618" t="str">
            <v xml:space="preserve"> MÜng thµn câng ba  lo­i IVa D=1.00m  </v>
          </cell>
          <cell r="C618" t="str">
            <v>m</v>
          </cell>
          <cell r="D618">
            <v>535164</v>
          </cell>
          <cell r="E618">
            <v>100319</v>
          </cell>
          <cell r="F618">
            <v>0</v>
          </cell>
        </row>
        <row r="619">
          <cell r="A619">
            <v>119643</v>
          </cell>
          <cell r="B619" t="str">
            <v xml:space="preserve"> MÜng thµn câng ba  lo­i IVa D=1.25m  </v>
          </cell>
          <cell r="C619" t="str">
            <v>m</v>
          </cell>
          <cell r="D619">
            <v>680932</v>
          </cell>
          <cell r="E619">
            <v>119375</v>
          </cell>
          <cell r="F619">
            <v>0</v>
          </cell>
        </row>
        <row r="620">
          <cell r="A620">
            <v>119644</v>
          </cell>
          <cell r="B620" t="str">
            <v xml:space="preserve"> MÜng thµn câng ba  lo­i IVa D=1.50m  </v>
          </cell>
          <cell r="C620" t="str">
            <v>m</v>
          </cell>
          <cell r="D620">
            <v>834605</v>
          </cell>
          <cell r="E620">
            <v>152747</v>
          </cell>
          <cell r="F620">
            <v>0</v>
          </cell>
        </row>
        <row r="621">
          <cell r="A621">
            <v>119651</v>
          </cell>
          <cell r="B621" t="str">
            <v xml:space="preserve"> MÜng thµn câng ba  lo­i IVb D=0.75m  </v>
          </cell>
          <cell r="C621" t="str">
            <v>m</v>
          </cell>
          <cell r="D621">
            <v>143285</v>
          </cell>
          <cell r="E621">
            <v>62309</v>
          </cell>
          <cell r="F621">
            <v>0</v>
          </cell>
        </row>
        <row r="622">
          <cell r="A622">
            <v>119652</v>
          </cell>
          <cell r="B622" t="str">
            <v xml:space="preserve"> MÜng thµn câng ba  lo­i IVb D=1.00m  </v>
          </cell>
          <cell r="C622" t="str">
            <v>m</v>
          </cell>
          <cell r="D622">
            <v>259848</v>
          </cell>
          <cell r="E622">
            <v>86708</v>
          </cell>
          <cell r="F622">
            <v>0</v>
          </cell>
        </row>
        <row r="623">
          <cell r="A623">
            <v>119653</v>
          </cell>
          <cell r="B623" t="str">
            <v xml:space="preserve"> MÜng thµn câng ba  lo­i IVb D=1.25m  </v>
          </cell>
          <cell r="C623" t="str">
            <v>m</v>
          </cell>
          <cell r="D623">
            <v>340078</v>
          </cell>
          <cell r="E623">
            <v>103747</v>
          </cell>
          <cell r="F623">
            <v>0</v>
          </cell>
        </row>
        <row r="624">
          <cell r="A624">
            <v>119654</v>
          </cell>
          <cell r="B624" t="str">
            <v xml:space="preserve"> MÜng thµn câng ba  lo­i IVb D=1.50m  </v>
          </cell>
          <cell r="C624" t="str">
            <v>m</v>
          </cell>
          <cell r="D624">
            <v>414385</v>
          </cell>
          <cell r="E624">
            <v>131373</v>
          </cell>
          <cell r="F624">
            <v>0</v>
          </cell>
        </row>
        <row r="625">
          <cell r="A625">
            <v>119711</v>
          </cell>
          <cell r="B625" t="str">
            <v xml:space="preserve"> Xµy ½·u câng ½çn b±ng ½Ÿ    D=0.75m  </v>
          </cell>
          <cell r="C625" t="str">
            <v>CŸi</v>
          </cell>
          <cell r="D625">
            <v>955259</v>
          </cell>
          <cell r="E625">
            <v>154032</v>
          </cell>
          <cell r="F625">
            <v>0</v>
          </cell>
        </row>
        <row r="626">
          <cell r="A626">
            <v>119712</v>
          </cell>
          <cell r="B626" t="str">
            <v xml:space="preserve"> Xµy ½·u câng ½çn b±ng ½Ÿ    D=1.00m  </v>
          </cell>
          <cell r="C626" t="str">
            <v>CŸi</v>
          </cell>
          <cell r="D626">
            <v>1349854</v>
          </cell>
          <cell r="E626">
            <v>235641</v>
          </cell>
          <cell r="F626">
            <v>0</v>
          </cell>
        </row>
        <row r="627">
          <cell r="A627">
            <v>119713</v>
          </cell>
          <cell r="B627" t="str">
            <v xml:space="preserve"> Xµy ½·u câng ½çn b±ng ½Ÿ    D=1.25m  </v>
          </cell>
          <cell r="C627" t="str">
            <v>CŸi</v>
          </cell>
          <cell r="D627">
            <v>1928163</v>
          </cell>
          <cell r="E627">
            <v>346436</v>
          </cell>
          <cell r="F627">
            <v>0</v>
          </cell>
        </row>
        <row r="628">
          <cell r="A628">
            <v>119714</v>
          </cell>
          <cell r="B628" t="str">
            <v xml:space="preserve"> Xµy ½·u câng ½çn b±ng ½Ÿ    D=1.50m  </v>
          </cell>
          <cell r="C628" t="str">
            <v>CŸi</v>
          </cell>
          <cell r="D628">
            <v>2796888</v>
          </cell>
          <cell r="E628">
            <v>501224</v>
          </cell>
          <cell r="F628">
            <v>0</v>
          </cell>
        </row>
        <row r="629">
          <cell r="A629">
            <v>119721</v>
          </cell>
          <cell r="B629" t="str">
            <v xml:space="preserve"> Xµy ½·u câng ½ái,câng ba b±ng ½Ÿ D=0.75m </v>
          </cell>
          <cell r="C629" t="str">
            <v>CŸi</v>
          </cell>
          <cell r="D629">
            <v>1261006</v>
          </cell>
          <cell r="E629">
            <v>219536</v>
          </cell>
          <cell r="F629">
            <v>0</v>
          </cell>
        </row>
        <row r="630">
          <cell r="A630">
            <v>119722</v>
          </cell>
          <cell r="B630" t="str">
            <v xml:space="preserve"> Xµy ½·u câng ½ái,câng ba b±ng ½Ÿ D=1.00m </v>
          </cell>
          <cell r="C630" t="str">
            <v>CŸi</v>
          </cell>
          <cell r="D630">
            <v>1843930</v>
          </cell>
          <cell r="E630">
            <v>334870</v>
          </cell>
          <cell r="F630">
            <v>0</v>
          </cell>
        </row>
        <row r="631">
          <cell r="A631">
            <v>119723</v>
          </cell>
          <cell r="B631" t="str">
            <v xml:space="preserve"> Xµy ½·u câng ½ái,câng ba b±ng ½Ÿ D=1.25m </v>
          </cell>
          <cell r="C631" t="str">
            <v>CŸi</v>
          </cell>
          <cell r="D631">
            <v>2650847</v>
          </cell>
          <cell r="E631">
            <v>481443</v>
          </cell>
          <cell r="F631">
            <v>0</v>
          </cell>
        </row>
        <row r="632">
          <cell r="A632">
            <v>119724</v>
          </cell>
          <cell r="B632" t="str">
            <v xml:space="preserve"> Xµy ½·u câng ½ái,câng ba b±ng ½Ÿ D=1.50m </v>
          </cell>
          <cell r="C632" t="str">
            <v>CŸi</v>
          </cell>
          <cell r="D632">
            <v>3687860</v>
          </cell>
          <cell r="E632">
            <v>664119</v>
          </cell>
          <cell r="F632">
            <v>0</v>
          </cell>
        </row>
        <row r="633">
          <cell r="A633">
            <v>119811</v>
          </cell>
          <cell r="B633" t="str">
            <v xml:space="preserve"> L¡m hâ tò nõèc sµu 1.5m D=0.75m  </v>
          </cell>
          <cell r="C633" t="str">
            <v>CŸi</v>
          </cell>
          <cell r="D633">
            <v>1206498</v>
          </cell>
          <cell r="E633">
            <v>273590</v>
          </cell>
          <cell r="F633">
            <v>0</v>
          </cell>
        </row>
        <row r="634">
          <cell r="A634">
            <v>119812</v>
          </cell>
          <cell r="B634" t="str">
            <v xml:space="preserve"> L¡m hâ tò nõèc sµu 1.5m D=1.00m  </v>
          </cell>
          <cell r="C634" t="str">
            <v>CŸi</v>
          </cell>
          <cell r="D634">
            <v>1358123</v>
          </cell>
          <cell r="E634">
            <v>311746</v>
          </cell>
          <cell r="F634">
            <v>0</v>
          </cell>
        </row>
        <row r="635">
          <cell r="A635">
            <v>119813</v>
          </cell>
          <cell r="B635" t="str">
            <v xml:space="preserve"> L¡m hâ tò nõèc sµu 1.5m D=1.25m  </v>
          </cell>
          <cell r="C635" t="str">
            <v>CŸi</v>
          </cell>
          <cell r="D635">
            <v>1381599</v>
          </cell>
          <cell r="E635">
            <v>329898</v>
          </cell>
          <cell r="F635">
            <v>0</v>
          </cell>
        </row>
        <row r="636">
          <cell r="A636">
            <v>119814</v>
          </cell>
          <cell r="B636" t="str">
            <v xml:space="preserve"> L¡m hâ tò nõèc sµu 1.5m D=1.50m  </v>
          </cell>
          <cell r="C636" t="str">
            <v>CŸi</v>
          </cell>
          <cell r="D636">
            <v>1458423</v>
          </cell>
          <cell r="E636">
            <v>357461</v>
          </cell>
          <cell r="F636">
            <v>0</v>
          </cell>
        </row>
        <row r="637">
          <cell r="A637">
            <v>119821</v>
          </cell>
          <cell r="B637" t="str">
            <v xml:space="preserve"> L¡m hâ tò nõèc sµu 2.0m D=0.75m  </v>
          </cell>
          <cell r="C637" t="str">
            <v>CŸi</v>
          </cell>
          <cell r="D637">
            <v>1666806</v>
          </cell>
          <cell r="E637">
            <v>381133</v>
          </cell>
          <cell r="F637">
            <v>0</v>
          </cell>
        </row>
        <row r="638">
          <cell r="A638">
            <v>119822</v>
          </cell>
          <cell r="B638" t="str">
            <v xml:space="preserve"> L¡m hâ tò nõèc sµu 2.0m D=1.00m  </v>
          </cell>
          <cell r="C638" t="str">
            <v>CŸi</v>
          </cell>
          <cell r="D638">
            <v>1837655</v>
          </cell>
          <cell r="E638">
            <v>428262</v>
          </cell>
          <cell r="F638">
            <v>0</v>
          </cell>
        </row>
        <row r="639">
          <cell r="A639">
            <v>119823</v>
          </cell>
          <cell r="B639" t="str">
            <v xml:space="preserve"> L¡m hâ tò nõèc sµu 2.0m D=1.25m  </v>
          </cell>
          <cell r="C639" t="str">
            <v>CŸi</v>
          </cell>
          <cell r="D639">
            <v>1948012</v>
          </cell>
          <cell r="E639">
            <v>462851</v>
          </cell>
          <cell r="F639">
            <v>0</v>
          </cell>
        </row>
        <row r="640">
          <cell r="A640">
            <v>119824</v>
          </cell>
          <cell r="B640" t="str">
            <v xml:space="preserve"> L¡m hâ tò nõèc sµu 2.0m D=1.50m  </v>
          </cell>
          <cell r="C640" t="str">
            <v>CŸi</v>
          </cell>
          <cell r="D640">
            <v>2037809</v>
          </cell>
          <cell r="E640">
            <v>497441</v>
          </cell>
          <cell r="F640">
            <v>0</v>
          </cell>
        </row>
        <row r="641">
          <cell r="A641">
            <v>119831</v>
          </cell>
          <cell r="B641" t="str">
            <v xml:space="preserve"> L¡m hâ tò nõèc sµu 2.5m D=0.75m  </v>
          </cell>
          <cell r="C641" t="str">
            <v>CŸi</v>
          </cell>
          <cell r="D641">
            <v>2241800</v>
          </cell>
          <cell r="E641">
            <v>508050</v>
          </cell>
          <cell r="F641">
            <v>0</v>
          </cell>
        </row>
        <row r="642">
          <cell r="A642">
            <v>119832</v>
          </cell>
          <cell r="B642" t="str">
            <v xml:space="preserve"> L¡m hâ tò nõèc sµu 2.5m D=1.00m  </v>
          </cell>
          <cell r="C642" t="str">
            <v>CŸi</v>
          </cell>
          <cell r="D642">
            <v>2412379</v>
          </cell>
          <cell r="E642">
            <v>566377</v>
          </cell>
          <cell r="F642">
            <v>0</v>
          </cell>
        </row>
        <row r="643">
          <cell r="A643">
            <v>119833</v>
          </cell>
          <cell r="B643" t="str">
            <v xml:space="preserve"> L¡m hâ tò nõèc sµu 2.5m D=1.25m  </v>
          </cell>
          <cell r="C643" t="str">
            <v>CŸi</v>
          </cell>
          <cell r="D643">
            <v>2600001</v>
          </cell>
          <cell r="E643">
            <v>611386</v>
          </cell>
          <cell r="F643">
            <v>0</v>
          </cell>
        </row>
        <row r="644">
          <cell r="A644">
            <v>119834</v>
          </cell>
          <cell r="B644" t="str">
            <v xml:space="preserve"> L¡m hâ tò nõèc sµu 2.5m D=1.50m  </v>
          </cell>
          <cell r="C644" t="str">
            <v>CŸi</v>
          </cell>
          <cell r="D644">
            <v>2769111</v>
          </cell>
          <cell r="E644">
            <v>661525</v>
          </cell>
          <cell r="F644">
            <v>0</v>
          </cell>
        </row>
        <row r="645">
          <cell r="A645">
            <v>119911</v>
          </cell>
          <cell r="B645" t="str">
            <v xml:space="preserve"> Qu¾t nhúa châng th¶m,nâi âng ½çn D 0.75m </v>
          </cell>
          <cell r="C645" t="str">
            <v>CŸi</v>
          </cell>
          <cell r="D645">
            <v>30896</v>
          </cell>
          <cell r="E645">
            <v>4972</v>
          </cell>
          <cell r="F645">
            <v>0</v>
          </cell>
        </row>
        <row r="646">
          <cell r="A646">
            <v>119912</v>
          </cell>
          <cell r="B646" t="str">
            <v xml:space="preserve"> Qu¾t nhúa châng th¶m,nâi âng ½çn D 1.00m </v>
          </cell>
          <cell r="C646" t="str">
            <v>CŸi</v>
          </cell>
          <cell r="D646">
            <v>40828</v>
          </cell>
          <cell r="E646">
            <v>5837</v>
          </cell>
          <cell r="F646">
            <v>0</v>
          </cell>
        </row>
        <row r="647">
          <cell r="A647">
            <v>119913</v>
          </cell>
          <cell r="B647" t="str">
            <v xml:space="preserve"> Qu¾t nhúa châng th¶m,nâi âng ½çn D 1.25m </v>
          </cell>
          <cell r="C647" t="str">
            <v>CŸi</v>
          </cell>
          <cell r="D647">
            <v>50189</v>
          </cell>
          <cell r="E647">
            <v>8323</v>
          </cell>
          <cell r="F647">
            <v>0</v>
          </cell>
        </row>
        <row r="648">
          <cell r="A648">
            <v>119914</v>
          </cell>
          <cell r="B648" t="str">
            <v xml:space="preserve"> Qu¾t nhúa châng th¶m,nâi âng ½çn D 1.50m </v>
          </cell>
          <cell r="C648" t="str">
            <v>CŸi</v>
          </cell>
          <cell r="D648">
            <v>59745</v>
          </cell>
          <cell r="E648">
            <v>11025</v>
          </cell>
          <cell r="F648">
            <v>0</v>
          </cell>
        </row>
        <row r="649">
          <cell r="A649">
            <v>200111</v>
          </cell>
          <cell r="B649" t="str">
            <v xml:space="preserve"> Xµy mÜng ½Ÿ hæc D¡y &lt;=60cm  vùa M50  </v>
          </cell>
          <cell r="C649" t="str">
            <v>m3</v>
          </cell>
          <cell r="D649">
            <v>151778</v>
          </cell>
          <cell r="E649">
            <v>20646</v>
          </cell>
          <cell r="F649">
            <v>0</v>
          </cell>
        </row>
        <row r="650">
          <cell r="A650">
            <v>200112</v>
          </cell>
          <cell r="B650" t="str">
            <v xml:space="preserve"> Xµy mÜng ½Ÿ hæc D¡y &lt;=60cm  vùa M75  </v>
          </cell>
          <cell r="C650" t="str">
            <v>m3</v>
          </cell>
          <cell r="D650">
            <v>175539</v>
          </cell>
          <cell r="E650">
            <v>20646</v>
          </cell>
          <cell r="F650">
            <v>0</v>
          </cell>
        </row>
        <row r="651">
          <cell r="A651">
            <v>200121</v>
          </cell>
          <cell r="B651" t="str">
            <v xml:space="preserve"> Xµy mÜng ½Ÿ hæc D¡y &gt; 60cm  vùa M50  </v>
          </cell>
          <cell r="C651" t="str">
            <v>m3</v>
          </cell>
          <cell r="D651">
            <v>151778</v>
          </cell>
          <cell r="E651">
            <v>19889</v>
          </cell>
          <cell r="F651">
            <v>0</v>
          </cell>
        </row>
        <row r="652">
          <cell r="A652">
            <v>200122</v>
          </cell>
          <cell r="B652" t="str">
            <v xml:space="preserve"> Xµy mÜng ½Ÿ hæc D¡y &gt; 60cm  vùa M75  </v>
          </cell>
          <cell r="C652" t="str">
            <v>m3</v>
          </cell>
          <cell r="D652">
            <v>175539</v>
          </cell>
          <cell r="E652">
            <v>19889</v>
          </cell>
          <cell r="F652">
            <v>0</v>
          </cell>
        </row>
        <row r="653">
          <cell r="A653">
            <v>200211</v>
          </cell>
          <cell r="B653" t="str">
            <v xml:space="preserve"> Xµy tõéng th²ng ½Ÿ hæc B&lt;=60cm H&lt;=2m M50 </v>
          </cell>
          <cell r="C653" t="str">
            <v>m3</v>
          </cell>
          <cell r="D653">
            <v>151778</v>
          </cell>
          <cell r="E653">
            <v>23348</v>
          </cell>
          <cell r="F653">
            <v>0</v>
          </cell>
        </row>
        <row r="654">
          <cell r="A654">
            <v>200212</v>
          </cell>
          <cell r="B654" t="str">
            <v xml:space="preserve"> Xµy tõéng th²ng ½Ÿ hæc B&lt;=60cm H&lt;=2m M50 </v>
          </cell>
          <cell r="C654" t="str">
            <v>m3</v>
          </cell>
          <cell r="D654">
            <v>175539</v>
          </cell>
          <cell r="E654">
            <v>23348</v>
          </cell>
          <cell r="F654">
            <v>0</v>
          </cell>
        </row>
        <row r="655">
          <cell r="A655">
            <v>200221</v>
          </cell>
          <cell r="B655" t="str">
            <v xml:space="preserve"> Xµy tõéng th²ng ½Ÿ hæc B&lt;=60cm H&gt; 2m M50 </v>
          </cell>
          <cell r="C655" t="str">
            <v>m3</v>
          </cell>
          <cell r="D655">
            <v>174624</v>
          </cell>
          <cell r="E655">
            <v>27023</v>
          </cell>
          <cell r="F655">
            <v>0</v>
          </cell>
        </row>
        <row r="656">
          <cell r="A656">
            <v>200222</v>
          </cell>
          <cell r="B656" t="str">
            <v xml:space="preserve"> Xµy tõéng th²ng ½Ÿ hæc B&lt;=60cm H&gt; 2m M50 </v>
          </cell>
          <cell r="C656" t="str">
            <v>m3</v>
          </cell>
          <cell r="D656">
            <v>198385</v>
          </cell>
          <cell r="E656">
            <v>27023</v>
          </cell>
          <cell r="F656">
            <v>0</v>
          </cell>
        </row>
        <row r="657">
          <cell r="A657">
            <v>200231</v>
          </cell>
          <cell r="B657" t="str">
            <v xml:space="preserve"> Xµy tõéng th²ng ½Ÿ hæc B&gt; 60cm H&lt;=2m M50 </v>
          </cell>
          <cell r="C657" t="str">
            <v>m3</v>
          </cell>
          <cell r="D657">
            <v>151778</v>
          </cell>
          <cell r="E657">
            <v>22483</v>
          </cell>
          <cell r="F657">
            <v>0</v>
          </cell>
        </row>
        <row r="658">
          <cell r="A658">
            <v>200232</v>
          </cell>
          <cell r="B658" t="str">
            <v xml:space="preserve"> Xµy tõéng th²ng ½Ÿ hæc B&gt; 60cm H&lt;=2m M50 </v>
          </cell>
          <cell r="C658" t="str">
            <v>m3</v>
          </cell>
          <cell r="D658">
            <v>175539</v>
          </cell>
          <cell r="E658">
            <v>22483</v>
          </cell>
          <cell r="F658">
            <v>0</v>
          </cell>
        </row>
        <row r="659">
          <cell r="A659">
            <v>200241</v>
          </cell>
          <cell r="B659" t="str">
            <v xml:space="preserve"> Xµy tõéng th²ng ½Ÿ hæc B&gt; 60cm H&gt; 2m M50 </v>
          </cell>
          <cell r="C659" t="str">
            <v>m3</v>
          </cell>
          <cell r="D659">
            <v>168936</v>
          </cell>
          <cell r="E659">
            <v>25618</v>
          </cell>
          <cell r="F659">
            <v>0</v>
          </cell>
        </row>
        <row r="660">
          <cell r="A660">
            <v>200242</v>
          </cell>
          <cell r="B660" t="str">
            <v xml:space="preserve"> Xµy tõéng th²ng ½Ÿ hæc B&gt; 60cm H&gt; 2m M50 </v>
          </cell>
          <cell r="C660" t="str">
            <v>m3</v>
          </cell>
          <cell r="D660">
            <v>192696</v>
          </cell>
          <cell r="E660">
            <v>25618</v>
          </cell>
          <cell r="F660">
            <v>0</v>
          </cell>
        </row>
        <row r="661">
          <cell r="A661">
            <v>200541</v>
          </cell>
          <cell r="B661" t="str">
            <v xml:space="preserve"> XÆp ½Ÿ khan m´t b±ng             vùa M50 </v>
          </cell>
          <cell r="C661" t="str">
            <v>m3</v>
          </cell>
          <cell r="D661">
            <v>84573</v>
          </cell>
          <cell r="E661">
            <v>12971</v>
          </cell>
          <cell r="F661">
            <v>0</v>
          </cell>
        </row>
        <row r="662">
          <cell r="A662">
            <v>200542</v>
          </cell>
          <cell r="B662" t="str">
            <v xml:space="preserve"> XÆp ½Ÿ khan m´t b±ng             vùa M75 </v>
          </cell>
          <cell r="C662" t="str">
            <v>m3</v>
          </cell>
          <cell r="D662">
            <v>88364</v>
          </cell>
          <cell r="E662">
            <v>15155</v>
          </cell>
          <cell r="F662">
            <v>0</v>
          </cell>
        </row>
        <row r="663">
          <cell r="A663">
            <v>200551</v>
          </cell>
          <cell r="B663" t="str">
            <v xml:space="preserve"> XÆp ½Ÿ khan mŸi dâc th²ng        vùa M50 </v>
          </cell>
          <cell r="C663" t="str">
            <v>m3</v>
          </cell>
          <cell r="D663">
            <v>84573</v>
          </cell>
          <cell r="E663">
            <v>21446</v>
          </cell>
          <cell r="F663">
            <v>0</v>
          </cell>
        </row>
        <row r="664">
          <cell r="A664">
            <v>200552</v>
          </cell>
          <cell r="B664" t="str">
            <v xml:space="preserve"> XÆp ½Ÿ khan mŸi dâc th²ng        vùa M75 </v>
          </cell>
          <cell r="C664" t="str">
            <v>m3</v>
          </cell>
          <cell r="D664">
            <v>88364</v>
          </cell>
          <cell r="E664">
            <v>18916</v>
          </cell>
          <cell r="F664">
            <v>0</v>
          </cell>
        </row>
        <row r="665">
          <cell r="A665">
            <v>200561</v>
          </cell>
          <cell r="B665" t="str">
            <v xml:space="preserve"> XÆp ½Ÿ khan mŸi dâc cong         vùa M50 </v>
          </cell>
          <cell r="C665" t="str">
            <v>m3</v>
          </cell>
          <cell r="D665">
            <v>88520</v>
          </cell>
          <cell r="E665">
            <v>21727</v>
          </cell>
          <cell r="F665">
            <v>0</v>
          </cell>
        </row>
        <row r="666">
          <cell r="A666">
            <v>200562</v>
          </cell>
          <cell r="B666" t="str">
            <v xml:space="preserve"> XÆp ½Ÿ khan mŸi dâc cong         vùa M75 </v>
          </cell>
          <cell r="C666" t="str">
            <v>m3</v>
          </cell>
          <cell r="D666">
            <v>92311</v>
          </cell>
          <cell r="E666">
            <v>21727</v>
          </cell>
          <cell r="F666">
            <v>0</v>
          </cell>
        </row>
        <row r="667">
          <cell r="A667">
            <v>200610</v>
          </cell>
          <cell r="B667" t="str">
            <v xml:space="preserve"> XÆp ½Ÿ khan m´t b±ng,kháng tr¾t m­ch     </v>
          </cell>
          <cell r="C667" t="str">
            <v>m3</v>
          </cell>
          <cell r="D667">
            <v>71769</v>
          </cell>
          <cell r="E667">
            <v>12971</v>
          </cell>
          <cell r="F667">
            <v>0</v>
          </cell>
        </row>
        <row r="668">
          <cell r="A668">
            <v>200620</v>
          </cell>
          <cell r="B668" t="str">
            <v xml:space="preserve"> XÆp ½Ÿ khan mŸi dâc th²ng kháng tr¾tm­ch </v>
          </cell>
          <cell r="C668" t="str">
            <v>m3</v>
          </cell>
          <cell r="D668">
            <v>71769</v>
          </cell>
          <cell r="E668">
            <v>15155</v>
          </cell>
          <cell r="F668">
            <v>0</v>
          </cell>
        </row>
        <row r="669">
          <cell r="A669">
            <v>200630</v>
          </cell>
          <cell r="B669" t="str">
            <v xml:space="preserve"> XÆp ½Ÿ khan mŸi dâc cong kháng tr¾t m­ch </v>
          </cell>
          <cell r="C669" t="str">
            <v>m3</v>
          </cell>
          <cell r="D669">
            <v>76257</v>
          </cell>
          <cell r="E669">
            <v>21446</v>
          </cell>
          <cell r="F669">
            <v>0</v>
          </cell>
        </row>
        <row r="670">
          <cell r="A670">
            <v>200711</v>
          </cell>
          <cell r="B670" t="str">
            <v xml:space="preserve"> Xµy câng ½Ÿ hæc                  vùa M50 </v>
          </cell>
          <cell r="C670" t="str">
            <v>m3</v>
          </cell>
          <cell r="D670">
            <v>203572</v>
          </cell>
          <cell r="E670">
            <v>33292</v>
          </cell>
          <cell r="F670">
            <v>0</v>
          </cell>
        </row>
        <row r="671">
          <cell r="A671">
            <v>200712</v>
          </cell>
          <cell r="B671" t="str">
            <v xml:space="preserve"> Xµy câng ½Ÿ hæc                  vùa M75 </v>
          </cell>
          <cell r="C671" t="str">
            <v>m3</v>
          </cell>
          <cell r="D671">
            <v>227333</v>
          </cell>
          <cell r="E671">
            <v>33292</v>
          </cell>
          <cell r="F671">
            <v>0</v>
          </cell>
        </row>
        <row r="672">
          <cell r="A672">
            <v>200811</v>
          </cell>
          <cell r="B672" t="str">
            <v xml:space="preserve"> Xµy ½Ÿ hæc cŸc kÆt c¶u phöc t­p khŸc M50 </v>
          </cell>
          <cell r="C672" t="str">
            <v>m3</v>
          </cell>
          <cell r="D672">
            <v>165848</v>
          </cell>
          <cell r="E672">
            <v>44642</v>
          </cell>
          <cell r="F672">
            <v>0</v>
          </cell>
        </row>
        <row r="673">
          <cell r="A673">
            <v>200812</v>
          </cell>
          <cell r="B673" t="str">
            <v xml:space="preserve"> Xµy ½Ÿ hæc cŸc kÆt c¶u phöc t­p khŸc M75 </v>
          </cell>
          <cell r="C673" t="str">
            <v>m3</v>
          </cell>
          <cell r="D673">
            <v>189608</v>
          </cell>
          <cell r="E673">
            <v>44642</v>
          </cell>
          <cell r="F673">
            <v>0</v>
          </cell>
        </row>
        <row r="674">
          <cell r="A674">
            <v>203111</v>
          </cell>
          <cell r="B674" t="str">
            <v xml:space="preserve"> Xµy mÜng g­ch ch× 6.5x10.5x22 ,B&lt;=33cm, M50</v>
          </cell>
          <cell r="C674" t="str">
            <v>m3</v>
          </cell>
          <cell r="D674">
            <v>231958</v>
          </cell>
          <cell r="E674" t="str">
            <v>00      18051.00</v>
          </cell>
          <cell r="F674">
            <v>0</v>
          </cell>
        </row>
        <row r="675">
          <cell r="A675">
            <v>203112</v>
          </cell>
          <cell r="B675" t="str">
            <v xml:space="preserve"> Xµy mÜng g­ch ch× 6.5x10.5x22 ,B&lt;=33cm, M75</v>
          </cell>
          <cell r="C675" t="str">
            <v>m3</v>
          </cell>
          <cell r="D675">
            <v>248</v>
          </cell>
          <cell r="E675" t="str">
            <v>36      18051.00</v>
          </cell>
          <cell r="F675">
            <v>0</v>
          </cell>
        </row>
        <row r="676">
          <cell r="A676">
            <v>203121</v>
          </cell>
          <cell r="B676" t="str">
            <v xml:space="preserve"> Xµy mÜng g­ch ch× 6.5x10.5x22 ,B&gt; 33cm, M50</v>
          </cell>
          <cell r="C676" t="str">
            <v>m3</v>
          </cell>
          <cell r="D676">
            <v>230338</v>
          </cell>
          <cell r="E676" t="str">
            <v>00      16106.00</v>
          </cell>
          <cell r="F676">
            <v>0</v>
          </cell>
        </row>
        <row r="677">
          <cell r="A677">
            <v>203122</v>
          </cell>
          <cell r="B677" t="str">
            <v xml:space="preserve"> Xµy mÜng g­ch ch× 6.5x10.5x22 ,B&gt; 33cm, M75</v>
          </cell>
          <cell r="C677" t="str">
            <v>m3</v>
          </cell>
          <cell r="D677">
            <v>247310</v>
          </cell>
          <cell r="E677" t="str">
            <v>00      16106.00</v>
          </cell>
          <cell r="F677">
            <v>0</v>
          </cell>
        </row>
        <row r="678">
          <cell r="A678">
            <v>203211</v>
          </cell>
          <cell r="B678" t="str">
            <v xml:space="preserve"> Tõéng g­ch ch× 6.5x10.5x22,B&lt;=11,H&lt;=4m,M25</v>
          </cell>
          <cell r="C678" t="str">
            <v>m3</v>
          </cell>
          <cell r="D678">
            <v>248000</v>
          </cell>
          <cell r="E678">
            <v>26050</v>
          </cell>
          <cell r="F678">
            <v>924</v>
          </cell>
        </row>
        <row r="679">
          <cell r="A679">
            <v>203212</v>
          </cell>
          <cell r="B679" t="str">
            <v xml:space="preserve"> Tõéng g­ch ch× 6.5x10.5x22,B&lt;=11,H&lt;=4m,M50</v>
          </cell>
          <cell r="C679" t="str">
            <v>m3</v>
          </cell>
          <cell r="D679">
            <v>265837</v>
          </cell>
          <cell r="E679">
            <v>26050</v>
          </cell>
          <cell r="F679">
            <v>924</v>
          </cell>
        </row>
        <row r="680">
          <cell r="A680">
            <v>203221</v>
          </cell>
          <cell r="B680" t="str">
            <v xml:space="preserve"> Tõéng g­ch ch× 6.5x10.5x22,B&lt;=11,H&gt; 4m,M25</v>
          </cell>
          <cell r="C680" t="str">
            <v>m3</v>
          </cell>
          <cell r="D680">
            <v>263380</v>
          </cell>
          <cell r="E680">
            <v>26266</v>
          </cell>
          <cell r="F680">
            <v>2358</v>
          </cell>
        </row>
        <row r="681">
          <cell r="A681">
            <v>203222</v>
          </cell>
          <cell r="B681" t="str">
            <v xml:space="preserve"> Tõéng g­ch ch× 6.5x10.5x22,B&lt;=11,H&gt; 4m,M50</v>
          </cell>
          <cell r="C681" t="str">
            <v>m3</v>
          </cell>
          <cell r="D681">
            <v>281217</v>
          </cell>
          <cell r="E681">
            <v>26266</v>
          </cell>
          <cell r="F681">
            <v>2358</v>
          </cell>
        </row>
        <row r="682">
          <cell r="A682">
            <v>203231</v>
          </cell>
          <cell r="B682" t="str">
            <v xml:space="preserve"> Tõéng g­ch ch× 6.5x10.5x22,B&lt;=33,H&lt;=4m,M25</v>
          </cell>
          <cell r="C682" t="str">
            <v>m3</v>
          </cell>
          <cell r="D682">
            <v>227058</v>
          </cell>
          <cell r="E682" t="str">
            <v>0      20754.00</v>
          </cell>
          <cell r="F682">
            <v>924</v>
          </cell>
        </row>
        <row r="683">
          <cell r="A683">
            <v>203232</v>
          </cell>
          <cell r="B683" t="str">
            <v xml:space="preserve"> Tõéng g­ch ch× 6.5x10.5x22,B&lt;=33,H&lt;=4m,M50</v>
          </cell>
          <cell r="C683" t="str">
            <v>m3</v>
          </cell>
          <cell r="D683">
            <v>249548</v>
          </cell>
          <cell r="E683">
            <v>20754</v>
          </cell>
          <cell r="F683">
            <v>924</v>
          </cell>
        </row>
        <row r="684">
          <cell r="A684">
            <v>203241</v>
          </cell>
          <cell r="B684" t="str">
            <v xml:space="preserve"> Tõéng g­ch ch× 6.5x10.5x22,B&lt;=33,H&gt; 4m,M25</v>
          </cell>
          <cell r="C684" t="str">
            <v>m3</v>
          </cell>
          <cell r="D684">
            <v>242438</v>
          </cell>
          <cell r="E684" t="str">
            <v>0      21294.00</v>
          </cell>
          <cell r="F684">
            <v>2358</v>
          </cell>
        </row>
        <row r="685">
          <cell r="A685">
            <v>203242</v>
          </cell>
          <cell r="B685" t="str">
            <v xml:space="preserve"> Tõéng g­ch ch× 6.5x10.5x22,B&lt;=33,H&gt; 4m,M50</v>
          </cell>
          <cell r="C685" t="str">
            <v>m3</v>
          </cell>
          <cell r="D685">
            <v>264927</v>
          </cell>
          <cell r="E685" t="str">
            <v>0      21294.00</v>
          </cell>
          <cell r="F685">
            <v>2358</v>
          </cell>
        </row>
        <row r="686">
          <cell r="A686">
            <v>203251</v>
          </cell>
          <cell r="B686" t="str">
            <v xml:space="preserve"> Tõéng g­ch ch× 6.5x10.5x22,B&gt; 33,H&lt;=4m,M25</v>
          </cell>
          <cell r="C686" t="str">
            <v>m3</v>
          </cell>
          <cell r="D686">
            <v>223607</v>
          </cell>
          <cell r="E686" t="str">
            <v>0      17943.00</v>
          </cell>
          <cell r="F686">
            <v>924</v>
          </cell>
        </row>
        <row r="687">
          <cell r="A687">
            <v>203252</v>
          </cell>
          <cell r="B687" t="str">
            <v xml:space="preserve"> Tõéng g­ch ch× 6.5x10.5x22,B&gt; 33,H&lt;=4m,M50</v>
          </cell>
          <cell r="C687" t="str">
            <v>m3</v>
          </cell>
          <cell r="D687">
            <v>246872</v>
          </cell>
          <cell r="E687" t="str">
            <v>0      17943.00</v>
          </cell>
          <cell r="F687">
            <v>924</v>
          </cell>
        </row>
        <row r="688">
          <cell r="A688">
            <v>203261</v>
          </cell>
          <cell r="B688" t="str">
            <v xml:space="preserve"> Tõéng g­ch ch× 6.5x10.5x22,B&gt; 33,H&gt; 4m,M25</v>
          </cell>
          <cell r="C688" t="str">
            <v>m3</v>
          </cell>
          <cell r="D688">
            <v>234703</v>
          </cell>
          <cell r="E688">
            <v>19457</v>
          </cell>
          <cell r="F688">
            <v>2358</v>
          </cell>
        </row>
        <row r="689">
          <cell r="A689">
            <v>203262</v>
          </cell>
          <cell r="B689" t="str">
            <v xml:space="preserve"> Tõéng g­ch ch× 6.5x10.5x22,B&gt; 33,H&gt; 4m,M50</v>
          </cell>
          <cell r="C689" t="str">
            <v>m3</v>
          </cell>
          <cell r="D689">
            <v>257968</v>
          </cell>
          <cell r="E689">
            <v>19457</v>
          </cell>
          <cell r="F689">
            <v>2358</v>
          </cell>
        </row>
        <row r="690">
          <cell r="A690">
            <v>203311</v>
          </cell>
          <cell r="B690" t="str">
            <v xml:space="preserve"> Xµy cæt trò ½æc lºp trong mài ‡K vùa TH M25</v>
          </cell>
          <cell r="C690" t="str">
            <v>m3</v>
          </cell>
          <cell r="D690">
            <v>240392</v>
          </cell>
          <cell r="E690">
            <v>43237</v>
          </cell>
          <cell r="F690">
            <v>0</v>
          </cell>
        </row>
        <row r="691">
          <cell r="A691">
            <v>203312</v>
          </cell>
          <cell r="B691" t="str">
            <v xml:space="preserve"> Xµy cæt trò ½æc lºp trong mài ‡K vùa TH M50</v>
          </cell>
          <cell r="C691" t="str">
            <v>m3</v>
          </cell>
          <cell r="D691">
            <v>263657</v>
          </cell>
          <cell r="E691">
            <v>43237</v>
          </cell>
          <cell r="F691">
            <v>0</v>
          </cell>
        </row>
        <row r="692">
          <cell r="A692">
            <v>203411</v>
          </cell>
          <cell r="B692" t="str">
            <v xml:space="preserve"> Xµy tõéng cong d¡y&lt;=33cm, cao&lt;=4m vùa TH50</v>
          </cell>
          <cell r="C692" t="str">
            <v>m3</v>
          </cell>
          <cell r="D692">
            <v>239425</v>
          </cell>
          <cell r="E692">
            <v>30050</v>
          </cell>
          <cell r="F692">
            <v>959</v>
          </cell>
        </row>
        <row r="693">
          <cell r="A693">
            <v>203412</v>
          </cell>
          <cell r="B693" t="str">
            <v xml:space="preserve"> Xµy tõéng cong d¡y&lt;=33cm, cao&lt;=4m vùa TH75</v>
          </cell>
          <cell r="C693" t="str">
            <v>m3</v>
          </cell>
          <cell r="D693">
            <v>255831</v>
          </cell>
          <cell r="E693">
            <v>30050</v>
          </cell>
          <cell r="F693">
            <v>959</v>
          </cell>
        </row>
        <row r="694">
          <cell r="A694">
            <v>203421</v>
          </cell>
          <cell r="B694" t="str">
            <v xml:space="preserve"> Xµy tõéng cong d¡y&lt;=33cm, cao&gt; 4m vùa TH50</v>
          </cell>
          <cell r="C694" t="str">
            <v>m3</v>
          </cell>
          <cell r="D694">
            <v>254804</v>
          </cell>
          <cell r="E694">
            <v>33401</v>
          </cell>
          <cell r="F694">
            <v>959</v>
          </cell>
        </row>
        <row r="695">
          <cell r="A695">
            <v>203422</v>
          </cell>
          <cell r="B695" t="str">
            <v xml:space="preserve"> Xµy tõéng cong d¡y&lt;=33cm, cao&gt; 4m vùa TH75</v>
          </cell>
          <cell r="C695" t="str">
            <v>m3</v>
          </cell>
          <cell r="D695">
            <v>271210</v>
          </cell>
          <cell r="E695">
            <v>33401</v>
          </cell>
          <cell r="F695">
            <v>959</v>
          </cell>
        </row>
        <row r="696">
          <cell r="A696">
            <v>203411</v>
          </cell>
          <cell r="B696" t="str">
            <v xml:space="preserve"> Xµy tõéng cong d¡y&gt; 33cm, cao&lt;=4m vùa TH50</v>
          </cell>
          <cell r="C696" t="str">
            <v>m3</v>
          </cell>
          <cell r="D696">
            <v>236400</v>
          </cell>
          <cell r="E696">
            <v>28104</v>
          </cell>
          <cell r="F696">
            <v>959</v>
          </cell>
        </row>
        <row r="697">
          <cell r="A697">
            <v>203412</v>
          </cell>
          <cell r="B697" t="str">
            <v xml:space="preserve"> Xµy tõéng cong d¡y &gt;33cm, cao&lt;=4m vùa TH75</v>
          </cell>
          <cell r="C697" t="str">
            <v>m3</v>
          </cell>
          <cell r="D697">
            <v>253372</v>
          </cell>
          <cell r="E697">
            <v>28104</v>
          </cell>
          <cell r="F697">
            <v>959</v>
          </cell>
        </row>
        <row r="698">
          <cell r="A698">
            <v>203421</v>
          </cell>
          <cell r="B698" t="str">
            <v xml:space="preserve"> Xµy tõéng cong d¡y &gt;33cm, cao&gt; 4m vùa TH50</v>
          </cell>
          <cell r="C698" t="str">
            <v>m3</v>
          </cell>
          <cell r="D698">
            <v>247496</v>
          </cell>
          <cell r="E698">
            <v>31239</v>
          </cell>
          <cell r="F698">
            <v>959</v>
          </cell>
        </row>
        <row r="699">
          <cell r="A699">
            <v>203422</v>
          </cell>
          <cell r="B699" t="str">
            <v xml:space="preserve"> Xµy tõéng cong d¡y &gt;33cm, cao&gt; 4m vùa TH75</v>
          </cell>
          <cell r="C699" t="str">
            <v>m3</v>
          </cell>
          <cell r="D699">
            <v>264468</v>
          </cell>
          <cell r="E699">
            <v>31239</v>
          </cell>
          <cell r="F699">
            <v>959</v>
          </cell>
        </row>
        <row r="700">
          <cell r="A700">
            <v>203511</v>
          </cell>
          <cell r="B700" t="str">
            <v xml:space="preserve"> Xµy câng cuân cong vùa TH M50            </v>
          </cell>
          <cell r="C700" t="str">
            <v>m3</v>
          </cell>
          <cell r="D700">
            <v>283882</v>
          </cell>
          <cell r="E700">
            <v>50371</v>
          </cell>
          <cell r="F700">
            <v>924</v>
          </cell>
        </row>
        <row r="701">
          <cell r="A701">
            <v>203512</v>
          </cell>
          <cell r="B701" t="str">
            <v xml:space="preserve"> Xµy câng cuân cong vùa TH M75            </v>
          </cell>
          <cell r="C701" t="str">
            <v>m3</v>
          </cell>
          <cell r="D701">
            <v>299723</v>
          </cell>
          <cell r="E701">
            <v>50371</v>
          </cell>
          <cell r="F701">
            <v>924</v>
          </cell>
        </row>
        <row r="702">
          <cell r="A702">
            <v>203521</v>
          </cell>
          <cell r="B702" t="str">
            <v xml:space="preserve"> Xµy câng cuân th¡nh vÝm cong vùa TH M50  </v>
          </cell>
          <cell r="C702" t="str">
            <v>m3</v>
          </cell>
          <cell r="D702">
            <v>289003</v>
          </cell>
          <cell r="E702">
            <v>46264</v>
          </cell>
          <cell r="F702">
            <v>924</v>
          </cell>
        </row>
        <row r="703">
          <cell r="A703">
            <v>203522</v>
          </cell>
          <cell r="B703" t="str">
            <v xml:space="preserve"> Xµy câng cuân th¡nh vÝm cong vùa TH M75  </v>
          </cell>
          <cell r="C703" t="str">
            <v>m3</v>
          </cell>
          <cell r="D703">
            <v>305409</v>
          </cell>
          <cell r="E703">
            <v>46264</v>
          </cell>
          <cell r="F703">
            <v>924</v>
          </cell>
        </row>
        <row r="704">
          <cell r="A704">
            <v>203611</v>
          </cell>
          <cell r="B704" t="str">
            <v xml:space="preserve"> Xµy kÆt c¶u phöc t­p khŸcH&lt;=4m,M50       </v>
          </cell>
          <cell r="C704" t="str">
            <v>m3</v>
          </cell>
          <cell r="D704">
            <v>241044</v>
          </cell>
          <cell r="E704">
            <v>38913</v>
          </cell>
          <cell r="F704">
            <v>924</v>
          </cell>
        </row>
        <row r="705">
          <cell r="A705">
            <v>203612</v>
          </cell>
          <cell r="B705" t="str">
            <v xml:space="preserve"> Xµy kÆt c¶u phöc t­p khŸcH&lt;=4m,M75       </v>
          </cell>
          <cell r="C705" t="str">
            <v>m3</v>
          </cell>
          <cell r="D705">
            <v>256884</v>
          </cell>
          <cell r="E705">
            <v>38913</v>
          </cell>
          <cell r="F705">
            <v>924</v>
          </cell>
        </row>
        <row r="706">
          <cell r="A706">
            <v>203621</v>
          </cell>
          <cell r="B706" t="str">
            <v xml:space="preserve"> Xµy kÆt c¶u phöc t­p khŸcH &gt;4m,M50       </v>
          </cell>
          <cell r="C706" t="str">
            <v>m3</v>
          </cell>
          <cell r="D706">
            <v>250368</v>
          </cell>
          <cell r="E706">
            <v>43237</v>
          </cell>
          <cell r="F706">
            <v>924</v>
          </cell>
        </row>
        <row r="707">
          <cell r="A707">
            <v>203622</v>
          </cell>
          <cell r="B707" t="str">
            <v xml:space="preserve"> Xµy kÆt c¶u phöc t­p khŸcH &gt;4m,M75       </v>
          </cell>
          <cell r="C707" t="str">
            <v>m3</v>
          </cell>
          <cell r="D707">
            <v>266209</v>
          </cell>
          <cell r="E707">
            <v>43237</v>
          </cell>
          <cell r="F707">
            <v>924</v>
          </cell>
        </row>
        <row r="708">
          <cell r="A708">
            <v>205111</v>
          </cell>
          <cell r="B708" t="str">
            <v xml:space="preserve"> Xµy tõéng d¡y &lt;=10cm,H&lt;=4m,M50           </v>
          </cell>
          <cell r="C708" t="str">
            <v>m3</v>
          </cell>
          <cell r="D708">
            <v>185070</v>
          </cell>
          <cell r="E708">
            <v>16538</v>
          </cell>
          <cell r="F708">
            <v>616</v>
          </cell>
        </row>
        <row r="709">
          <cell r="A709">
            <v>205112</v>
          </cell>
          <cell r="B709" t="str">
            <v xml:space="preserve"> Xµy tõéng d¡y &lt;=10cm,H&lt;=4m,M75           </v>
          </cell>
          <cell r="C709" t="str">
            <v>m3</v>
          </cell>
          <cell r="D709">
            <v>187316</v>
          </cell>
          <cell r="E709">
            <v>16538</v>
          </cell>
          <cell r="F709">
            <v>616</v>
          </cell>
        </row>
        <row r="710">
          <cell r="A710">
            <v>205121</v>
          </cell>
          <cell r="B710" t="str">
            <v xml:space="preserve"> Xµy tõéng d¡y &lt;=10cm,H&gt; 4m,M50           </v>
          </cell>
          <cell r="C710" t="str">
            <v>m3</v>
          </cell>
          <cell r="D710">
            <v>200449</v>
          </cell>
          <cell r="E710">
            <v>18268</v>
          </cell>
          <cell r="F710">
            <v>616</v>
          </cell>
        </row>
        <row r="711">
          <cell r="A711">
            <v>205122</v>
          </cell>
          <cell r="B711" t="str">
            <v xml:space="preserve"> Xµy tõéng d¡y &lt;=10cm,H&gt; 4m,M75           </v>
          </cell>
          <cell r="C711" t="str">
            <v>m3</v>
          </cell>
          <cell r="D711">
            <v>202696</v>
          </cell>
          <cell r="E711">
            <v>18268</v>
          </cell>
          <cell r="F711">
            <v>2050</v>
          </cell>
        </row>
        <row r="712">
          <cell r="A712">
            <v>205131</v>
          </cell>
          <cell r="B712" t="str">
            <v xml:space="preserve"> Xµy tõéng d¡y &lt;=30cm,H&lt;=4m,M50           </v>
          </cell>
          <cell r="C712" t="str">
            <v>m3</v>
          </cell>
          <cell r="D712">
            <v>185336</v>
          </cell>
          <cell r="E712">
            <v>14917</v>
          </cell>
          <cell r="F712">
            <v>616</v>
          </cell>
        </row>
        <row r="713">
          <cell r="A713">
            <v>205132</v>
          </cell>
          <cell r="B713" t="str">
            <v xml:space="preserve"> Xµy tõéng d¡y &lt;=30cm,H&lt;=4m,M75           </v>
          </cell>
          <cell r="C713" t="str">
            <v>m3</v>
          </cell>
          <cell r="D713">
            <v>187807</v>
          </cell>
          <cell r="E713">
            <v>14917</v>
          </cell>
          <cell r="F713">
            <v>616</v>
          </cell>
        </row>
        <row r="714">
          <cell r="A714">
            <v>205141</v>
          </cell>
          <cell r="B714" t="str">
            <v xml:space="preserve"> Xµy tõéng d¡y &lt;=30cm,H&gt; 4m,M50           </v>
          </cell>
          <cell r="C714" t="str">
            <v>m3</v>
          </cell>
          <cell r="D714">
            <v>200716</v>
          </cell>
          <cell r="E714">
            <v>15349</v>
          </cell>
          <cell r="F714">
            <v>2050</v>
          </cell>
        </row>
        <row r="715">
          <cell r="A715">
            <v>205142</v>
          </cell>
          <cell r="B715" t="str">
            <v xml:space="preserve"> Xµy tõéng d¡y &lt;=30cm,H&gt; 4m,M75           </v>
          </cell>
          <cell r="C715" t="str">
            <v>m3</v>
          </cell>
          <cell r="D715">
            <v>203187</v>
          </cell>
          <cell r="E715">
            <v>15349</v>
          </cell>
          <cell r="F715">
            <v>2050</v>
          </cell>
        </row>
        <row r="716">
          <cell r="A716">
            <v>205151</v>
          </cell>
          <cell r="B716" t="str">
            <v xml:space="preserve"> Xµy tõéng d¡y  &gt;30cm,H&lt;=4m,M50           </v>
          </cell>
          <cell r="C716" t="str">
            <v>m3</v>
          </cell>
          <cell r="D716">
            <v>182841</v>
          </cell>
          <cell r="E716">
            <v>12214</v>
          </cell>
          <cell r="F716">
            <v>616</v>
          </cell>
        </row>
        <row r="717">
          <cell r="A717">
            <v>205152</v>
          </cell>
          <cell r="B717" t="str">
            <v xml:space="preserve"> Xµy tõéng d¡y  &gt;30cm,H&lt;=4m,M75           </v>
          </cell>
          <cell r="C717" t="str">
            <v>m3</v>
          </cell>
          <cell r="D717">
            <v>185447</v>
          </cell>
          <cell r="E717">
            <v>12214</v>
          </cell>
          <cell r="F717">
            <v>616</v>
          </cell>
        </row>
        <row r="718">
          <cell r="A718">
            <v>205161</v>
          </cell>
          <cell r="B718" t="str">
            <v xml:space="preserve"> Xµy tõéng d¡y  &gt;30cm,H&gt; 4m,M50           </v>
          </cell>
          <cell r="C718" t="str">
            <v>m3</v>
          </cell>
          <cell r="D718">
            <v>193937</v>
          </cell>
          <cell r="E718">
            <v>13512</v>
          </cell>
          <cell r="F718">
            <v>2050</v>
          </cell>
        </row>
        <row r="719">
          <cell r="A719">
            <v>205162</v>
          </cell>
          <cell r="B719" t="str">
            <v xml:space="preserve"> Xµy tõéng d¡y  &gt;30cm,H&gt; 4m,M75           </v>
          </cell>
          <cell r="C719" t="str">
            <v>m3</v>
          </cell>
          <cell r="D719">
            <v>193937</v>
          </cell>
          <cell r="E719">
            <v>13512</v>
          </cell>
          <cell r="F719">
            <v>2050</v>
          </cell>
        </row>
        <row r="720">
          <cell r="A720">
            <v>205311</v>
          </cell>
          <cell r="B720" t="str">
            <v xml:space="preserve"> Xµy tõéng g­ch rång6lå d¡y&lt;=10,H&lt;4m,M50  </v>
          </cell>
          <cell r="C720" t="str">
            <v>m3</v>
          </cell>
          <cell r="D720">
            <v>332738</v>
          </cell>
          <cell r="E720">
            <v>17295</v>
          </cell>
          <cell r="F720">
            <v>641</v>
          </cell>
        </row>
        <row r="721">
          <cell r="A721">
            <v>205312</v>
          </cell>
          <cell r="B721" t="str">
            <v xml:space="preserve"> Xµy tõéng g­ch rång6lå d¡y&lt;=10,H&lt;4m,M75  </v>
          </cell>
          <cell r="C721" t="str">
            <v>m3</v>
          </cell>
          <cell r="D721">
            <v>335284</v>
          </cell>
          <cell r="E721">
            <v>17295</v>
          </cell>
          <cell r="F721">
            <v>641</v>
          </cell>
        </row>
        <row r="722">
          <cell r="A722">
            <v>205321</v>
          </cell>
          <cell r="B722" t="str">
            <v xml:space="preserve"> Xµy tõéng g­ch rång6lå d¡y&lt;=10,H&gt;4m,M50  </v>
          </cell>
          <cell r="C722" t="str">
            <v>m3</v>
          </cell>
          <cell r="D722">
            <v>348117</v>
          </cell>
          <cell r="E722">
            <v>18268</v>
          </cell>
          <cell r="F722">
            <v>2076</v>
          </cell>
        </row>
        <row r="723">
          <cell r="A723">
            <v>205322</v>
          </cell>
          <cell r="B723" t="str">
            <v xml:space="preserve"> Xµy tõéng g­ch rång6lå d¡y&lt;=10,H&gt;4m,M75  </v>
          </cell>
          <cell r="C723" t="str">
            <v>m3</v>
          </cell>
          <cell r="D723">
            <v>350663</v>
          </cell>
          <cell r="E723">
            <v>18268</v>
          </cell>
          <cell r="F723">
            <v>2076</v>
          </cell>
        </row>
        <row r="724">
          <cell r="A724">
            <v>205331</v>
          </cell>
          <cell r="B724" t="str">
            <v xml:space="preserve"> Xµy tõéng g­ch rång6lå d¡y &gt;10,H&lt;4m,M50  </v>
          </cell>
          <cell r="C724" t="str">
            <v>m3</v>
          </cell>
          <cell r="D724">
            <v>323750</v>
          </cell>
          <cell r="E724">
            <v>14917</v>
          </cell>
          <cell r="F724">
            <v>641</v>
          </cell>
        </row>
        <row r="725">
          <cell r="A725">
            <v>205332</v>
          </cell>
          <cell r="B725" t="str">
            <v xml:space="preserve"> Xµy tõéng g­ch rång6lå d¡y &gt;10,H&lt;4m,M75  </v>
          </cell>
          <cell r="C725" t="str">
            <v>m3</v>
          </cell>
          <cell r="D725">
            <v>326461</v>
          </cell>
          <cell r="E725">
            <v>14917</v>
          </cell>
          <cell r="F725">
            <v>641</v>
          </cell>
        </row>
        <row r="726">
          <cell r="A726">
            <v>205341</v>
          </cell>
          <cell r="B726" t="str">
            <v xml:space="preserve"> Xµy tõéng g­ch rång6lå d¡y &gt;10,H&gt;4m,M50  </v>
          </cell>
          <cell r="C726" t="str">
            <v>m3</v>
          </cell>
          <cell r="D726">
            <v>339130</v>
          </cell>
          <cell r="E726">
            <v>15349</v>
          </cell>
          <cell r="F726">
            <v>2076</v>
          </cell>
        </row>
        <row r="727">
          <cell r="A727">
            <v>205342</v>
          </cell>
          <cell r="B727" t="str">
            <v xml:space="preserve"> Xµy tõéng g­ch rång6lå d¡y &gt;10,H&gt;4m,M75  </v>
          </cell>
          <cell r="C727" t="str">
            <v>m3</v>
          </cell>
          <cell r="D727">
            <v>341840</v>
          </cell>
          <cell r="E727">
            <v>15349</v>
          </cell>
          <cell r="F727">
            <v>2076</v>
          </cell>
        </row>
        <row r="728">
          <cell r="A728">
            <v>210111</v>
          </cell>
          <cell r="B728" t="str">
            <v xml:space="preserve"> BÅ táng g­ch vë B&lt;=100cm      M25    </v>
          </cell>
          <cell r="C728" t="str">
            <v>m3</v>
          </cell>
          <cell r="D728">
            <v>95919</v>
          </cell>
          <cell r="E728">
            <v>12103</v>
          </cell>
          <cell r="F728">
            <v>0</v>
          </cell>
        </row>
        <row r="729">
          <cell r="A729">
            <v>210112</v>
          </cell>
          <cell r="B729" t="str">
            <v xml:space="preserve"> BÅ táng g­ch vë B&lt;=100cm      M50    </v>
          </cell>
          <cell r="C729" t="str">
            <v>m3</v>
          </cell>
          <cell r="D729">
            <v>120157</v>
          </cell>
          <cell r="E729">
            <v>12103</v>
          </cell>
          <cell r="F729">
            <v>0</v>
          </cell>
        </row>
        <row r="730">
          <cell r="A730">
            <v>210113</v>
          </cell>
          <cell r="B730" t="str">
            <v xml:space="preserve"> BÅ táng g­ch vë B&lt;=100cm      M75    </v>
          </cell>
          <cell r="C730" t="str">
            <v>m3</v>
          </cell>
          <cell r="D730">
            <v>145114</v>
          </cell>
          <cell r="E730">
            <v>12103</v>
          </cell>
          <cell r="F730">
            <v>0</v>
          </cell>
        </row>
        <row r="731">
          <cell r="A731">
            <v>210121</v>
          </cell>
          <cell r="B731" t="str">
            <v xml:space="preserve"> BÅ táng g­ch vë B&gt; 100cm      M25    </v>
          </cell>
          <cell r="C731" t="str">
            <v>m3</v>
          </cell>
          <cell r="D731">
            <v>95919</v>
          </cell>
          <cell r="E731">
            <v>10241</v>
          </cell>
          <cell r="F731">
            <v>0</v>
          </cell>
        </row>
        <row r="732">
          <cell r="A732">
            <v>210122</v>
          </cell>
          <cell r="B732" t="str">
            <v xml:space="preserve"> BÅ táng g­ch vë B&gt; 100cm      M50    </v>
          </cell>
          <cell r="C732" t="str">
            <v>m3</v>
          </cell>
          <cell r="D732">
            <v>120157</v>
          </cell>
          <cell r="E732">
            <v>10241</v>
          </cell>
          <cell r="F732">
            <v>0</v>
          </cell>
        </row>
        <row r="733">
          <cell r="A733">
            <v>210123</v>
          </cell>
          <cell r="B733" t="str">
            <v xml:space="preserve"> BÅ táng g­ch vë B&gt; 100cm      M75    </v>
          </cell>
          <cell r="C733" t="str">
            <v>m3</v>
          </cell>
          <cell r="D733">
            <v>145114</v>
          </cell>
          <cell r="E733">
            <v>10241</v>
          </cell>
          <cell r="F733">
            <v>0</v>
          </cell>
        </row>
        <row r="734">
          <cell r="A734">
            <v>221111</v>
          </cell>
          <cell r="B734" t="str">
            <v xml:space="preserve"> BT ½Ÿ 4x6 lÜt mÜng,nËn B&lt;=250cm   M100   </v>
          </cell>
          <cell r="C734" t="str">
            <v>m3</v>
          </cell>
          <cell r="D734">
            <v>243080</v>
          </cell>
          <cell r="E734">
            <v>17068</v>
          </cell>
          <cell r="F734">
            <v>7398</v>
          </cell>
        </row>
        <row r="735">
          <cell r="A735">
            <v>221112</v>
          </cell>
          <cell r="B735" t="str">
            <v xml:space="preserve"> BT ½Ÿ 4x6 lÜt mÜng,nËn B&lt;=250cm   M150   </v>
          </cell>
          <cell r="C735" t="str">
            <v>m3</v>
          </cell>
          <cell r="D735">
            <v>276656</v>
          </cell>
          <cell r="E735">
            <v>17068</v>
          </cell>
          <cell r="F735">
            <v>7398</v>
          </cell>
        </row>
        <row r="736">
          <cell r="A736">
            <v>221121</v>
          </cell>
          <cell r="B736" t="str">
            <v xml:space="preserve"> BT ½Ÿ 4x6 lÜt mÜng,nËn B&gt; 250cm   M100   </v>
          </cell>
          <cell r="C736" t="str">
            <v>m3</v>
          </cell>
          <cell r="D736">
            <v>243080</v>
          </cell>
          <cell r="E736">
            <v>12206</v>
          </cell>
          <cell r="F736">
            <v>7398</v>
          </cell>
        </row>
        <row r="737">
          <cell r="A737">
            <v>221122</v>
          </cell>
          <cell r="B737" t="str">
            <v xml:space="preserve"> BT ½Ÿ 4x6 lÜt mÜng,nËn B&gt; 250cm   M150   </v>
          </cell>
          <cell r="C737" t="str">
            <v>m3</v>
          </cell>
          <cell r="D737">
            <v>276656</v>
          </cell>
          <cell r="E737">
            <v>12206</v>
          </cell>
          <cell r="F737">
            <v>7398</v>
          </cell>
        </row>
        <row r="738">
          <cell r="A738">
            <v>221125</v>
          </cell>
          <cell r="B738" t="str">
            <v xml:space="preserve"> BT ½Ÿ 1x2 lÜt mÜng,nËn B&gt; 250cm   M50    </v>
          </cell>
          <cell r="C738" t="str">
            <v>m3</v>
          </cell>
          <cell r="D738">
            <v>243080</v>
          </cell>
          <cell r="E738">
            <v>12206</v>
          </cell>
          <cell r="F738">
            <v>7398</v>
          </cell>
        </row>
        <row r="739">
          <cell r="A739">
            <v>221126</v>
          </cell>
          <cell r="B739" t="str">
            <v xml:space="preserve"> BT ½Ÿ 1x2 lÜt mÜng,nËn B&gt; 250cm   M75    </v>
          </cell>
          <cell r="C739" t="str">
            <v>m3</v>
          </cell>
          <cell r="D739">
            <v>276656</v>
          </cell>
          <cell r="E739">
            <v>12206</v>
          </cell>
          <cell r="F739">
            <v>7398</v>
          </cell>
        </row>
        <row r="740">
          <cell r="A740">
            <v>221211</v>
          </cell>
          <cell r="B740" t="str">
            <v xml:space="preserve"> BT ½Ÿ 4x6 MÜng(b¿,b¯ng),B&lt;=250cm  M150   </v>
          </cell>
          <cell r="C740" t="str">
            <v>m3</v>
          </cell>
          <cell r="D740">
            <v>300535</v>
          </cell>
          <cell r="E740">
            <v>22653</v>
          </cell>
          <cell r="F740">
            <v>7681</v>
          </cell>
        </row>
        <row r="741">
          <cell r="A741">
            <v>221212</v>
          </cell>
          <cell r="B741" t="str">
            <v xml:space="preserve"> BT ½Ÿ 4x6 MÜng(b¿,b¯ng),B&lt;=250cm  M200   </v>
          </cell>
          <cell r="C741" t="str">
            <v>m3</v>
          </cell>
          <cell r="D741">
            <v>339455</v>
          </cell>
          <cell r="E741">
            <v>22653</v>
          </cell>
          <cell r="F741">
            <v>7681</v>
          </cell>
        </row>
        <row r="742">
          <cell r="A742">
            <v>221213</v>
          </cell>
          <cell r="B742" t="str">
            <v xml:space="preserve"> BT ½Ÿ 4x6 MÜng(b¿,b¯ng),B&lt;=250cm  M250   </v>
          </cell>
          <cell r="C742" t="str">
            <v>m3</v>
          </cell>
          <cell r="D742">
            <v>383555</v>
          </cell>
          <cell r="E742">
            <v>22653</v>
          </cell>
          <cell r="F742">
            <v>7681</v>
          </cell>
        </row>
        <row r="743">
          <cell r="A743">
            <v>221221</v>
          </cell>
          <cell r="B743" t="str">
            <v xml:space="preserve"> BT ½Ÿ 4x6 MÜng(b¿,b¯ng),B &gt;250cm  M150   </v>
          </cell>
          <cell r="C743" t="str">
            <v>m3</v>
          </cell>
          <cell r="D743">
            <v>316022</v>
          </cell>
          <cell r="E743">
            <v>25343</v>
          </cell>
          <cell r="F743">
            <v>7681</v>
          </cell>
        </row>
        <row r="744">
          <cell r="A744">
            <v>221222</v>
          </cell>
          <cell r="B744" t="str">
            <v xml:space="preserve"> BT ½Ÿ 4x6 MÜng(b¿,b¯ng),B &gt;250cm  M200   </v>
          </cell>
          <cell r="C744" t="str">
            <v>m3</v>
          </cell>
          <cell r="D744">
            <v>354941</v>
          </cell>
          <cell r="E744">
            <v>25343</v>
          </cell>
          <cell r="F744">
            <v>7681</v>
          </cell>
        </row>
        <row r="745">
          <cell r="A745">
            <v>221223</v>
          </cell>
          <cell r="B745" t="str">
            <v xml:space="preserve"> BT ½Ÿ 4x6 MÜng(b¿,b¯ng),B &gt;250cm  M250   </v>
          </cell>
          <cell r="C745" t="str">
            <v>m3</v>
          </cell>
          <cell r="D745">
            <v>399041</v>
          </cell>
          <cell r="E745">
            <v>25343</v>
          </cell>
          <cell r="F745">
            <v>7681</v>
          </cell>
        </row>
        <row r="746">
          <cell r="A746">
            <v>221231</v>
          </cell>
          <cell r="B746" t="str">
            <v xml:space="preserve"> BT ½Ÿ 2x4 MÜng(b¿,b¯ng),B&lt;=250cm  M150   </v>
          </cell>
          <cell r="C746" t="str">
            <v>m3</v>
          </cell>
          <cell r="D746">
            <v>307972</v>
          </cell>
          <cell r="E746">
            <v>22653</v>
          </cell>
          <cell r="F746">
            <v>7681</v>
          </cell>
        </row>
        <row r="747">
          <cell r="A747">
            <v>221232</v>
          </cell>
          <cell r="B747" t="str">
            <v xml:space="preserve"> BT ½Ÿ 2x4 MÜng(b¿,b¯ng),B&lt;=250cm  M200   </v>
          </cell>
          <cell r="C747" t="str">
            <v>m3</v>
          </cell>
          <cell r="D747">
            <v>348049</v>
          </cell>
          <cell r="E747">
            <v>22653</v>
          </cell>
          <cell r="F747">
            <v>7681</v>
          </cell>
        </row>
        <row r="748">
          <cell r="A748">
            <v>221233</v>
          </cell>
          <cell r="B748" t="str">
            <v xml:space="preserve"> BT ½Ÿ 2x4 MÜng(b¿,b¯ng),B&lt;=250cm  M250   </v>
          </cell>
          <cell r="C748" t="str">
            <v>m3</v>
          </cell>
          <cell r="D748">
            <v>390281</v>
          </cell>
          <cell r="E748">
            <v>22653</v>
          </cell>
          <cell r="F748">
            <v>7681</v>
          </cell>
        </row>
        <row r="749">
          <cell r="A749">
            <v>221241</v>
          </cell>
          <cell r="B749" t="str">
            <v xml:space="preserve"> BT ½Ÿ 2x4 MÜng(b¿,b¯ng),B &gt;250cm  M150   </v>
          </cell>
          <cell r="C749" t="str">
            <v>m3</v>
          </cell>
          <cell r="D749">
            <v>323459</v>
          </cell>
          <cell r="E749">
            <v>25343</v>
          </cell>
          <cell r="F749">
            <v>7681</v>
          </cell>
        </row>
        <row r="750">
          <cell r="A750">
            <v>221242</v>
          </cell>
          <cell r="B750" t="str">
            <v xml:space="preserve"> BT ½Ÿ 2x4 MÜng(b¿,b¯ng),B &gt;250cm  M200   </v>
          </cell>
          <cell r="C750" t="str">
            <v>m3</v>
          </cell>
          <cell r="D750">
            <v>363536</v>
          </cell>
          <cell r="E750">
            <v>25343</v>
          </cell>
          <cell r="F750">
            <v>7681</v>
          </cell>
        </row>
        <row r="751">
          <cell r="A751">
            <v>221243</v>
          </cell>
          <cell r="B751" t="str">
            <v xml:space="preserve"> BT ½Ÿ 2x4 MÜng(b¿,b¯ng),B &gt;250cm  M250   </v>
          </cell>
          <cell r="C751" t="str">
            <v>m3</v>
          </cell>
          <cell r="D751">
            <v>405768</v>
          </cell>
          <cell r="E751">
            <v>25343</v>
          </cell>
          <cell r="F751">
            <v>7681</v>
          </cell>
        </row>
        <row r="752">
          <cell r="A752">
            <v>221251</v>
          </cell>
          <cell r="B752" t="str">
            <v xml:space="preserve"> BT ½Ÿ 1x2 MÜng(b¿,b¯ng),B&lt;=250cm  M150   </v>
          </cell>
          <cell r="C752" t="str">
            <v>m3</v>
          </cell>
          <cell r="D752">
            <v>318534</v>
          </cell>
          <cell r="E752">
            <v>22653</v>
          </cell>
          <cell r="F752">
            <v>7681</v>
          </cell>
        </row>
        <row r="753">
          <cell r="A753">
            <v>221252</v>
          </cell>
          <cell r="B753" t="str">
            <v xml:space="preserve"> BT ½Ÿ 1x2 MÜng(b¿,b¯ng),B&lt;=250cm  M200   </v>
          </cell>
          <cell r="C753" t="str">
            <v>m3</v>
          </cell>
          <cell r="D753">
            <v>363246</v>
          </cell>
          <cell r="E753">
            <v>22653</v>
          </cell>
          <cell r="F753">
            <v>7681</v>
          </cell>
        </row>
        <row r="754">
          <cell r="A754">
            <v>221253</v>
          </cell>
          <cell r="B754" t="str">
            <v xml:space="preserve"> BT ½Ÿ 1x2 MÜng(b¿,b¯ng),B&lt;=250cm  M250   </v>
          </cell>
          <cell r="C754" t="str">
            <v>m3</v>
          </cell>
          <cell r="D754">
            <v>396141</v>
          </cell>
          <cell r="E754">
            <v>22653</v>
          </cell>
          <cell r="F754">
            <v>7681</v>
          </cell>
        </row>
        <row r="755">
          <cell r="A755">
            <v>221261</v>
          </cell>
          <cell r="B755" t="str">
            <v xml:space="preserve"> BT ½Ÿ 1x2 MÜng(b¿,b¯ng),B &gt;250cm  M150   </v>
          </cell>
          <cell r="C755" t="str">
            <v>m3</v>
          </cell>
          <cell r="D755">
            <v>334021</v>
          </cell>
          <cell r="E755">
            <v>25343</v>
          </cell>
          <cell r="F755">
            <v>7681</v>
          </cell>
        </row>
        <row r="756">
          <cell r="A756">
            <v>221262</v>
          </cell>
          <cell r="B756" t="str">
            <v xml:space="preserve"> BT ½Ÿ 1x2 MÜng(b¿,b¯ng),B &gt;250cm  M200   </v>
          </cell>
          <cell r="C756" t="str">
            <v>m3</v>
          </cell>
          <cell r="D756">
            <v>378733</v>
          </cell>
          <cell r="E756">
            <v>25343</v>
          </cell>
          <cell r="F756">
            <v>7681</v>
          </cell>
        </row>
        <row r="757">
          <cell r="A757">
            <v>221263</v>
          </cell>
          <cell r="B757" t="str">
            <v xml:space="preserve"> BT ½Ÿ 1x2 MÜng(b¿,b¯ng),B &gt;250cm  M250   </v>
          </cell>
          <cell r="C757" t="str">
            <v>m3</v>
          </cell>
          <cell r="D757">
            <v>411628</v>
          </cell>
          <cell r="E757">
            <v>25343</v>
          </cell>
          <cell r="F757">
            <v>7681</v>
          </cell>
        </row>
        <row r="758">
          <cell r="A758">
            <v>221311</v>
          </cell>
          <cell r="B758" t="str">
            <v xml:space="preserve"> BT ½Ÿ 2x4 MÜng cæt                M150   </v>
          </cell>
          <cell r="C758" t="str">
            <v>m3</v>
          </cell>
          <cell r="D758">
            <v>344146</v>
          </cell>
          <cell r="E758">
            <v>35887</v>
          </cell>
          <cell r="F758">
            <v>7681</v>
          </cell>
        </row>
        <row r="759">
          <cell r="A759">
            <v>221312</v>
          </cell>
          <cell r="B759" t="str">
            <v xml:space="preserve"> BT ½Ÿ 2x4 MÜng cæt                M200   </v>
          </cell>
          <cell r="C759" t="str">
            <v>m3</v>
          </cell>
          <cell r="D759">
            <v>384224</v>
          </cell>
          <cell r="E759">
            <v>35887</v>
          </cell>
          <cell r="F759">
            <v>7681</v>
          </cell>
        </row>
        <row r="760">
          <cell r="A760">
            <v>221313</v>
          </cell>
          <cell r="B760" t="str">
            <v xml:space="preserve"> BT ½Ÿ 2x4 MÜng cæt                M250   </v>
          </cell>
          <cell r="C760" t="str">
            <v>m3</v>
          </cell>
          <cell r="D760">
            <v>426455</v>
          </cell>
          <cell r="E760">
            <v>35887</v>
          </cell>
          <cell r="F760">
            <v>7681</v>
          </cell>
        </row>
        <row r="761">
          <cell r="A761">
            <v>221321</v>
          </cell>
          <cell r="B761" t="str">
            <v xml:space="preserve"> BT ½Ÿ 2x4 MÜng mâ c·u             M150   </v>
          </cell>
          <cell r="C761" t="str">
            <v>m3</v>
          </cell>
          <cell r="D761">
            <v>300458</v>
          </cell>
          <cell r="E761">
            <v>26375</v>
          </cell>
          <cell r="F761">
            <v>7681</v>
          </cell>
        </row>
        <row r="762">
          <cell r="A762">
            <v>221322</v>
          </cell>
          <cell r="B762" t="str">
            <v xml:space="preserve"> BT ½Ÿ 2x4 MÜng mâ c·u             M200   </v>
          </cell>
          <cell r="C762" t="str">
            <v>m3</v>
          </cell>
          <cell r="D762">
            <v>340535</v>
          </cell>
          <cell r="E762">
            <v>26375</v>
          </cell>
          <cell r="F762">
            <v>7681</v>
          </cell>
        </row>
        <row r="763">
          <cell r="A763">
            <v>221323</v>
          </cell>
          <cell r="B763" t="str">
            <v xml:space="preserve"> BT ½Ÿ 2x4 MÜng mâ c·u             M250   </v>
          </cell>
          <cell r="C763" t="str">
            <v>m3</v>
          </cell>
          <cell r="D763">
            <v>382767</v>
          </cell>
          <cell r="E763">
            <v>26375</v>
          </cell>
          <cell r="F763">
            <v>7681</v>
          </cell>
        </row>
        <row r="764">
          <cell r="A764">
            <v>221331</v>
          </cell>
          <cell r="B764" t="str">
            <v xml:space="preserve"> BT ½Ÿ 2x4 MÜng trò c·u            M150   </v>
          </cell>
          <cell r="C764" t="str">
            <v>m3</v>
          </cell>
          <cell r="D764">
            <v>305279</v>
          </cell>
          <cell r="E764">
            <v>41940</v>
          </cell>
          <cell r="F764">
            <v>7681</v>
          </cell>
        </row>
        <row r="765">
          <cell r="A765">
            <v>221332</v>
          </cell>
          <cell r="B765" t="str">
            <v xml:space="preserve"> BT ½Ÿ 2x4 MÜng trò c·u            M200   </v>
          </cell>
          <cell r="C765" t="str">
            <v>m3</v>
          </cell>
          <cell r="D765">
            <v>345356</v>
          </cell>
          <cell r="E765">
            <v>41940</v>
          </cell>
          <cell r="F765">
            <v>7681</v>
          </cell>
        </row>
        <row r="766">
          <cell r="A766">
            <v>221333</v>
          </cell>
          <cell r="B766" t="str">
            <v xml:space="preserve"> BT ½Ÿ 2x4 MÜng trò c·u            M250   </v>
          </cell>
          <cell r="C766" t="str">
            <v>m3</v>
          </cell>
          <cell r="D766">
            <v>387588</v>
          </cell>
          <cell r="E766">
            <v>41940</v>
          </cell>
          <cell r="F766">
            <v>7681</v>
          </cell>
        </row>
        <row r="767">
          <cell r="A767">
            <v>221341</v>
          </cell>
          <cell r="B767" t="str">
            <v xml:space="preserve"> BT ½Ÿ 1x2 MÜng cæt                M150   </v>
          </cell>
          <cell r="C767" t="str">
            <v>m3</v>
          </cell>
          <cell r="D767">
            <v>354708</v>
          </cell>
          <cell r="E767">
            <v>35887</v>
          </cell>
          <cell r="F767">
            <v>7681</v>
          </cell>
        </row>
        <row r="768">
          <cell r="A768">
            <v>221342</v>
          </cell>
          <cell r="B768" t="str">
            <v xml:space="preserve"> BT ½Ÿ 1x2 MÜng cæt                M200   </v>
          </cell>
          <cell r="C768" t="str">
            <v>m3</v>
          </cell>
          <cell r="D768">
            <v>399420</v>
          </cell>
          <cell r="E768">
            <v>35887</v>
          </cell>
          <cell r="F768">
            <v>7681</v>
          </cell>
        </row>
        <row r="769">
          <cell r="A769">
            <v>221343</v>
          </cell>
          <cell r="B769" t="str">
            <v xml:space="preserve"> BT ½Ÿ 1x2 MÜng cæt                M250   </v>
          </cell>
          <cell r="C769" t="str">
            <v>m3</v>
          </cell>
          <cell r="D769">
            <v>432316</v>
          </cell>
          <cell r="E769">
            <v>35887</v>
          </cell>
          <cell r="F769">
            <v>7681</v>
          </cell>
        </row>
        <row r="770">
          <cell r="A770">
            <v>221411</v>
          </cell>
          <cell r="B770" t="str">
            <v xml:space="preserve"> BT ½Ÿ 2x4 MÜng trÝn ‡K&lt;=250cm M150   </v>
          </cell>
          <cell r="C770" t="str">
            <v>m3</v>
          </cell>
          <cell r="D770">
            <v>344056</v>
          </cell>
          <cell r="E770">
            <v>58754</v>
          </cell>
          <cell r="F770">
            <v>7681</v>
          </cell>
        </row>
        <row r="771">
          <cell r="A771">
            <v>221412</v>
          </cell>
          <cell r="B771" t="str">
            <v xml:space="preserve"> BT ½Ÿ 2x4 MÜng trÝn ‡K&lt;=250cm M200   </v>
          </cell>
          <cell r="C771" t="str">
            <v>m3</v>
          </cell>
          <cell r="D771">
            <v>384134</v>
          </cell>
          <cell r="E771">
            <v>58754</v>
          </cell>
          <cell r="F771">
            <v>7681</v>
          </cell>
        </row>
        <row r="772">
          <cell r="A772">
            <v>221413</v>
          </cell>
          <cell r="B772" t="str">
            <v xml:space="preserve"> BT ½Ÿ 2x4 MÜng trÝn ‡K&lt;=250cm M250   </v>
          </cell>
          <cell r="C772" t="str">
            <v>m3</v>
          </cell>
          <cell r="D772">
            <v>426365</v>
          </cell>
          <cell r="E772">
            <v>58754</v>
          </cell>
          <cell r="F772">
            <v>7681</v>
          </cell>
        </row>
        <row r="773">
          <cell r="A773">
            <v>221414</v>
          </cell>
          <cell r="B773" t="str">
            <v xml:space="preserve"> BT ½Ÿ 2x4 MÜng trÝn ‡K&lt;=300cm M150   </v>
          </cell>
          <cell r="C773" t="str">
            <v>m3</v>
          </cell>
          <cell r="D773">
            <v>436753</v>
          </cell>
          <cell r="E773">
            <v>58754</v>
          </cell>
          <cell r="F773">
            <v>7681</v>
          </cell>
        </row>
        <row r="774">
          <cell r="A774">
            <v>221421</v>
          </cell>
          <cell r="B774" t="str">
            <v xml:space="preserve"> BT ½Ÿ 2x4 MÜng trÝn ‡K&gt; 250cm M150   </v>
          </cell>
          <cell r="C774" t="str">
            <v>m3</v>
          </cell>
          <cell r="D774">
            <v>344056</v>
          </cell>
          <cell r="E774">
            <v>52237</v>
          </cell>
          <cell r="F774">
            <v>7681</v>
          </cell>
        </row>
        <row r="775">
          <cell r="A775">
            <v>221422</v>
          </cell>
          <cell r="B775" t="str">
            <v xml:space="preserve"> BT ½Ÿ 2x4 MÜng trÝn ‡K&gt; 250cm M200   </v>
          </cell>
          <cell r="C775" t="str">
            <v>m3</v>
          </cell>
          <cell r="D775">
            <v>384134</v>
          </cell>
          <cell r="E775">
            <v>52237</v>
          </cell>
          <cell r="F775">
            <v>7681</v>
          </cell>
        </row>
        <row r="776">
          <cell r="A776">
            <v>221423</v>
          </cell>
          <cell r="B776" t="str">
            <v xml:space="preserve"> BT ½Ÿ 2x4 MÜng trÝn ‡K&gt; 250cm M250   </v>
          </cell>
          <cell r="C776" t="str">
            <v>m3</v>
          </cell>
          <cell r="D776">
            <v>426365</v>
          </cell>
          <cell r="E776">
            <v>52237</v>
          </cell>
          <cell r="F776">
            <v>7681</v>
          </cell>
        </row>
        <row r="777">
          <cell r="A777">
            <v>221424</v>
          </cell>
          <cell r="B777" t="str">
            <v xml:space="preserve"> BT ½Ÿ 2x4 MÜng trÝn ‡K&gt; 250cm M150   </v>
          </cell>
          <cell r="C777" t="str">
            <v>m3</v>
          </cell>
          <cell r="D777">
            <v>436753</v>
          </cell>
          <cell r="E777">
            <v>52237</v>
          </cell>
          <cell r="F777">
            <v>7681</v>
          </cell>
        </row>
        <row r="778">
          <cell r="A778">
            <v>221501</v>
          </cell>
          <cell r="B778" t="str">
            <v xml:space="preserve"> BT ½Ÿ 1x2 NËn                     M100   </v>
          </cell>
          <cell r="C778" t="str">
            <v>m3</v>
          </cell>
          <cell r="D778">
            <v>273504</v>
          </cell>
          <cell r="E778">
            <v>18826</v>
          </cell>
          <cell r="F778">
            <v>7398</v>
          </cell>
        </row>
        <row r="779">
          <cell r="A779">
            <v>221502</v>
          </cell>
          <cell r="B779" t="str">
            <v xml:space="preserve"> BT ½Ÿ 1x2 NËn                     M150   </v>
          </cell>
          <cell r="C779" t="str">
            <v>m3</v>
          </cell>
          <cell r="D779">
            <v>306799</v>
          </cell>
          <cell r="E779">
            <v>18826</v>
          </cell>
          <cell r="F779">
            <v>7398</v>
          </cell>
        </row>
        <row r="780">
          <cell r="A780">
            <v>221503</v>
          </cell>
          <cell r="B780" t="str">
            <v xml:space="preserve"> BT ½Ÿ 1x2 NËn                     M200   </v>
          </cell>
          <cell r="C780" t="str">
            <v>m3</v>
          </cell>
          <cell r="D780">
            <v>351491</v>
          </cell>
          <cell r="E780">
            <v>18826</v>
          </cell>
          <cell r="F780">
            <v>7398</v>
          </cell>
        </row>
        <row r="781">
          <cell r="A781">
            <v>221511</v>
          </cell>
          <cell r="B781" t="str">
            <v xml:space="preserve"> BT ½Ÿ 2x4 NËn                     M100   </v>
          </cell>
          <cell r="C781" t="str">
            <v>m3</v>
          </cell>
          <cell r="D781">
            <v>258352</v>
          </cell>
          <cell r="E781">
            <v>18826</v>
          </cell>
          <cell r="F781">
            <v>7398</v>
          </cell>
        </row>
        <row r="782">
          <cell r="A782">
            <v>221512</v>
          </cell>
          <cell r="B782" t="str">
            <v xml:space="preserve"> BT ½Ÿ 2x4 NËn                     M150   </v>
          </cell>
          <cell r="C782" t="str">
            <v>m3</v>
          </cell>
          <cell r="D782">
            <v>296217</v>
          </cell>
          <cell r="E782">
            <v>18826</v>
          </cell>
          <cell r="F782">
            <v>7398</v>
          </cell>
        </row>
        <row r="783">
          <cell r="A783">
            <v>221513</v>
          </cell>
          <cell r="B783" t="str">
            <v xml:space="preserve"> BT ½Ÿ 2x4 NËn                     M200   </v>
          </cell>
          <cell r="C783" t="str">
            <v>m3</v>
          </cell>
          <cell r="D783">
            <v>336294</v>
          </cell>
          <cell r="E783">
            <v>18826</v>
          </cell>
          <cell r="F783">
            <v>7398</v>
          </cell>
        </row>
        <row r="784">
          <cell r="A784">
            <v>221531</v>
          </cell>
          <cell r="B784" t="str">
            <v xml:space="preserve"> BT ½Ÿ 4x6 NËn                     M100   </v>
          </cell>
          <cell r="C784" t="str">
            <v>m3</v>
          </cell>
          <cell r="D784">
            <v>255204</v>
          </cell>
          <cell r="E784">
            <v>18826</v>
          </cell>
          <cell r="F784">
            <v>7398</v>
          </cell>
        </row>
        <row r="785">
          <cell r="A785">
            <v>221532</v>
          </cell>
          <cell r="B785" t="str">
            <v xml:space="preserve"> BT ½Ÿ 4x6 NËn                     M150   </v>
          </cell>
          <cell r="C785" t="str">
            <v>m3</v>
          </cell>
          <cell r="D785">
            <v>288780</v>
          </cell>
          <cell r="E785">
            <v>18826</v>
          </cell>
          <cell r="F785">
            <v>7398</v>
          </cell>
        </row>
        <row r="786">
          <cell r="A786">
            <v>221533</v>
          </cell>
          <cell r="B786" t="str">
            <v xml:space="preserve"> BT ½Ÿ 4x6 NËn                     M200   </v>
          </cell>
          <cell r="C786" t="str">
            <v>m3</v>
          </cell>
          <cell r="D786">
            <v>327699</v>
          </cell>
          <cell r="E786">
            <v>18826</v>
          </cell>
          <cell r="F786">
            <v>7398</v>
          </cell>
        </row>
        <row r="787">
          <cell r="A787">
            <v>221601</v>
          </cell>
          <cell r="B787" t="str">
            <v xml:space="preserve"> BT ½Ÿ 1x2 BÎ mŸy                  M150   </v>
          </cell>
          <cell r="C787" t="str">
            <v>m3</v>
          </cell>
          <cell r="D787">
            <v>311389</v>
          </cell>
          <cell r="E787">
            <v>41583</v>
          </cell>
          <cell r="F787">
            <v>7681</v>
          </cell>
        </row>
        <row r="788">
          <cell r="A788">
            <v>221602</v>
          </cell>
          <cell r="B788" t="str">
            <v xml:space="preserve"> BT ½Ÿ 1x2 BÎ mŸy                  M200   </v>
          </cell>
          <cell r="C788" t="str">
            <v>m3</v>
          </cell>
          <cell r="D788">
            <v>356101</v>
          </cell>
          <cell r="E788">
            <v>41583</v>
          </cell>
          <cell r="F788">
            <v>7681</v>
          </cell>
        </row>
        <row r="789">
          <cell r="A789">
            <v>221603</v>
          </cell>
          <cell r="B789" t="str">
            <v xml:space="preserve"> BT ½Ÿ 1x2 BÎ mŸy                  M250   </v>
          </cell>
          <cell r="C789" t="str">
            <v>m3</v>
          </cell>
          <cell r="D789">
            <v>388997</v>
          </cell>
          <cell r="E789">
            <v>41583</v>
          </cell>
          <cell r="F789">
            <v>7681</v>
          </cell>
        </row>
        <row r="790">
          <cell r="A790">
            <v>221611</v>
          </cell>
          <cell r="B790" t="str">
            <v xml:space="preserve"> BT ½Ÿ 2x4 BÎ mŸy                  M150   </v>
          </cell>
          <cell r="C790" t="str">
            <v>m3</v>
          </cell>
          <cell r="D790">
            <v>300828</v>
          </cell>
          <cell r="E790">
            <v>41583</v>
          </cell>
          <cell r="F790">
            <v>7681</v>
          </cell>
        </row>
        <row r="791">
          <cell r="A791">
            <v>221612</v>
          </cell>
          <cell r="B791" t="str">
            <v xml:space="preserve"> BT ½Ÿ 2x4 BÎ mŸy                  M200   </v>
          </cell>
          <cell r="C791" t="str">
            <v>m3</v>
          </cell>
          <cell r="D791">
            <v>340905</v>
          </cell>
          <cell r="E791">
            <v>41583</v>
          </cell>
          <cell r="F791">
            <v>7681</v>
          </cell>
        </row>
        <row r="792">
          <cell r="A792">
            <v>221613</v>
          </cell>
          <cell r="B792" t="str">
            <v xml:space="preserve"> BT ½Ÿ 2x4 BÎ mŸy                  M250   </v>
          </cell>
          <cell r="C792" t="str">
            <v>m3</v>
          </cell>
          <cell r="D792">
            <v>383136</v>
          </cell>
          <cell r="E792">
            <v>41583</v>
          </cell>
          <cell r="F792">
            <v>7681</v>
          </cell>
        </row>
        <row r="793">
          <cell r="A793">
            <v>221631</v>
          </cell>
          <cell r="B793" t="str">
            <v xml:space="preserve"> BT ½Ÿ 4x6 BÎ mŸy                  M150   </v>
          </cell>
          <cell r="C793" t="str">
            <v>m3</v>
          </cell>
          <cell r="D793">
            <v>293390</v>
          </cell>
          <cell r="E793">
            <v>41583</v>
          </cell>
          <cell r="F793">
            <v>7681</v>
          </cell>
        </row>
        <row r="794">
          <cell r="A794">
            <v>221632</v>
          </cell>
          <cell r="B794" t="str">
            <v xml:space="preserve"> BT ½Ÿ 4x6 BÎ mŸy                  M200   </v>
          </cell>
          <cell r="C794" t="str">
            <v>m3</v>
          </cell>
          <cell r="D794">
            <v>332310</v>
          </cell>
          <cell r="E794">
            <v>41583</v>
          </cell>
          <cell r="F794">
            <v>7681</v>
          </cell>
        </row>
        <row r="795">
          <cell r="A795">
            <v>221633</v>
          </cell>
          <cell r="B795" t="str">
            <v xml:space="preserve"> BT ½Ÿ 4x6 BÎ mŸy                  M250   </v>
          </cell>
          <cell r="C795" t="str">
            <v>m3</v>
          </cell>
          <cell r="D795">
            <v>376410</v>
          </cell>
          <cell r="E795">
            <v>41583</v>
          </cell>
          <cell r="F795">
            <v>7681</v>
          </cell>
        </row>
        <row r="796">
          <cell r="A796">
            <v>222111</v>
          </cell>
          <cell r="B796" t="str">
            <v xml:space="preserve"> BT ½Ÿ 1x2 tõéng th²ng B&lt;=45cm H&lt;=4m,M150 </v>
          </cell>
          <cell r="C796" t="str">
            <v>m3</v>
          </cell>
          <cell r="D796">
            <v>418073</v>
          </cell>
          <cell r="E796">
            <v>82691</v>
          </cell>
          <cell r="F796">
            <v>10038</v>
          </cell>
        </row>
        <row r="797">
          <cell r="A797">
            <v>222112</v>
          </cell>
          <cell r="B797" t="str">
            <v xml:space="preserve"> BT ½Ÿ 1x2 tõéng th²ng B&lt;=45cm H&lt;=4m,M200 </v>
          </cell>
          <cell r="C797" t="str">
            <v>m3</v>
          </cell>
          <cell r="D797">
            <v>462786</v>
          </cell>
          <cell r="E797">
            <v>82691</v>
          </cell>
          <cell r="F797">
            <v>10038</v>
          </cell>
        </row>
        <row r="798">
          <cell r="A798">
            <v>222113</v>
          </cell>
          <cell r="B798" t="str">
            <v xml:space="preserve"> BT ½Ÿ 1x2 tõéng th²ng B&lt;=45cm H&lt;=4m,M250 </v>
          </cell>
          <cell r="C798" t="str">
            <v>m3</v>
          </cell>
          <cell r="D798">
            <v>495681</v>
          </cell>
          <cell r="E798">
            <v>82691</v>
          </cell>
          <cell r="F798">
            <v>10038</v>
          </cell>
        </row>
        <row r="799">
          <cell r="A799">
            <v>222121</v>
          </cell>
          <cell r="B799" t="str">
            <v xml:space="preserve"> BT ½Ÿ 1x2 tõéng th²ng B&lt;=45cm H&gt; 4m,M150 </v>
          </cell>
          <cell r="C799" t="str">
            <v>m3</v>
          </cell>
          <cell r="D799">
            <v>418073</v>
          </cell>
          <cell r="E799">
            <v>105931</v>
          </cell>
          <cell r="F799">
            <v>10038</v>
          </cell>
        </row>
        <row r="800">
          <cell r="A800">
            <v>222122</v>
          </cell>
          <cell r="B800" t="str">
            <v xml:space="preserve"> BT ½Ÿ 1x2 tõéng th²ng B&lt;=45cm H&gt; 4m,M200 </v>
          </cell>
          <cell r="C800" t="str">
            <v>m3</v>
          </cell>
          <cell r="D800">
            <v>462786</v>
          </cell>
          <cell r="E800">
            <v>105931</v>
          </cell>
          <cell r="F800">
            <v>10038</v>
          </cell>
        </row>
        <row r="801">
          <cell r="A801">
            <v>222123</v>
          </cell>
          <cell r="B801" t="str">
            <v xml:space="preserve"> BT ½Ÿ 1x2 tõéng th²ng B&lt;=45cm H&gt; 4m,M250 </v>
          </cell>
          <cell r="C801" t="str">
            <v>m3</v>
          </cell>
          <cell r="D801">
            <v>495681</v>
          </cell>
          <cell r="E801">
            <v>105931</v>
          </cell>
          <cell r="F801">
            <v>10038</v>
          </cell>
        </row>
        <row r="802">
          <cell r="A802">
            <v>222131</v>
          </cell>
          <cell r="B802" t="str">
            <v xml:space="preserve"> BT ½Ÿ 1x2 tõéng th²ng B&gt; 45cm H&lt;=4m,M150 </v>
          </cell>
          <cell r="C802" t="str">
            <v>m3</v>
          </cell>
          <cell r="D802">
            <v>395880</v>
          </cell>
          <cell r="E802">
            <v>53290</v>
          </cell>
          <cell r="F802">
            <v>10038</v>
          </cell>
        </row>
        <row r="803">
          <cell r="A803">
            <v>222132</v>
          </cell>
          <cell r="B803" t="str">
            <v xml:space="preserve"> BT ½Ÿ 1x2 tõéng th²ng B&gt; 45cm H&lt;=4m,M200 </v>
          </cell>
          <cell r="C803" t="str">
            <v>m3</v>
          </cell>
          <cell r="D803">
            <v>440592</v>
          </cell>
          <cell r="E803">
            <v>53290</v>
          </cell>
          <cell r="F803">
            <v>10038</v>
          </cell>
        </row>
        <row r="804">
          <cell r="A804">
            <v>222133</v>
          </cell>
          <cell r="B804" t="str">
            <v xml:space="preserve"> BT ½Ÿ 1x2 tõéng th²ng B&gt; 45cm H&lt;=4m,M250 </v>
          </cell>
          <cell r="C804" t="str">
            <v>m3</v>
          </cell>
          <cell r="D804">
            <v>473488</v>
          </cell>
          <cell r="E804">
            <v>53290</v>
          </cell>
          <cell r="F804">
            <v>10038</v>
          </cell>
        </row>
        <row r="805">
          <cell r="A805">
            <v>222141</v>
          </cell>
          <cell r="B805" t="str">
            <v xml:space="preserve"> BT ½Ÿ 1x2 tõéng th²ng B&gt; 45cm H&gt; 4m,M150 </v>
          </cell>
          <cell r="C805" t="str">
            <v>m3</v>
          </cell>
          <cell r="D805">
            <v>395880</v>
          </cell>
          <cell r="E805">
            <v>70152</v>
          </cell>
          <cell r="F805">
            <v>10038</v>
          </cell>
        </row>
        <row r="806">
          <cell r="A806">
            <v>222142</v>
          </cell>
          <cell r="B806" t="str">
            <v xml:space="preserve"> BT ½Ÿ 1x2 tõéng th²ng B&gt; 45cm H&gt; 4m,M200 </v>
          </cell>
          <cell r="C806" t="str">
            <v>m3</v>
          </cell>
          <cell r="D806">
            <v>440592</v>
          </cell>
          <cell r="E806">
            <v>70152</v>
          </cell>
          <cell r="F806">
            <v>10038</v>
          </cell>
        </row>
        <row r="807">
          <cell r="A807">
            <v>222143</v>
          </cell>
          <cell r="B807" t="str">
            <v xml:space="preserve"> BT ½Ÿ 1x2 tõéng th²ng B&gt; 45cm H&gt; 4m,M250 </v>
          </cell>
          <cell r="C807" t="str">
            <v>m3</v>
          </cell>
          <cell r="D807">
            <v>473488</v>
          </cell>
          <cell r="E807">
            <v>70152</v>
          </cell>
          <cell r="F807">
            <v>10038</v>
          </cell>
        </row>
        <row r="808">
          <cell r="A808">
            <v>222211</v>
          </cell>
          <cell r="B808" t="str">
            <v xml:space="preserve"> BT ½Ÿ 2x4 tõéng cong  B&lt;=45cm H&lt;=4m,M150 </v>
          </cell>
          <cell r="C808" t="str">
            <v>m3</v>
          </cell>
          <cell r="D808">
            <v>416898</v>
          </cell>
          <cell r="E808">
            <v>104309</v>
          </cell>
          <cell r="F808">
            <v>10038</v>
          </cell>
        </row>
        <row r="809">
          <cell r="A809">
            <v>222212</v>
          </cell>
          <cell r="B809" t="str">
            <v xml:space="preserve"> BT ½Ÿ 2x4 tõéng cong  B&lt;=45cm H&lt;=4m,M200 </v>
          </cell>
          <cell r="C809" t="str">
            <v>m3</v>
          </cell>
          <cell r="D809">
            <v>456975</v>
          </cell>
          <cell r="E809">
            <v>104309</v>
          </cell>
          <cell r="F809">
            <v>10038</v>
          </cell>
        </row>
        <row r="810">
          <cell r="A810">
            <v>222213</v>
          </cell>
          <cell r="B810" t="str">
            <v xml:space="preserve"> BT ½Ÿ 2x4 tõéng cong  B&lt;=45cm H&lt;=4m,M250 </v>
          </cell>
          <cell r="C810" t="str">
            <v>m3</v>
          </cell>
          <cell r="D810">
            <v>499207</v>
          </cell>
          <cell r="E810">
            <v>104309</v>
          </cell>
          <cell r="F810">
            <v>10038</v>
          </cell>
        </row>
        <row r="811">
          <cell r="A811">
            <v>222221</v>
          </cell>
          <cell r="B811" t="str">
            <v xml:space="preserve"> BT ½Ÿ 2x4 tõéng cong  B&lt;=45cm H&gt; 4m,M150 </v>
          </cell>
          <cell r="C811" t="str">
            <v>m3</v>
          </cell>
          <cell r="D811">
            <v>416898</v>
          </cell>
          <cell r="E811">
            <v>136196</v>
          </cell>
          <cell r="F811">
            <v>10038</v>
          </cell>
        </row>
        <row r="812">
          <cell r="A812">
            <v>222222</v>
          </cell>
          <cell r="B812" t="str">
            <v xml:space="preserve"> BT ½Ÿ 2x4 tõéng cong  B&lt;=45cm H&gt; 4m,M200 </v>
          </cell>
          <cell r="C812" t="str">
            <v>m3</v>
          </cell>
          <cell r="D812">
            <v>456975</v>
          </cell>
          <cell r="E812">
            <v>136196</v>
          </cell>
          <cell r="F812">
            <v>10038</v>
          </cell>
        </row>
        <row r="813">
          <cell r="A813">
            <v>222223</v>
          </cell>
          <cell r="B813" t="str">
            <v xml:space="preserve"> BT ½Ÿ 2x4 tõéng cong  B&lt;=45cm H&gt; 4m,M250 </v>
          </cell>
          <cell r="C813" t="str">
            <v>m3</v>
          </cell>
          <cell r="D813">
            <v>499207</v>
          </cell>
          <cell r="E813">
            <v>136196</v>
          </cell>
          <cell r="F813">
            <v>10038</v>
          </cell>
        </row>
        <row r="814">
          <cell r="A814">
            <v>222231</v>
          </cell>
          <cell r="B814" t="str">
            <v xml:space="preserve"> BT ½Ÿ 2x4 tõéng cong  B &gt;45cm H&lt;=4m,M150 </v>
          </cell>
          <cell r="C814" t="str">
            <v>m3</v>
          </cell>
          <cell r="D814">
            <v>389373</v>
          </cell>
          <cell r="E814">
            <v>61721</v>
          </cell>
          <cell r="F814">
            <v>10038</v>
          </cell>
        </row>
        <row r="815">
          <cell r="A815">
            <v>222232</v>
          </cell>
          <cell r="B815" t="str">
            <v xml:space="preserve"> BT ½Ÿ 2x4 tõéng cong  B &gt;45cm H&lt;=4m,M200 </v>
          </cell>
          <cell r="C815" t="str">
            <v>m3</v>
          </cell>
          <cell r="D815">
            <v>429451</v>
          </cell>
          <cell r="E815">
            <v>61721</v>
          </cell>
          <cell r="F815">
            <v>10038</v>
          </cell>
        </row>
        <row r="816">
          <cell r="A816">
            <v>222233</v>
          </cell>
          <cell r="B816" t="str">
            <v xml:space="preserve"> BT ½Ÿ 2x4 tõéng cong  B &gt;45cm H&lt;=4m,M250 </v>
          </cell>
          <cell r="C816" t="str">
            <v>m3</v>
          </cell>
          <cell r="D816">
            <v>471682</v>
          </cell>
          <cell r="E816">
            <v>61721</v>
          </cell>
          <cell r="F816">
            <v>10038</v>
          </cell>
        </row>
        <row r="817">
          <cell r="A817">
            <v>222241</v>
          </cell>
          <cell r="B817" t="str">
            <v xml:space="preserve"> BT ½Ÿ 2x4 tõéng cong  B &gt;45cm H &gt;4m,M150 </v>
          </cell>
          <cell r="C817" t="str">
            <v>m3</v>
          </cell>
          <cell r="D817">
            <v>389373</v>
          </cell>
          <cell r="E817">
            <v>74259</v>
          </cell>
          <cell r="F817">
            <v>10038</v>
          </cell>
        </row>
        <row r="818">
          <cell r="A818">
            <v>222242</v>
          </cell>
          <cell r="B818" t="str">
            <v xml:space="preserve"> BT ½Ÿ 2x4 tõéng cong  B &gt;45cm H &gt;4m,M200 </v>
          </cell>
          <cell r="C818" t="str">
            <v>m3</v>
          </cell>
          <cell r="D818">
            <v>429451</v>
          </cell>
          <cell r="E818">
            <v>74259</v>
          </cell>
          <cell r="F818">
            <v>10038</v>
          </cell>
        </row>
        <row r="819">
          <cell r="A819">
            <v>222243</v>
          </cell>
          <cell r="B819" t="str">
            <v xml:space="preserve"> BT ½Ÿ 2x4 tõéng cong  B &gt;45cm H &gt;4m,M250 </v>
          </cell>
          <cell r="C819" t="str">
            <v>m3</v>
          </cell>
          <cell r="D819">
            <v>471682</v>
          </cell>
          <cell r="E819">
            <v>74259</v>
          </cell>
          <cell r="F819">
            <v>10038</v>
          </cell>
        </row>
        <row r="820">
          <cell r="A820">
            <v>222311</v>
          </cell>
          <cell r="B820" t="str">
            <v xml:space="preserve"> BT ½Ÿ 2x4 tõéng tròpinB&lt;=45cm H&lt;=4m,M150 </v>
          </cell>
          <cell r="C820" t="str">
            <v>m3</v>
          </cell>
          <cell r="D820">
            <v>416735</v>
          </cell>
          <cell r="E820">
            <v>78691</v>
          </cell>
          <cell r="F820">
            <v>10038</v>
          </cell>
        </row>
        <row r="821">
          <cell r="A821">
            <v>222312</v>
          </cell>
          <cell r="B821" t="str">
            <v xml:space="preserve"> BT ½Ÿ 2x4 tõéng tròpin  B&lt;=45cm H&lt;=4m,M200</v>
          </cell>
          <cell r="C821" t="str">
            <v>m3</v>
          </cell>
          <cell r="D821">
            <v>456813</v>
          </cell>
          <cell r="E821">
            <v>78691</v>
          </cell>
          <cell r="F821">
            <v>10038</v>
          </cell>
        </row>
        <row r="822">
          <cell r="A822">
            <v>222313</v>
          </cell>
          <cell r="B822" t="str">
            <v xml:space="preserve"> BT ½Ÿ 2x4 tõéng tròpin  B&lt;=45cm H&lt;=4m,M250</v>
          </cell>
          <cell r="C822" t="str">
            <v>m3</v>
          </cell>
          <cell r="D822">
            <v>499044</v>
          </cell>
          <cell r="E822">
            <v>78691</v>
          </cell>
          <cell r="F822">
            <v>10038</v>
          </cell>
        </row>
        <row r="823">
          <cell r="A823">
            <v>222321</v>
          </cell>
          <cell r="B823" t="str">
            <v xml:space="preserve"> BT ½Ÿ 2x4 tõéng tròpin  B&lt;=45cm H&gt; 4m,M150</v>
          </cell>
          <cell r="C823" t="str">
            <v>m3</v>
          </cell>
          <cell r="D823">
            <v>416735</v>
          </cell>
          <cell r="E823">
            <v>90257</v>
          </cell>
          <cell r="F823">
            <v>10038</v>
          </cell>
        </row>
        <row r="824">
          <cell r="A824">
            <v>222322</v>
          </cell>
          <cell r="B824" t="str">
            <v xml:space="preserve"> BT ½Ÿ 2x4 tõéng tròpin  B&lt;=45cm H&gt; 4m,M200</v>
          </cell>
          <cell r="C824" t="str">
            <v>m3</v>
          </cell>
          <cell r="D824">
            <v>456813</v>
          </cell>
          <cell r="E824">
            <v>90257</v>
          </cell>
          <cell r="F824">
            <v>10038</v>
          </cell>
        </row>
        <row r="825">
          <cell r="A825">
            <v>222323</v>
          </cell>
          <cell r="B825" t="str">
            <v xml:space="preserve"> BT ½Ÿ 2x4 tõéng tròpin  B&lt;=45cm H&gt; 4m,M250</v>
          </cell>
          <cell r="C825" t="str">
            <v>m3</v>
          </cell>
          <cell r="D825">
            <v>499044</v>
          </cell>
          <cell r="E825">
            <v>90257</v>
          </cell>
          <cell r="F825">
            <v>10038</v>
          </cell>
        </row>
        <row r="826">
          <cell r="A826">
            <v>222331</v>
          </cell>
          <cell r="B826" t="str">
            <v xml:space="preserve"> BT ½Ÿ 2x4 tõéng tròpin  B &gt;45cm H&lt;=4m,M150</v>
          </cell>
          <cell r="C826" t="str">
            <v>m3</v>
          </cell>
          <cell r="D826">
            <v>389835</v>
          </cell>
          <cell r="E826">
            <v>57721</v>
          </cell>
          <cell r="F826">
            <v>10038</v>
          </cell>
        </row>
        <row r="827">
          <cell r="A827">
            <v>222332</v>
          </cell>
          <cell r="B827" t="str">
            <v xml:space="preserve"> BT ½Ÿ 2x4 tõéng tròpin  B &gt;45cm H&lt;=4m,M200</v>
          </cell>
          <cell r="C827" t="str">
            <v>m3</v>
          </cell>
          <cell r="D827">
            <v>429913</v>
          </cell>
          <cell r="E827">
            <v>57721</v>
          </cell>
          <cell r="F827">
            <v>10038</v>
          </cell>
        </row>
        <row r="828">
          <cell r="A828">
            <v>222333</v>
          </cell>
          <cell r="B828" t="str">
            <v xml:space="preserve"> BT ½Ÿ 2x4 tõéng tròpin  B &gt;45cm H&lt;=4m,M250</v>
          </cell>
          <cell r="C828" t="str">
            <v>m3</v>
          </cell>
          <cell r="D828">
            <v>462144</v>
          </cell>
          <cell r="E828">
            <v>57721</v>
          </cell>
          <cell r="F828">
            <v>10038</v>
          </cell>
        </row>
        <row r="829">
          <cell r="A829">
            <v>222341</v>
          </cell>
          <cell r="B829" t="str">
            <v xml:space="preserve"> BT ½Ÿ 2x4 tõéng tròpin  B &gt;45cm H &gt;4m,M150</v>
          </cell>
          <cell r="C829" t="str">
            <v>m3</v>
          </cell>
          <cell r="D829">
            <v>379835</v>
          </cell>
          <cell r="E829">
            <v>65936</v>
          </cell>
          <cell r="F829">
            <v>10038</v>
          </cell>
        </row>
        <row r="830">
          <cell r="A830">
            <v>222342</v>
          </cell>
          <cell r="B830" t="str">
            <v xml:space="preserve"> BT ½Ÿ 2x4 tõéng tròpin  B &gt;45cm H &gt;4m,M200</v>
          </cell>
          <cell r="C830" t="str">
            <v>m3</v>
          </cell>
          <cell r="D830">
            <v>419913</v>
          </cell>
          <cell r="E830">
            <v>65936</v>
          </cell>
          <cell r="F830">
            <v>10038</v>
          </cell>
        </row>
        <row r="831">
          <cell r="A831">
            <v>222343</v>
          </cell>
          <cell r="B831" t="str">
            <v xml:space="preserve"> BT ½Ÿ 2x4 tõéng tròpin  B &gt;45cm H &gt;4m,M250</v>
          </cell>
          <cell r="C831" t="str">
            <v>m3</v>
          </cell>
          <cell r="D831">
            <v>462144</v>
          </cell>
          <cell r="E831">
            <v>65936</v>
          </cell>
          <cell r="F831">
            <v>10038</v>
          </cell>
        </row>
        <row r="832">
          <cell r="A832">
            <v>222411</v>
          </cell>
          <cell r="B832" t="str">
            <v xml:space="preserve"> BT ½Ÿ 1x2 Cæt(Vuáng,chù nhºt)       M150 </v>
          </cell>
          <cell r="C832" t="str">
            <v>m3</v>
          </cell>
          <cell r="D832">
            <v>411748</v>
          </cell>
          <cell r="E832">
            <v>87014</v>
          </cell>
          <cell r="F832">
            <v>13982</v>
          </cell>
        </row>
        <row r="833">
          <cell r="A833">
            <v>222412</v>
          </cell>
          <cell r="B833" t="str">
            <v xml:space="preserve"> BT ½Ÿ 1x2 Cæt(Vuáng,chù nhºt)       M200 </v>
          </cell>
          <cell r="C833" t="str">
            <v>m3</v>
          </cell>
          <cell r="D833">
            <v>456460</v>
          </cell>
          <cell r="E833">
            <v>87014</v>
          </cell>
          <cell r="F833">
            <v>13982</v>
          </cell>
        </row>
        <row r="834">
          <cell r="A834">
            <v>222413</v>
          </cell>
          <cell r="B834" t="str">
            <v xml:space="preserve"> BT ½Ÿ 1x2 Cæt(Vuáng,chù nhºt)       M250 </v>
          </cell>
          <cell r="C834" t="str">
            <v>m3</v>
          </cell>
          <cell r="D834">
            <v>489335</v>
          </cell>
          <cell r="E834">
            <v>87014</v>
          </cell>
          <cell r="F834">
            <v>13982</v>
          </cell>
        </row>
        <row r="835">
          <cell r="A835">
            <v>222421</v>
          </cell>
          <cell r="B835" t="str">
            <v xml:space="preserve"> BT ½Ÿ 1x2 Cæt trÝn                  M150 </v>
          </cell>
          <cell r="C835" t="str">
            <v>m3</v>
          </cell>
          <cell r="D835">
            <v>411748</v>
          </cell>
          <cell r="E835">
            <v>127657</v>
          </cell>
          <cell r="F835">
            <v>13982</v>
          </cell>
        </row>
        <row r="836">
          <cell r="A836">
            <v>222422</v>
          </cell>
          <cell r="B836" t="str">
            <v xml:space="preserve"> BT ½Ÿ 1x2 Cæt trÝn                  M200 </v>
          </cell>
          <cell r="C836" t="str">
            <v>m3</v>
          </cell>
          <cell r="D836">
            <v>456460</v>
          </cell>
          <cell r="E836">
            <v>127657</v>
          </cell>
          <cell r="F836">
            <v>13982</v>
          </cell>
        </row>
        <row r="837">
          <cell r="A837">
            <v>222423</v>
          </cell>
          <cell r="B837" t="str">
            <v xml:space="preserve"> BT ½Ÿ 1x2 Cæt trÝn                  M250 </v>
          </cell>
          <cell r="C837" t="str">
            <v>m3</v>
          </cell>
          <cell r="D837">
            <v>489355</v>
          </cell>
          <cell r="E837">
            <v>127657</v>
          </cell>
          <cell r="F837">
            <v>13982</v>
          </cell>
        </row>
        <row r="838">
          <cell r="A838">
            <v>223111</v>
          </cell>
          <cell r="B838" t="str">
            <v xml:space="preserve"> BT ½Ÿ 2x4 thµn mâ c·u               M150 </v>
          </cell>
          <cell r="C838" t="str">
            <v>m3</v>
          </cell>
          <cell r="D838">
            <v>298214</v>
          </cell>
          <cell r="E838">
            <v>36614</v>
          </cell>
          <cell r="F838">
            <v>7681</v>
          </cell>
        </row>
        <row r="839">
          <cell r="A839">
            <v>223112</v>
          </cell>
          <cell r="B839" t="str">
            <v xml:space="preserve"> BT ½Ÿ 2x4 thµn mâ c·u               M200 </v>
          </cell>
          <cell r="C839" t="str">
            <v>m3</v>
          </cell>
          <cell r="D839">
            <v>338291</v>
          </cell>
          <cell r="E839">
            <v>36614</v>
          </cell>
          <cell r="F839">
            <v>7681</v>
          </cell>
        </row>
        <row r="840">
          <cell r="A840">
            <v>223113</v>
          </cell>
          <cell r="B840" t="str">
            <v xml:space="preserve"> BT ½Ÿ 2x4 thµn mâ c·u               M250 </v>
          </cell>
          <cell r="C840" t="str">
            <v>m3</v>
          </cell>
          <cell r="D840">
            <v>380523</v>
          </cell>
          <cell r="E840">
            <v>36614</v>
          </cell>
          <cell r="F840">
            <v>7681</v>
          </cell>
        </row>
        <row r="841">
          <cell r="A841">
            <v>223121</v>
          </cell>
          <cell r="B841" t="str">
            <v xml:space="preserve"> BT ½Ÿ 2x4 ½×nh mâ c·u               M150 </v>
          </cell>
          <cell r="C841" t="str">
            <v>m3</v>
          </cell>
          <cell r="D841">
            <v>318650</v>
          </cell>
          <cell r="E841">
            <v>43212</v>
          </cell>
          <cell r="F841">
            <v>7681</v>
          </cell>
        </row>
        <row r="842">
          <cell r="A842">
            <v>223122</v>
          </cell>
          <cell r="B842" t="str">
            <v xml:space="preserve"> BT ½Ÿ 2x4 ½×nh mâ c·u               M200 </v>
          </cell>
          <cell r="C842" t="str">
            <v>m3</v>
          </cell>
          <cell r="D842">
            <v>358727</v>
          </cell>
          <cell r="E842">
            <v>43212</v>
          </cell>
          <cell r="F842">
            <v>7681</v>
          </cell>
        </row>
        <row r="843">
          <cell r="A843">
            <v>223123</v>
          </cell>
          <cell r="B843" t="str">
            <v xml:space="preserve"> BT ½Ÿ 2x4 ½×nh mâ c·u               M200 </v>
          </cell>
          <cell r="C843" t="str">
            <v>m3</v>
          </cell>
          <cell r="D843">
            <v>400958</v>
          </cell>
          <cell r="E843">
            <v>43212</v>
          </cell>
          <cell r="F843">
            <v>7681</v>
          </cell>
        </row>
        <row r="844">
          <cell r="A844">
            <v>223131</v>
          </cell>
          <cell r="B844" t="str">
            <v xml:space="preserve"> BT ½Ÿ 2x4 mñ mâ c·u               M150 </v>
          </cell>
          <cell r="C844" t="str">
            <v>m3</v>
          </cell>
          <cell r="D844">
            <v>305830</v>
          </cell>
          <cell r="E844">
            <v>80046</v>
          </cell>
          <cell r="F844">
            <v>7681</v>
          </cell>
        </row>
        <row r="845">
          <cell r="A845">
            <v>223122</v>
          </cell>
          <cell r="B845" t="str">
            <v xml:space="preserve"> BT ½Ÿ 2x4 mñ mâ c·u               M200 </v>
          </cell>
          <cell r="C845" t="str">
            <v>m3</v>
          </cell>
          <cell r="D845">
            <v>345908</v>
          </cell>
          <cell r="E845">
            <v>80046</v>
          </cell>
          <cell r="F845">
            <v>7681</v>
          </cell>
        </row>
        <row r="846">
          <cell r="A846">
            <v>223123</v>
          </cell>
          <cell r="B846" t="str">
            <v xml:space="preserve"> BT ½Ÿ 2x4 mñ mâ c·u               M200 </v>
          </cell>
          <cell r="C846" t="str">
            <v>m3</v>
          </cell>
          <cell r="D846">
            <v>388139</v>
          </cell>
          <cell r="E846">
            <v>80046</v>
          </cell>
          <cell r="F846">
            <v>7681</v>
          </cell>
        </row>
        <row r="847">
          <cell r="A847">
            <v>223211</v>
          </cell>
          <cell r="B847" t="str">
            <v xml:space="preserve"> BT ½Ÿ 2x4 thµn tròc·u               M150 </v>
          </cell>
          <cell r="C847" t="str">
            <v>m3</v>
          </cell>
          <cell r="D847">
            <v>299711</v>
          </cell>
          <cell r="E847">
            <v>64762</v>
          </cell>
          <cell r="F847">
            <v>7681</v>
          </cell>
        </row>
        <row r="848">
          <cell r="A848">
            <v>223212</v>
          </cell>
          <cell r="B848" t="str">
            <v xml:space="preserve"> BT ½Ÿ 2x4 thµn tròc·u               M200 </v>
          </cell>
          <cell r="C848" t="str">
            <v>m3</v>
          </cell>
          <cell r="D848">
            <v>339789</v>
          </cell>
          <cell r="E848">
            <v>64762</v>
          </cell>
          <cell r="F848">
            <v>7681</v>
          </cell>
        </row>
        <row r="849">
          <cell r="A849">
            <v>223213</v>
          </cell>
          <cell r="B849" t="str">
            <v xml:space="preserve"> BT ½Ÿ 2x4 thµn tròc·u               M250 </v>
          </cell>
          <cell r="C849" t="str">
            <v>m3</v>
          </cell>
          <cell r="D849">
            <v>382020</v>
          </cell>
          <cell r="E849">
            <v>64762</v>
          </cell>
          <cell r="F849">
            <v>7681</v>
          </cell>
        </row>
        <row r="850">
          <cell r="A850">
            <v>223221</v>
          </cell>
          <cell r="B850" t="str">
            <v xml:space="preserve"> BT ½Ÿ 2x4 mñ tròc·u               M150 </v>
          </cell>
          <cell r="C850" t="str">
            <v>m3</v>
          </cell>
          <cell r="D850">
            <v>304257</v>
          </cell>
          <cell r="E850">
            <v>100277</v>
          </cell>
          <cell r="F850">
            <v>7681</v>
          </cell>
        </row>
        <row r="851">
          <cell r="A851">
            <v>223222</v>
          </cell>
          <cell r="B851" t="str">
            <v xml:space="preserve"> BT ½Ÿ 2x4 mñ tròc·u               M200 </v>
          </cell>
          <cell r="C851" t="str">
            <v>m3</v>
          </cell>
          <cell r="D851">
            <v>344334</v>
          </cell>
          <cell r="E851">
            <v>100277</v>
          </cell>
          <cell r="F851">
            <v>7681</v>
          </cell>
        </row>
        <row r="852">
          <cell r="A852">
            <v>223223</v>
          </cell>
          <cell r="B852" t="str">
            <v xml:space="preserve"> BT ½Ÿ 2x4 mñ tròc·u               M250 </v>
          </cell>
          <cell r="C852" t="str">
            <v>m3</v>
          </cell>
          <cell r="D852">
            <v>386565</v>
          </cell>
          <cell r="E852">
            <v>100277</v>
          </cell>
          <cell r="F852">
            <v>7681</v>
          </cell>
        </row>
        <row r="853">
          <cell r="A853">
            <v>224111</v>
          </cell>
          <cell r="B853" t="str">
            <v xml:space="preserve"> BT ½Ÿ 1x2 D·m,gi±ng nh¡             M150 </v>
          </cell>
          <cell r="C853" t="str">
            <v>m3</v>
          </cell>
          <cell r="D853">
            <v>395538</v>
          </cell>
          <cell r="E853">
            <v>68281</v>
          </cell>
          <cell r="F853">
            <v>13982</v>
          </cell>
        </row>
        <row r="854">
          <cell r="A854">
            <v>224112</v>
          </cell>
          <cell r="B854" t="str">
            <v xml:space="preserve"> BT ½Ÿ 1x2 D·m,gi±ng nh¡             M200 </v>
          </cell>
          <cell r="C854" t="str">
            <v>m3</v>
          </cell>
          <cell r="D854">
            <v>440251</v>
          </cell>
          <cell r="E854">
            <v>68281</v>
          </cell>
          <cell r="F854">
            <v>13982</v>
          </cell>
        </row>
        <row r="855">
          <cell r="A855">
            <v>224113</v>
          </cell>
          <cell r="B855" t="str">
            <v xml:space="preserve"> BT ½Ÿ 1x2 D·m,gi±ng nh¡             M250 </v>
          </cell>
          <cell r="C855" t="str">
            <v>m3</v>
          </cell>
          <cell r="D855">
            <v>473146</v>
          </cell>
          <cell r="E855">
            <v>68281</v>
          </cell>
          <cell r="F855">
            <v>13982</v>
          </cell>
        </row>
        <row r="856">
          <cell r="A856">
            <v>224211</v>
          </cell>
          <cell r="B856" t="str">
            <v xml:space="preserve"> BT ½Ÿ 1x2 D·m,gi±ng c·u             M200 </v>
          </cell>
          <cell r="C856" t="str">
            <v>m3</v>
          </cell>
          <cell r="D856">
            <v>515305</v>
          </cell>
          <cell r="E856">
            <v>48929</v>
          </cell>
          <cell r="F856">
            <v>14700</v>
          </cell>
        </row>
        <row r="857">
          <cell r="A857">
            <v>224212</v>
          </cell>
          <cell r="B857" t="str">
            <v xml:space="preserve"> BT ½Ÿ 1x2 D·m,gi±ng c·u             M250 </v>
          </cell>
          <cell r="C857" t="str">
            <v>m3</v>
          </cell>
          <cell r="D857">
            <v>548200</v>
          </cell>
          <cell r="E857">
            <v>48929</v>
          </cell>
          <cell r="F857">
            <v>14700</v>
          </cell>
        </row>
        <row r="858">
          <cell r="A858">
            <v>224213</v>
          </cell>
          <cell r="B858" t="str">
            <v xml:space="preserve"> BT ½Ÿ 1x2 D·m,gi±ng c·u             M300 </v>
          </cell>
          <cell r="C858" t="str">
            <v>m3</v>
          </cell>
          <cell r="D858">
            <v>580698</v>
          </cell>
          <cell r="E858">
            <v>48929</v>
          </cell>
          <cell r="F858">
            <v>14700</v>
          </cell>
        </row>
        <row r="859">
          <cell r="A859">
            <v>225111</v>
          </cell>
          <cell r="B859" t="str">
            <v xml:space="preserve"> BT ½Ÿ 1x2 S¡n mŸi                   M150 </v>
          </cell>
          <cell r="C859" t="str">
            <v>m3</v>
          </cell>
          <cell r="D859">
            <v>382937</v>
          </cell>
          <cell r="E859">
            <v>48425</v>
          </cell>
          <cell r="F859">
            <v>11625</v>
          </cell>
        </row>
        <row r="860">
          <cell r="A860">
            <v>225112</v>
          </cell>
          <cell r="B860" t="str">
            <v xml:space="preserve"> BT ½Ÿ 1x2 S¡n mŸi                   M200 </v>
          </cell>
          <cell r="C860" t="str">
            <v>m3</v>
          </cell>
          <cell r="D860">
            <v>427649</v>
          </cell>
          <cell r="E860">
            <v>48425</v>
          </cell>
          <cell r="F860">
            <v>11625</v>
          </cell>
        </row>
        <row r="861">
          <cell r="A861">
            <v>225113</v>
          </cell>
          <cell r="B861" t="str">
            <v xml:space="preserve"> BT ½Ÿ 1x2 S¡n mŸi                   M250 </v>
          </cell>
          <cell r="C861" t="str">
            <v>m3</v>
          </cell>
          <cell r="D861">
            <v>460545</v>
          </cell>
          <cell r="E861">
            <v>48425</v>
          </cell>
          <cell r="F861">
            <v>11625</v>
          </cell>
        </row>
        <row r="862">
          <cell r="A862">
            <v>225211</v>
          </cell>
          <cell r="B862" t="str">
            <v xml:space="preserve"> BT ½Ÿ 1x2 LTá,MH°t,MNõèc,T¶m ½an    M150 </v>
          </cell>
          <cell r="C862" t="str">
            <v>m3</v>
          </cell>
          <cell r="D862">
            <v>382937</v>
          </cell>
          <cell r="E862">
            <v>77394</v>
          </cell>
          <cell r="F862">
            <v>11625</v>
          </cell>
        </row>
        <row r="863">
          <cell r="A863">
            <v>225212</v>
          </cell>
          <cell r="B863" t="str">
            <v xml:space="preserve"> BT ½Ÿ 1x2 LTá,MH°t,MNõèc,T¶m ½an    M200 </v>
          </cell>
          <cell r="C863" t="str">
            <v>m3</v>
          </cell>
          <cell r="D863">
            <v>427649</v>
          </cell>
          <cell r="E863">
            <v>77394</v>
          </cell>
          <cell r="F863">
            <v>11625</v>
          </cell>
        </row>
        <row r="864">
          <cell r="A864">
            <v>225213</v>
          </cell>
          <cell r="B864" t="str">
            <v xml:space="preserve"> BT ½Ÿ 1x2 LTá,MH°t,MNõèc,T¶m ½an    M250 </v>
          </cell>
          <cell r="C864" t="str">
            <v>m3</v>
          </cell>
          <cell r="D864">
            <v>460545</v>
          </cell>
          <cell r="E864">
            <v>77394</v>
          </cell>
          <cell r="F864">
            <v>11625</v>
          </cell>
        </row>
        <row r="865">
          <cell r="A865">
            <v>225311</v>
          </cell>
          <cell r="B865" t="str">
            <v xml:space="preserve"> BT ½Ÿ 1x2 C·u thang thõéng          M150 </v>
          </cell>
          <cell r="C865" t="str">
            <v>m3</v>
          </cell>
          <cell r="D865">
            <v>428919</v>
          </cell>
          <cell r="E865">
            <v>79988</v>
          </cell>
          <cell r="F865">
            <v>11625</v>
          </cell>
        </row>
        <row r="866">
          <cell r="A866">
            <v>225312</v>
          </cell>
          <cell r="B866" t="str">
            <v xml:space="preserve"> BT ½Ÿ 1x2 C·u thang thõéng          M200 </v>
          </cell>
          <cell r="C866" t="str">
            <v>m3</v>
          </cell>
          <cell r="D866">
            <v>473631</v>
          </cell>
          <cell r="E866">
            <v>79988</v>
          </cell>
          <cell r="F866">
            <v>11625</v>
          </cell>
        </row>
        <row r="867">
          <cell r="A867">
            <v>225313</v>
          </cell>
          <cell r="B867" t="str">
            <v xml:space="preserve"> BT ½Ÿ 1x2 C·u thang thõéng          M250 </v>
          </cell>
          <cell r="C867" t="str">
            <v>m3</v>
          </cell>
          <cell r="D867">
            <v>506526</v>
          </cell>
          <cell r="E867">
            <v>79988</v>
          </cell>
          <cell r="F867">
            <v>11625</v>
          </cell>
        </row>
        <row r="868">
          <cell r="A868">
            <v>225321</v>
          </cell>
          <cell r="B868" t="str">
            <v xml:space="preserve"> BT ½Ÿ 1x2 C·u thang xoŸy trán âc    M150 </v>
          </cell>
          <cell r="C868" t="str">
            <v>m3</v>
          </cell>
          <cell r="D868">
            <v>428919</v>
          </cell>
          <cell r="E868">
            <v>130467</v>
          </cell>
          <cell r="F868">
            <v>11625</v>
          </cell>
        </row>
        <row r="869">
          <cell r="A869">
            <v>225322</v>
          </cell>
          <cell r="B869" t="str">
            <v xml:space="preserve"> BT ½Ÿ 1x2 C·u thang xoŸy trán âc    M200 </v>
          </cell>
          <cell r="C869" t="str">
            <v>m3</v>
          </cell>
          <cell r="D869">
            <v>473631</v>
          </cell>
          <cell r="E869">
            <v>130467</v>
          </cell>
          <cell r="F869">
            <v>11625</v>
          </cell>
        </row>
        <row r="870">
          <cell r="A870">
            <v>225323</v>
          </cell>
          <cell r="B870" t="str">
            <v xml:space="preserve"> BT ½Ÿ 1x2 C·u thang xoŸy trán âc    M250 </v>
          </cell>
          <cell r="C870" t="str">
            <v>m3</v>
          </cell>
          <cell r="D870">
            <v>506526</v>
          </cell>
          <cell r="E870">
            <v>130467</v>
          </cell>
          <cell r="F870">
            <v>11625</v>
          </cell>
        </row>
        <row r="871">
          <cell r="A871">
            <v>226111</v>
          </cell>
          <cell r="B871" t="str">
            <v xml:space="preserve"> BT ½Ÿ 1x2 âng khÜi cao &lt;=50m    M200 </v>
          </cell>
          <cell r="C871" t="str">
            <v>m3</v>
          </cell>
          <cell r="D871">
            <v>576055</v>
          </cell>
          <cell r="E871">
            <v>301526</v>
          </cell>
          <cell r="F871">
            <v>14699</v>
          </cell>
        </row>
        <row r="872">
          <cell r="A872">
            <v>226112</v>
          </cell>
          <cell r="B872" t="str">
            <v xml:space="preserve"> BT ½Ÿ 1x2 âng khÜi cao &lt;=50m    M250 </v>
          </cell>
          <cell r="C872" t="str">
            <v>m3</v>
          </cell>
          <cell r="D872">
            <v>608950</v>
          </cell>
          <cell r="E872">
            <v>301526</v>
          </cell>
          <cell r="F872">
            <v>14699</v>
          </cell>
        </row>
        <row r="873">
          <cell r="A873">
            <v>226113</v>
          </cell>
          <cell r="B873" t="str">
            <v xml:space="preserve"> BT ½Ÿ 1x2 âng khÜi cao &lt;=50m    M300 </v>
          </cell>
          <cell r="C873" t="str">
            <v>m3</v>
          </cell>
          <cell r="D873">
            <v>641448</v>
          </cell>
          <cell r="E873">
            <v>301526</v>
          </cell>
          <cell r="F873">
            <v>14699</v>
          </cell>
        </row>
        <row r="874">
          <cell r="A874">
            <v>226121</v>
          </cell>
          <cell r="B874" t="str">
            <v xml:space="preserve"> BT ½Ÿ 1x2 âng khÜi cao &gt; 50m    M200 </v>
          </cell>
          <cell r="C874" t="str">
            <v>m3</v>
          </cell>
          <cell r="D874">
            <v>576055</v>
          </cell>
          <cell r="E874">
            <v>332671</v>
          </cell>
          <cell r="F874">
            <v>14699</v>
          </cell>
        </row>
        <row r="875">
          <cell r="A875">
            <v>226122</v>
          </cell>
          <cell r="B875" t="str">
            <v xml:space="preserve"> BT ½Ÿ 1x2 âng khÜi cao &gt; 50m    M250 </v>
          </cell>
          <cell r="C875" t="str">
            <v>m3</v>
          </cell>
          <cell r="D875">
            <v>608950</v>
          </cell>
          <cell r="E875">
            <v>332671</v>
          </cell>
          <cell r="F875">
            <v>14699</v>
          </cell>
        </row>
        <row r="876">
          <cell r="A876">
            <v>226123</v>
          </cell>
          <cell r="B876" t="str">
            <v xml:space="preserve"> BT ½Ÿ 1x2 âng khÜi cao &gt; 50m    M300 </v>
          </cell>
          <cell r="C876" t="str">
            <v>m3</v>
          </cell>
          <cell r="D876">
            <v>641448</v>
          </cell>
          <cell r="E876">
            <v>332671</v>
          </cell>
          <cell r="F876">
            <v>14699</v>
          </cell>
        </row>
        <row r="877">
          <cell r="A877">
            <v>226211</v>
          </cell>
          <cell r="B877" t="str">
            <v xml:space="preserve"> BT ½Ÿ 1x2 B·u ½¡i nõèc cao &lt;=15mM200 </v>
          </cell>
          <cell r="C877" t="str">
            <v>m3</v>
          </cell>
          <cell r="D877">
            <v>576055</v>
          </cell>
          <cell r="E877">
            <v>390202</v>
          </cell>
          <cell r="F877">
            <v>14699</v>
          </cell>
        </row>
        <row r="878">
          <cell r="A878">
            <v>226212</v>
          </cell>
          <cell r="B878" t="str">
            <v xml:space="preserve"> BT ½Ÿ 1x2 B·u ½¡i nõèc cao &lt;=15mM250 </v>
          </cell>
          <cell r="C878" t="str">
            <v>m3</v>
          </cell>
          <cell r="D878">
            <v>608950</v>
          </cell>
          <cell r="E878">
            <v>390202</v>
          </cell>
          <cell r="F878">
            <v>14699</v>
          </cell>
        </row>
        <row r="879">
          <cell r="A879">
            <v>226213</v>
          </cell>
          <cell r="B879" t="str">
            <v xml:space="preserve"> BT ½Ÿ 1x2 B·u ½¡i nõèc cao &lt;=15mM300 </v>
          </cell>
          <cell r="C879" t="str">
            <v>m3</v>
          </cell>
          <cell r="D879">
            <v>641448</v>
          </cell>
          <cell r="E879">
            <v>390202</v>
          </cell>
          <cell r="F879">
            <v>14699</v>
          </cell>
        </row>
        <row r="880">
          <cell r="A880">
            <v>226221</v>
          </cell>
          <cell r="B880" t="str">
            <v xml:space="preserve"> BT ½Ÿ 1x2 B·u ½¡i nõèc cao &gt; 15mM200 </v>
          </cell>
          <cell r="C880" t="str">
            <v>m3</v>
          </cell>
          <cell r="D880">
            <v>576055</v>
          </cell>
          <cell r="E880">
            <v>456437</v>
          </cell>
          <cell r="F880">
            <v>14699</v>
          </cell>
        </row>
        <row r="881">
          <cell r="A881">
            <v>226222</v>
          </cell>
          <cell r="B881" t="str">
            <v xml:space="preserve"> BT ½Ÿ 1x2 B·u ½¡i nõèc cao &gt; 15mM250 </v>
          </cell>
          <cell r="C881" t="str">
            <v>m3</v>
          </cell>
          <cell r="D881">
            <v>608950</v>
          </cell>
          <cell r="E881">
            <v>456437</v>
          </cell>
          <cell r="F881">
            <v>14699</v>
          </cell>
        </row>
        <row r="882">
          <cell r="A882">
            <v>226223</v>
          </cell>
          <cell r="B882" t="str">
            <v xml:space="preserve"> BT ½Ÿ 1x2 B·u ½¡i nõèc cao &gt; 15mM300 </v>
          </cell>
          <cell r="C882" t="str">
            <v>m3</v>
          </cell>
          <cell r="D882">
            <v>641448</v>
          </cell>
          <cell r="E882">
            <v>456437</v>
          </cell>
          <cell r="F882">
            <v>14699</v>
          </cell>
        </row>
        <row r="883">
          <cell r="A883">
            <v>226311</v>
          </cell>
          <cell r="B883" t="str">
            <v xml:space="preserve"> BT ½Ÿ 1x2 PhÍu,silá cao&lt;=7m     M200 </v>
          </cell>
          <cell r="C883" t="str">
            <v>m3</v>
          </cell>
          <cell r="D883">
            <v>501127</v>
          </cell>
          <cell r="E883">
            <v>168784</v>
          </cell>
          <cell r="F883">
            <v>14699</v>
          </cell>
        </row>
        <row r="884">
          <cell r="A884">
            <v>226312</v>
          </cell>
          <cell r="B884" t="str">
            <v xml:space="preserve"> BT ½Ÿ 1x2 PhÍu,silá cao&lt;=7m     M250 </v>
          </cell>
          <cell r="C884" t="str">
            <v>m3</v>
          </cell>
          <cell r="D884">
            <v>534022</v>
          </cell>
          <cell r="E884">
            <v>168784</v>
          </cell>
          <cell r="F884">
            <v>14699</v>
          </cell>
        </row>
        <row r="885">
          <cell r="A885">
            <v>226313</v>
          </cell>
          <cell r="B885" t="str">
            <v xml:space="preserve"> BT ½Ÿ 1x2 PhÍu,silá cao&lt;=7m     M300 </v>
          </cell>
          <cell r="C885" t="str">
            <v>m3</v>
          </cell>
          <cell r="D885">
            <v>566520</v>
          </cell>
          <cell r="E885">
            <v>168784</v>
          </cell>
          <cell r="F885">
            <v>14699</v>
          </cell>
        </row>
        <row r="886">
          <cell r="A886">
            <v>226321</v>
          </cell>
          <cell r="B886" t="str">
            <v xml:space="preserve"> BT ½Ÿ 1x2 PhÍu,silá cao&gt; 7m     M200 </v>
          </cell>
          <cell r="C886" t="str">
            <v>m3</v>
          </cell>
          <cell r="D886">
            <v>501127</v>
          </cell>
          <cell r="E886">
            <v>291189</v>
          </cell>
          <cell r="F886">
            <v>14699</v>
          </cell>
        </row>
        <row r="887">
          <cell r="A887">
            <v>226322</v>
          </cell>
          <cell r="B887" t="str">
            <v xml:space="preserve"> BT ½Ÿ 1x2 PhÍu,silá cao&gt; 7m     M250 </v>
          </cell>
          <cell r="C887" t="str">
            <v>m3</v>
          </cell>
          <cell r="D887">
            <v>534022</v>
          </cell>
          <cell r="E887">
            <v>291189</v>
          </cell>
          <cell r="F887">
            <v>14699</v>
          </cell>
        </row>
        <row r="888">
          <cell r="A888">
            <v>226323</v>
          </cell>
          <cell r="B888" t="str">
            <v xml:space="preserve"> BT ½Ÿ 1x2 PhÍu,silá cao&gt; 7m     M300 </v>
          </cell>
          <cell r="C888" t="str">
            <v>m3</v>
          </cell>
          <cell r="D888">
            <v>566520</v>
          </cell>
          <cell r="E888">
            <v>291189</v>
          </cell>
          <cell r="F888">
            <v>14699</v>
          </cell>
        </row>
        <row r="889">
          <cell r="A889">
            <v>227111</v>
          </cell>
          <cell r="B889" t="str">
            <v xml:space="preserve"> BT ½Ÿ 1x2 GiÆng(Nõèc,CŸp)           M150 </v>
          </cell>
          <cell r="C889" t="str">
            <v>m3</v>
          </cell>
          <cell r="D889">
            <v>455428</v>
          </cell>
          <cell r="E889">
            <v>119874</v>
          </cell>
          <cell r="F889">
            <v>5376</v>
          </cell>
        </row>
        <row r="890">
          <cell r="A890">
            <v>227112</v>
          </cell>
          <cell r="B890" t="str">
            <v xml:space="preserve"> BT ½Ÿ 1x2 GiÆng(Nõèc,CŸp)           M200 </v>
          </cell>
          <cell r="C890" t="str">
            <v>m3</v>
          </cell>
          <cell r="D890">
            <v>500140</v>
          </cell>
          <cell r="E890">
            <v>119874</v>
          </cell>
          <cell r="F890">
            <v>5376</v>
          </cell>
        </row>
        <row r="891">
          <cell r="A891">
            <v>227113</v>
          </cell>
          <cell r="B891" t="str">
            <v xml:space="preserve"> BT ½Ÿ 1x2 GiÆng(Nõèc,CŸp)           M250 </v>
          </cell>
          <cell r="C891" t="str">
            <v>m3</v>
          </cell>
          <cell r="D891">
            <v>533035</v>
          </cell>
          <cell r="E891">
            <v>119874</v>
          </cell>
          <cell r="F891">
            <v>5376</v>
          </cell>
        </row>
        <row r="892">
          <cell r="A892">
            <v>227221</v>
          </cell>
          <cell r="B892" t="str">
            <v xml:space="preserve"> BT ½Ÿ 1x2 Mõçng cŸp,r¬nh nõèc       M150 </v>
          </cell>
          <cell r="C892" t="str">
            <v>m3</v>
          </cell>
          <cell r="D892">
            <v>343337</v>
          </cell>
          <cell r="E892">
            <v>70584</v>
          </cell>
          <cell r="F892">
            <v>5376</v>
          </cell>
        </row>
        <row r="893">
          <cell r="A893">
            <v>227222</v>
          </cell>
          <cell r="B893" t="str">
            <v xml:space="preserve"> BT ½Ÿ 1x2 Mõçng cŸp,r¬nh nõèc       M200 </v>
          </cell>
          <cell r="C893" t="str">
            <v>m3</v>
          </cell>
          <cell r="D893">
            <v>388050</v>
          </cell>
          <cell r="E893">
            <v>70584</v>
          </cell>
          <cell r="F893">
            <v>5376</v>
          </cell>
        </row>
        <row r="894">
          <cell r="A894">
            <v>227223</v>
          </cell>
          <cell r="B894" t="str">
            <v xml:space="preserve"> BT ½Ÿ 1x2 Mõçng cŸp,r¬nh nõèc       M250 </v>
          </cell>
          <cell r="C894" t="str">
            <v>m3</v>
          </cell>
          <cell r="D894">
            <v>420945</v>
          </cell>
          <cell r="E894">
            <v>70584</v>
          </cell>
          <cell r="F894">
            <v>5376</v>
          </cell>
        </row>
        <row r="895">
          <cell r="A895">
            <v>228111</v>
          </cell>
          <cell r="B895" t="str">
            <v xml:space="preserve"> BT ½Ÿ 1x2 âng buy D&lt;=100cm      M150 </v>
          </cell>
          <cell r="C895" t="str">
            <v>m3</v>
          </cell>
          <cell r="D895">
            <v>566272</v>
          </cell>
          <cell r="E895">
            <v>374720</v>
          </cell>
          <cell r="F895">
            <v>10038</v>
          </cell>
        </row>
        <row r="896">
          <cell r="A896">
            <v>228112</v>
          </cell>
          <cell r="B896" t="str">
            <v xml:space="preserve"> BT ½Ÿ 1x2 âng buy D&lt;=100cm      M200 </v>
          </cell>
          <cell r="C896" t="str">
            <v>m3</v>
          </cell>
          <cell r="D896">
            <v>612074</v>
          </cell>
          <cell r="E896">
            <v>374720</v>
          </cell>
          <cell r="F896">
            <v>10038</v>
          </cell>
        </row>
        <row r="897">
          <cell r="A897">
            <v>228113</v>
          </cell>
          <cell r="B897" t="str">
            <v xml:space="preserve"> BT ½Ÿ 1x2 âng buy D&lt;=100cm      M250 </v>
          </cell>
          <cell r="C897" t="str">
            <v>m3</v>
          </cell>
          <cell r="D897">
            <v>645772</v>
          </cell>
          <cell r="E897">
            <v>374720</v>
          </cell>
          <cell r="F897">
            <v>10038</v>
          </cell>
        </row>
        <row r="898">
          <cell r="A898">
            <v>228121</v>
          </cell>
          <cell r="B898" t="str">
            <v xml:space="preserve"> BT ½Ÿ 1x2 âng buy D&lt;=200cm      M150 </v>
          </cell>
          <cell r="C898" t="str">
            <v>m3</v>
          </cell>
          <cell r="D898">
            <v>554154</v>
          </cell>
          <cell r="E898">
            <v>321283</v>
          </cell>
          <cell r="F898">
            <v>10038</v>
          </cell>
        </row>
        <row r="899">
          <cell r="A899">
            <v>228122</v>
          </cell>
          <cell r="B899" t="str">
            <v xml:space="preserve"> BT ½Ÿ 1x2 âng buy D&lt;=200cm      M200 </v>
          </cell>
          <cell r="C899" t="str">
            <v>m3</v>
          </cell>
          <cell r="D899">
            <v>599957</v>
          </cell>
          <cell r="E899">
            <v>321283</v>
          </cell>
          <cell r="F899">
            <v>10038</v>
          </cell>
        </row>
        <row r="900">
          <cell r="A900">
            <v>228123</v>
          </cell>
          <cell r="B900" t="str">
            <v xml:space="preserve"> BT ½Ÿ 1x2 âng buy D&lt;=200cm      M250 </v>
          </cell>
          <cell r="C900" t="str">
            <v>m3</v>
          </cell>
          <cell r="D900">
            <v>633654</v>
          </cell>
          <cell r="E900">
            <v>321283</v>
          </cell>
          <cell r="F900">
            <v>10038</v>
          </cell>
        </row>
        <row r="901">
          <cell r="A901">
            <v>228131</v>
          </cell>
          <cell r="B901" t="str">
            <v xml:space="preserve"> BT ½Ÿ 1x2 âng buy D&gt; 200cm      M150 </v>
          </cell>
          <cell r="C901" t="str">
            <v>m3</v>
          </cell>
          <cell r="D901">
            <v>528880</v>
          </cell>
          <cell r="E901">
            <v>303471</v>
          </cell>
          <cell r="F901">
            <v>10038</v>
          </cell>
        </row>
        <row r="902">
          <cell r="A902">
            <v>228132</v>
          </cell>
          <cell r="B902" t="str">
            <v xml:space="preserve"> BT ½Ÿ 1x2 âng buy D&gt; 200cm      M200 </v>
          </cell>
          <cell r="C902" t="str">
            <v>m3</v>
          </cell>
          <cell r="D902">
            <v>574683</v>
          </cell>
          <cell r="E902">
            <v>303471</v>
          </cell>
          <cell r="F902">
            <v>10038</v>
          </cell>
        </row>
        <row r="903">
          <cell r="A903">
            <v>228133</v>
          </cell>
          <cell r="B903" t="str">
            <v xml:space="preserve"> BT ½Ÿ 1x2 âng buy D&gt; 200cm      M250 </v>
          </cell>
          <cell r="C903" t="str">
            <v>m3</v>
          </cell>
          <cell r="D903">
            <v>608381</v>
          </cell>
          <cell r="E903">
            <v>303471</v>
          </cell>
          <cell r="F903">
            <v>10038</v>
          </cell>
        </row>
        <row r="904">
          <cell r="A904">
            <v>228211</v>
          </cell>
          <cell r="B904" t="str">
            <v xml:space="preserve"> BT ½Ÿ 1x2 âng(xi fáng,phun)D&lt;=100cm M150 </v>
          </cell>
          <cell r="C904" t="str">
            <v>m3</v>
          </cell>
          <cell r="D904">
            <v>596450</v>
          </cell>
          <cell r="E904">
            <v>536556</v>
          </cell>
          <cell r="F904">
            <v>10038</v>
          </cell>
        </row>
        <row r="905">
          <cell r="A905">
            <v>228212</v>
          </cell>
          <cell r="B905" t="str">
            <v xml:space="preserve"> BT ½Ÿ 1x2 âng(xi fáng,phun)D&lt;=100cm M200 </v>
          </cell>
          <cell r="C905" t="str">
            <v>m3</v>
          </cell>
          <cell r="D905">
            <v>642253</v>
          </cell>
          <cell r="E905">
            <v>536556</v>
          </cell>
          <cell r="F905">
            <v>10038</v>
          </cell>
        </row>
        <row r="906">
          <cell r="A906">
            <v>228213</v>
          </cell>
          <cell r="B906" t="str">
            <v xml:space="preserve"> BT ½Ÿ 1x2 âng(xi fáng,phun)D&lt;=100cm M250 </v>
          </cell>
          <cell r="C906" t="str">
            <v>m3</v>
          </cell>
          <cell r="D906">
            <v>675951</v>
          </cell>
          <cell r="E906">
            <v>536556</v>
          </cell>
          <cell r="F906">
            <v>10038</v>
          </cell>
        </row>
        <row r="907">
          <cell r="A907">
            <v>228221</v>
          </cell>
          <cell r="B907" t="str">
            <v xml:space="preserve"> BT ½Ÿ 1x2 âng(xi fáng,phun)D&lt;=200cm M150 </v>
          </cell>
          <cell r="C907" t="str">
            <v>m3</v>
          </cell>
          <cell r="D907">
            <v>584333</v>
          </cell>
          <cell r="E907">
            <v>514292</v>
          </cell>
          <cell r="F907">
            <v>10038</v>
          </cell>
        </row>
        <row r="908">
          <cell r="A908">
            <v>228222</v>
          </cell>
          <cell r="B908" t="str">
            <v xml:space="preserve"> BT ½Ÿ 1x2 âng(xi fáng,phun)D&lt;=200cm M200 </v>
          </cell>
          <cell r="C908" t="str">
            <v>m3</v>
          </cell>
          <cell r="D908">
            <v>630135</v>
          </cell>
          <cell r="E908">
            <v>514292</v>
          </cell>
          <cell r="F908">
            <v>10038</v>
          </cell>
        </row>
        <row r="909">
          <cell r="A909">
            <v>228223</v>
          </cell>
          <cell r="B909" t="str">
            <v xml:space="preserve"> BT ½Ÿ 1x2 âng(xi fáng,phun)D&lt;=200cm M250 </v>
          </cell>
          <cell r="C909" t="str">
            <v>m3</v>
          </cell>
          <cell r="D909">
            <v>663833</v>
          </cell>
          <cell r="E909">
            <v>514292</v>
          </cell>
          <cell r="F909">
            <v>10038</v>
          </cell>
        </row>
        <row r="910">
          <cell r="A910">
            <v>228231</v>
          </cell>
          <cell r="B910" t="str">
            <v xml:space="preserve"> BT ½Ÿ 1x2 âng(xi fáng,phun)D&gt; 200cm M150 </v>
          </cell>
          <cell r="C910" t="str">
            <v>m3</v>
          </cell>
          <cell r="D910">
            <v>559193</v>
          </cell>
          <cell r="E910">
            <v>419021</v>
          </cell>
          <cell r="F910">
            <v>10038</v>
          </cell>
        </row>
        <row r="911">
          <cell r="A911">
            <v>228232</v>
          </cell>
          <cell r="B911" t="str">
            <v xml:space="preserve"> BT ½Ÿ 1x2 âng(xi fáng,phun)D&gt; 200cm M200 </v>
          </cell>
          <cell r="C911" t="str">
            <v>m3</v>
          </cell>
          <cell r="D911">
            <v>604996</v>
          </cell>
          <cell r="E911">
            <v>419021</v>
          </cell>
          <cell r="F911">
            <v>10038</v>
          </cell>
        </row>
        <row r="912">
          <cell r="A912">
            <v>228233</v>
          </cell>
          <cell r="B912" t="str">
            <v xml:space="preserve"> BT ½Ÿ 1x2 âng(xi fáng,phun)D&gt; 200cm M250 </v>
          </cell>
          <cell r="C912" t="str">
            <v>m3</v>
          </cell>
          <cell r="D912">
            <v>638694</v>
          </cell>
          <cell r="E912">
            <v>419021</v>
          </cell>
          <cell r="F912">
            <v>10038</v>
          </cell>
        </row>
        <row r="913">
          <cell r="A913">
            <v>228311</v>
          </cell>
          <cell r="B913" t="str">
            <v xml:space="preserve"> BT ½Ÿ 1x2 câng hÖnh hæp             M150 </v>
          </cell>
          <cell r="C913" t="str">
            <v>m3</v>
          </cell>
          <cell r="D913">
            <v>558207</v>
          </cell>
          <cell r="E913">
            <v>237060</v>
          </cell>
          <cell r="F913">
            <v>7681</v>
          </cell>
        </row>
        <row r="914">
          <cell r="A914">
            <v>228312</v>
          </cell>
          <cell r="B914" t="str">
            <v xml:space="preserve"> BT ½Ÿ 1x2 câng hÖnh hæp             M200 </v>
          </cell>
          <cell r="C914" t="str">
            <v>m3</v>
          </cell>
          <cell r="D914">
            <v>604009</v>
          </cell>
          <cell r="E914">
            <v>237060</v>
          </cell>
          <cell r="F914">
            <v>7681</v>
          </cell>
        </row>
        <row r="915">
          <cell r="A915">
            <v>228313</v>
          </cell>
          <cell r="B915" t="str">
            <v xml:space="preserve"> BT ½Ÿ 1x2 câng hÖnh hæp             M250 </v>
          </cell>
          <cell r="C915" t="str">
            <v>m3</v>
          </cell>
          <cell r="D915">
            <v>637707</v>
          </cell>
          <cell r="E915">
            <v>237060</v>
          </cell>
          <cell r="F915">
            <v>7681</v>
          </cell>
        </row>
        <row r="916">
          <cell r="A916">
            <v>229111</v>
          </cell>
          <cell r="B916" t="str">
            <v xml:space="preserve"> BT ½Ÿ 1x2 buãng xo°n                M200 </v>
          </cell>
          <cell r="C916" t="str">
            <v>m3</v>
          </cell>
          <cell r="D916">
            <v>559262</v>
          </cell>
          <cell r="E916">
            <v>482500</v>
          </cell>
          <cell r="F916">
            <v>10038</v>
          </cell>
        </row>
        <row r="917">
          <cell r="A917">
            <v>229112</v>
          </cell>
          <cell r="B917" t="str">
            <v xml:space="preserve"> BT ½Ÿ 1x2 buãng xo°n                M250 </v>
          </cell>
          <cell r="C917" t="str">
            <v>m3</v>
          </cell>
          <cell r="D917">
            <v>559973</v>
          </cell>
          <cell r="E917">
            <v>482500</v>
          </cell>
          <cell r="F917">
            <v>10038</v>
          </cell>
        </row>
        <row r="918">
          <cell r="A918">
            <v>229113</v>
          </cell>
          <cell r="B918" t="str">
            <v xml:space="preserve"> BT ½Ÿ 1x2 buãng xo°n                M300 </v>
          </cell>
          <cell r="C918" t="str">
            <v>m3</v>
          </cell>
          <cell r="D918">
            <v>625471</v>
          </cell>
          <cell r="E918">
            <v>482500</v>
          </cell>
          <cell r="F918">
            <v>10038</v>
          </cell>
        </row>
        <row r="919">
          <cell r="A919">
            <v>229211</v>
          </cell>
          <cell r="B919" t="str">
            <v xml:space="preserve"> BT ½Ÿ 1x2 c·u mŸng thõéng           M150 </v>
          </cell>
          <cell r="C919" t="str">
            <v>m3</v>
          </cell>
          <cell r="D919">
            <v>528552</v>
          </cell>
          <cell r="E919">
            <v>115049</v>
          </cell>
          <cell r="F919">
            <v>10038</v>
          </cell>
        </row>
        <row r="920">
          <cell r="A920">
            <v>229212</v>
          </cell>
          <cell r="B920" t="str">
            <v xml:space="preserve"> BT ½Ÿ 1x2 c·u mŸng thõéng           M200 </v>
          </cell>
          <cell r="C920" t="str">
            <v>m3</v>
          </cell>
          <cell r="D920">
            <v>574355</v>
          </cell>
          <cell r="E920">
            <v>115049</v>
          </cell>
          <cell r="F920">
            <v>10038</v>
          </cell>
        </row>
        <row r="921">
          <cell r="A921">
            <v>229213</v>
          </cell>
          <cell r="B921" t="str">
            <v xml:space="preserve"> BT ½Ÿ 1x2 c·u mŸng thõéng           M250 </v>
          </cell>
          <cell r="C921" t="str">
            <v>m3</v>
          </cell>
          <cell r="D921">
            <v>608052</v>
          </cell>
          <cell r="E921">
            <v>115049</v>
          </cell>
          <cell r="F921">
            <v>10038</v>
          </cell>
        </row>
        <row r="922">
          <cell r="A922">
            <v>229311</v>
          </cell>
          <cell r="B922" t="str">
            <v xml:space="preserve"> BT ½Ÿ 0.5x1 c·u mŸng vÞ mÞng        M150 </v>
          </cell>
          <cell r="C922" t="str">
            <v>m3</v>
          </cell>
          <cell r="D922">
            <v>165524</v>
          </cell>
          <cell r="E922">
            <v>27471</v>
          </cell>
          <cell r="F922">
            <v>2242</v>
          </cell>
        </row>
        <row r="923">
          <cell r="A923">
            <v>229312</v>
          </cell>
          <cell r="B923" t="str">
            <v xml:space="preserve"> BT ½Ÿ 0.5x1 c·u mŸng vÞ mÞng        M200 </v>
          </cell>
          <cell r="C923" t="str">
            <v>m3</v>
          </cell>
          <cell r="D923">
            <v>167148</v>
          </cell>
          <cell r="E923">
            <v>27471</v>
          </cell>
          <cell r="F923">
            <v>2242</v>
          </cell>
        </row>
        <row r="924">
          <cell r="A924">
            <v>229313</v>
          </cell>
          <cell r="B924" t="str">
            <v xml:space="preserve"> BT ½Ÿ 0.5x1 c·u mŸng vÞ mÞng        M150 </v>
          </cell>
          <cell r="C924" t="str">
            <v>m3</v>
          </cell>
          <cell r="D924">
            <v>168884</v>
          </cell>
          <cell r="E924">
            <v>27471</v>
          </cell>
          <cell r="F924">
            <v>2242</v>
          </cell>
        </row>
        <row r="925">
          <cell r="A925">
            <v>229411</v>
          </cell>
          <cell r="B925" t="str">
            <v xml:space="preserve"> BT ½Ÿ 1x2 mâi nâi b¨n d·m càc        M200</v>
          </cell>
          <cell r="C925" t="str">
            <v>m3</v>
          </cell>
          <cell r="D925">
            <v>555042</v>
          </cell>
          <cell r="E925">
            <v>50272</v>
          </cell>
          <cell r="F925">
            <v>82948</v>
          </cell>
        </row>
        <row r="926">
          <cell r="A926">
            <v>229412</v>
          </cell>
          <cell r="B926" t="str">
            <v xml:space="preserve"> BT ½Ÿ 1x2 mâi nâi b¨n d·m càc        M250</v>
          </cell>
          <cell r="C926" t="str">
            <v>m3</v>
          </cell>
          <cell r="D926">
            <v>587938</v>
          </cell>
          <cell r="E926">
            <v>50272</v>
          </cell>
          <cell r="F926">
            <v>82948</v>
          </cell>
        </row>
        <row r="927">
          <cell r="A927">
            <v>229413</v>
          </cell>
          <cell r="B927" t="str">
            <v xml:space="preserve"> BT ½Ÿ 1x2 mâi nâi b¨n d·m càc        M300</v>
          </cell>
          <cell r="C927" t="str">
            <v>m3</v>
          </cell>
          <cell r="D927">
            <v>620436</v>
          </cell>
          <cell r="E927">
            <v>50272</v>
          </cell>
          <cell r="F927">
            <v>82948</v>
          </cell>
        </row>
        <row r="928">
          <cell r="A928">
            <v>229421</v>
          </cell>
          <cell r="B928" t="str">
            <v xml:space="preserve"> BT ½Ÿ 1x2 d·m c·u d¹n                M200</v>
          </cell>
          <cell r="C928" t="str">
            <v>m3</v>
          </cell>
          <cell r="D928">
            <v>575416</v>
          </cell>
          <cell r="E928">
            <v>50272</v>
          </cell>
          <cell r="F928">
            <v>82948</v>
          </cell>
        </row>
        <row r="929">
          <cell r="A929">
            <v>229422</v>
          </cell>
          <cell r="B929" t="str">
            <v xml:space="preserve"> BT ½Ÿ 1x2 d·m c·u d¹n                M250</v>
          </cell>
          <cell r="C929" t="str">
            <v>m3</v>
          </cell>
          <cell r="D929">
            <v>609252</v>
          </cell>
          <cell r="E929">
            <v>50272</v>
          </cell>
          <cell r="F929">
            <v>82948</v>
          </cell>
        </row>
        <row r="930">
          <cell r="A930">
            <v>229423</v>
          </cell>
          <cell r="B930" t="str">
            <v xml:space="preserve"> BT ½Ÿ 1x2 d·m c·u d¹n                M300</v>
          </cell>
          <cell r="C930" t="str">
            <v>m3</v>
          </cell>
          <cell r="D930">
            <v>642542</v>
          </cell>
          <cell r="E930">
            <v>50272</v>
          </cell>
          <cell r="F930">
            <v>82948</v>
          </cell>
        </row>
        <row r="931">
          <cell r="A931">
            <v>229431</v>
          </cell>
          <cell r="B931" t="str">
            <v xml:space="preserve"> BT ½Ÿ 1x2 d·m c·u chÏnh              M200</v>
          </cell>
          <cell r="C931" t="str">
            <v>m3</v>
          </cell>
          <cell r="D931">
            <v>575416</v>
          </cell>
          <cell r="E931">
            <v>50272</v>
          </cell>
          <cell r="F931">
            <v>82948</v>
          </cell>
        </row>
        <row r="932">
          <cell r="A932">
            <v>229432</v>
          </cell>
          <cell r="B932" t="str">
            <v xml:space="preserve"> BT ½Ÿ 1x2 d·m c·u chÏnh              M250</v>
          </cell>
          <cell r="C932" t="str">
            <v>m3</v>
          </cell>
          <cell r="D932">
            <v>609113</v>
          </cell>
          <cell r="E932">
            <v>50272</v>
          </cell>
          <cell r="F932">
            <v>82948</v>
          </cell>
        </row>
        <row r="933">
          <cell r="A933">
            <v>229433</v>
          </cell>
          <cell r="B933" t="str">
            <v xml:space="preserve"> BT ½Ÿ 1x2 d·m c·u chÏnh              M300</v>
          </cell>
          <cell r="C933" t="str">
            <v>m3</v>
          </cell>
          <cell r="D933">
            <v>642404</v>
          </cell>
          <cell r="E933">
            <v>50272</v>
          </cell>
          <cell r="F933">
            <v>82948</v>
          </cell>
        </row>
        <row r="934">
          <cell r="A934">
            <v>229511</v>
          </cell>
          <cell r="B934" t="str">
            <v xml:space="preserve"> BT ½Ÿ 1x2 mŸi bé kÅnh d¡y&lt;=20cm  M200</v>
          </cell>
          <cell r="C934" t="str">
            <v>m3</v>
          </cell>
          <cell r="D934">
            <v>351491</v>
          </cell>
          <cell r="E934">
            <v>31569</v>
          </cell>
          <cell r="F934">
            <v>9503</v>
          </cell>
        </row>
        <row r="935">
          <cell r="A935">
            <v>229512</v>
          </cell>
          <cell r="B935" t="str">
            <v xml:space="preserve"> BT ½Ÿ 1x2 mŸi bé kÅnh d¡y&lt;=20cm  M250</v>
          </cell>
          <cell r="C935" t="str">
            <v>m3</v>
          </cell>
          <cell r="D935">
            <v>384386</v>
          </cell>
          <cell r="E935">
            <v>31569</v>
          </cell>
          <cell r="F935">
            <v>9503</v>
          </cell>
        </row>
        <row r="936">
          <cell r="A936">
            <v>230010</v>
          </cell>
          <cell r="B936" t="str">
            <v xml:space="preserve"> SX BT qua tr­m træn CS 16m3/h</v>
          </cell>
          <cell r="C936" t="str">
            <v>m3</v>
          </cell>
          <cell r="D936">
            <v>0</v>
          </cell>
          <cell r="E936">
            <v>1138</v>
          </cell>
          <cell r="F936">
            <v>7637</v>
          </cell>
        </row>
        <row r="937">
          <cell r="A937">
            <v>230020</v>
          </cell>
          <cell r="B937" t="str">
            <v xml:space="preserve"> SX BT qua tr­m træn CS 20-25m3/h</v>
          </cell>
          <cell r="C937" t="str">
            <v>m3</v>
          </cell>
          <cell r="D937">
            <v>0</v>
          </cell>
          <cell r="E937">
            <v>828</v>
          </cell>
          <cell r="F937">
            <v>6234</v>
          </cell>
        </row>
        <row r="938">
          <cell r="A938">
            <v>230030</v>
          </cell>
          <cell r="B938" t="str">
            <v xml:space="preserve"> SX BT qua tr­m træn CS 30m3/h</v>
          </cell>
          <cell r="C938" t="str">
            <v>m3</v>
          </cell>
          <cell r="D938">
            <v>0</v>
          </cell>
          <cell r="E938">
            <v>621</v>
          </cell>
          <cell r="F938">
            <v>6155</v>
          </cell>
        </row>
        <row r="939">
          <cell r="A939">
            <v>230040</v>
          </cell>
          <cell r="B939" t="str">
            <v xml:space="preserve"> SX BT qua tr­m træn CS 50m3/h</v>
          </cell>
          <cell r="C939" t="str">
            <v>m3</v>
          </cell>
          <cell r="D939">
            <v>0</v>
          </cell>
          <cell r="E939">
            <v>414</v>
          </cell>
          <cell r="F939">
            <v>5076</v>
          </cell>
        </row>
        <row r="940">
          <cell r="A940">
            <v>231110</v>
          </cell>
          <cell r="B940" t="str">
            <v xml:space="preserve"> BT ½ä b±ng c·n, Bt lÜt mÜng</v>
          </cell>
          <cell r="C940" t="str">
            <v>m3</v>
          </cell>
          <cell r="D940">
            <v>0</v>
          </cell>
          <cell r="E940">
            <v>3931</v>
          </cell>
          <cell r="F940">
            <v>16083</v>
          </cell>
        </row>
        <row r="941">
          <cell r="A941">
            <v>231210</v>
          </cell>
          <cell r="B941" t="str">
            <v xml:space="preserve"> BT ½ä b±ng c·n, Bt mÜng b¿</v>
          </cell>
          <cell r="C941" t="str">
            <v>m3</v>
          </cell>
          <cell r="D941">
            <v>24695</v>
          </cell>
          <cell r="E941">
            <v>4758</v>
          </cell>
          <cell r="F941">
            <v>16083</v>
          </cell>
        </row>
        <row r="942">
          <cell r="A942">
            <v>231220</v>
          </cell>
          <cell r="B942" t="str">
            <v xml:space="preserve"> BT ½ä b±ng c·n, Bt mÜng b¯ng</v>
          </cell>
          <cell r="C942" t="str">
            <v>m3</v>
          </cell>
          <cell r="D942">
            <v>24781</v>
          </cell>
          <cell r="E942">
            <v>6620</v>
          </cell>
          <cell r="F942">
            <v>16083</v>
          </cell>
        </row>
        <row r="943">
          <cell r="A943">
            <v>231310</v>
          </cell>
          <cell r="B943" t="str">
            <v xml:space="preserve"> BT ½ä b±ng c·n,Bt tõéng d¡y&lt;=45cm,cao&lt;=4m</v>
          </cell>
          <cell r="C943" t="str">
            <v>m3</v>
          </cell>
          <cell r="D943">
            <v>122862</v>
          </cell>
          <cell r="E943">
            <v>49182</v>
          </cell>
          <cell r="F943">
            <v>32218</v>
          </cell>
        </row>
        <row r="944">
          <cell r="A944">
            <v>231320</v>
          </cell>
          <cell r="B944" t="str">
            <v xml:space="preserve"> BT ½ä b±ng c·n,Bt tõéng d¡y&lt;=45cm,cao&gt; 4m</v>
          </cell>
          <cell r="C944" t="str">
            <v>m3</v>
          </cell>
          <cell r="D944">
            <v>122862</v>
          </cell>
          <cell r="E944">
            <v>68855</v>
          </cell>
          <cell r="F944">
            <v>32218</v>
          </cell>
        </row>
        <row r="945">
          <cell r="A945">
            <v>231330</v>
          </cell>
          <cell r="B945" t="str">
            <v xml:space="preserve"> BT ½ä b±ng c·n,Bt tõéng d¡y &gt;45cm,cao&lt;=4m</v>
          </cell>
          <cell r="C945" t="str">
            <v>m3</v>
          </cell>
          <cell r="D945">
            <v>101226</v>
          </cell>
          <cell r="E945">
            <v>30374</v>
          </cell>
          <cell r="F945">
            <v>32218</v>
          </cell>
        </row>
        <row r="946">
          <cell r="A946">
            <v>231340</v>
          </cell>
          <cell r="B946" t="str">
            <v xml:space="preserve"> BT ½ä b±ng c·n,Bt tõéng d¡y &gt;45cm,cao &gt;4m</v>
          </cell>
          <cell r="C946" t="str">
            <v>m3</v>
          </cell>
          <cell r="D946">
            <v>110198</v>
          </cell>
          <cell r="E946">
            <v>37292</v>
          </cell>
          <cell r="F946">
            <v>32218</v>
          </cell>
        </row>
        <row r="947">
          <cell r="A947">
            <v>231410</v>
          </cell>
          <cell r="B947" t="str">
            <v xml:space="preserve"> BT Tõéng cong ,Bt tõéng d¡y&lt;=45cm,cao&lt;=4m</v>
          </cell>
          <cell r="C947" t="str">
            <v>m3</v>
          </cell>
          <cell r="D947">
            <v>133458</v>
          </cell>
          <cell r="E947">
            <v>71449</v>
          </cell>
          <cell r="F947">
            <v>32218</v>
          </cell>
        </row>
        <row r="948">
          <cell r="A948">
            <v>231420</v>
          </cell>
          <cell r="B948" t="str">
            <v xml:space="preserve"> BT Tõéng cong ,Bt tõéng d¡y&lt;=45cm,cao&gt;4m</v>
          </cell>
          <cell r="C948" t="str">
            <v>m3</v>
          </cell>
          <cell r="D948">
            <v>133458</v>
          </cell>
          <cell r="E948">
            <v>103336</v>
          </cell>
          <cell r="F948">
            <v>32218</v>
          </cell>
        </row>
        <row r="949">
          <cell r="A949">
            <v>231430</v>
          </cell>
          <cell r="B949" t="str">
            <v xml:space="preserve"> BT Tõéng cong ,Bt tõéng d¡y&gt; 45cm,cao&lt;=4m</v>
          </cell>
          <cell r="C949" t="str">
            <v>m3</v>
          </cell>
          <cell r="D949">
            <v>105280</v>
          </cell>
          <cell r="E949">
            <v>28861</v>
          </cell>
          <cell r="F949">
            <v>32218</v>
          </cell>
        </row>
        <row r="950">
          <cell r="A950">
            <v>231440</v>
          </cell>
          <cell r="B950" t="str">
            <v xml:space="preserve"> BT Tõéng cong ,Bt tõéng d¡y&lt;=45cm,cao &gt;4m</v>
          </cell>
          <cell r="C950" t="str">
            <v>m3</v>
          </cell>
          <cell r="D950">
            <v>105280</v>
          </cell>
          <cell r="E950">
            <v>41399</v>
          </cell>
          <cell r="F950">
            <v>32218</v>
          </cell>
        </row>
        <row r="951">
          <cell r="A951">
            <v>231510</v>
          </cell>
          <cell r="B951" t="str">
            <v xml:space="preserve"> BT Tõéng trò pin ,Bt tõéng d¡y&lt;=45cm,cao&lt;=4m</v>
          </cell>
          <cell r="C951" t="str">
            <v>m3</v>
          </cell>
          <cell r="D951">
            <v>133465</v>
          </cell>
          <cell r="E951" t="str">
            <v>.00      45831.0</v>
          </cell>
          <cell r="F951" t="str">
            <v>0      32218.00</v>
          </cell>
        </row>
        <row r="952">
          <cell r="A952">
            <v>231520</v>
          </cell>
          <cell r="B952" t="str">
            <v>BT Tõéng trò pin ,Bt tõéng d¡y&lt;=45cm,cao&gt;4m</v>
          </cell>
          <cell r="C952" t="str">
            <v>m3</v>
          </cell>
          <cell r="D952">
            <v>133465</v>
          </cell>
          <cell r="E952" t="str">
            <v>.00      57397.0</v>
          </cell>
          <cell r="F952" t="str">
            <v>0      32218.00</v>
          </cell>
        </row>
        <row r="953">
          <cell r="A953">
            <v>231530</v>
          </cell>
          <cell r="B953" t="str">
            <v>BT Tõéng trò pin ,Bt tõéng d¡y&gt; 45cm,cao&lt;=4m</v>
          </cell>
          <cell r="C953" t="str">
            <v>m3</v>
          </cell>
          <cell r="D953">
            <v>105273</v>
          </cell>
          <cell r="E953" t="str">
            <v>.00      24861.0</v>
          </cell>
          <cell r="F953" t="str">
            <v>0      32218.00</v>
          </cell>
        </row>
        <row r="954">
          <cell r="A954">
            <v>231540</v>
          </cell>
          <cell r="B954" t="str">
            <v>BT Tõéng trò pin ,Bt tõéng d¡y&lt;=45cm,cao&gt;4m</v>
          </cell>
          <cell r="C954" t="str">
            <v>m3</v>
          </cell>
          <cell r="D954">
            <v>105273</v>
          </cell>
          <cell r="E954" t="str">
            <v>.00      33076.0</v>
          </cell>
          <cell r="F954" t="str">
            <v>0      32218.00</v>
          </cell>
        </row>
        <row r="955">
          <cell r="A955">
            <v>240110</v>
          </cell>
          <cell r="B955" t="str">
            <v xml:space="preserve">  Cât th¾p mÜng                    d&lt;=10mm  </v>
          </cell>
          <cell r="C955" t="str">
            <v xml:space="preserve"> t¶n </v>
          </cell>
          <cell r="D955">
            <v>4261587</v>
          </cell>
          <cell r="E955">
            <v>117094</v>
          </cell>
          <cell r="F955">
            <v>20797</v>
          </cell>
        </row>
        <row r="956">
          <cell r="A956">
            <v>240120</v>
          </cell>
          <cell r="B956" t="str">
            <v xml:space="preserve">  Cât th¾p mÜng                    d&lt;=18mm  </v>
          </cell>
          <cell r="C956" t="str">
            <v xml:space="preserve"> t¶n </v>
          </cell>
          <cell r="D956">
            <v>4216527</v>
          </cell>
          <cell r="E956">
            <v>86269</v>
          </cell>
          <cell r="F956">
            <v>87691</v>
          </cell>
        </row>
        <row r="957">
          <cell r="A957">
            <v>240130</v>
          </cell>
          <cell r="B957" t="str">
            <v xml:space="preserve">  Cât th¾p mÜng                    d&gt; 18mm  </v>
          </cell>
          <cell r="C957" t="str">
            <v xml:space="preserve"> t¶n </v>
          </cell>
          <cell r="D957">
            <v>4119228</v>
          </cell>
          <cell r="E957">
            <v>65684</v>
          </cell>
          <cell r="F957">
            <v>88888</v>
          </cell>
        </row>
        <row r="958">
          <cell r="A958">
            <v>240210</v>
          </cell>
          <cell r="B958" t="str">
            <v xml:space="preserve">  Cât th¾p bÎ mŸy                  d&lt;=10mm  </v>
          </cell>
          <cell r="C958" t="str">
            <v xml:space="preserve"> t¶n </v>
          </cell>
          <cell r="D958">
            <v>4261587</v>
          </cell>
          <cell r="E958">
            <v>139871</v>
          </cell>
          <cell r="F958">
            <v>20797</v>
          </cell>
        </row>
        <row r="959">
          <cell r="A959">
            <v>240220</v>
          </cell>
          <cell r="B959" t="str">
            <v xml:space="preserve">  Cât th¾p bÎ mŸy                  d&lt;=18mm  </v>
          </cell>
          <cell r="C959" t="str">
            <v xml:space="preserve"> t¶n </v>
          </cell>
          <cell r="D959">
            <v>4217809</v>
          </cell>
          <cell r="E959">
            <v>84636</v>
          </cell>
          <cell r="F959">
            <v>89594</v>
          </cell>
        </row>
        <row r="960">
          <cell r="A960">
            <v>240230</v>
          </cell>
          <cell r="B960" t="str">
            <v xml:space="preserve">  Cât th¾p bÎ mŸy                  d&gt; 18mm  </v>
          </cell>
          <cell r="C960" t="str">
            <v xml:space="preserve"> t¶n </v>
          </cell>
          <cell r="D960">
            <v>4119228</v>
          </cell>
          <cell r="E960">
            <v>84636</v>
          </cell>
          <cell r="F960">
            <v>88888</v>
          </cell>
        </row>
        <row r="961">
          <cell r="A961">
            <v>240311</v>
          </cell>
          <cell r="B961" t="str">
            <v xml:space="preserve">  Cât th¾p tõéng           cao&lt;=4m,d&lt;=10mm  </v>
          </cell>
          <cell r="C961" t="str">
            <v xml:space="preserve"> t¶n </v>
          </cell>
          <cell r="D961">
            <v>4261587</v>
          </cell>
          <cell r="E961">
            <v>149866</v>
          </cell>
          <cell r="F961">
            <v>20797</v>
          </cell>
        </row>
        <row r="962">
          <cell r="A962">
            <v>240312</v>
          </cell>
          <cell r="B962" t="str">
            <v xml:space="preserve">  Cât th¾p tõéng           cao&gt; 4m,d&lt;=10mm  </v>
          </cell>
          <cell r="C962" t="str">
            <v xml:space="preserve"> t¶n </v>
          </cell>
          <cell r="D962">
            <v>4261587</v>
          </cell>
          <cell r="E962">
            <v>155254</v>
          </cell>
          <cell r="F962">
            <v>22232</v>
          </cell>
        </row>
        <row r="963">
          <cell r="A963">
            <v>240321</v>
          </cell>
          <cell r="B963" t="str">
            <v xml:space="preserve">  Cât th¾p tõéng           cao&lt;=4m,d&lt;=18mm  </v>
          </cell>
          <cell r="C963" t="str">
            <v xml:space="preserve"> t¶n </v>
          </cell>
          <cell r="D963">
            <v>4216527</v>
          </cell>
          <cell r="E963">
            <v>122818</v>
          </cell>
          <cell r="F963">
            <v>87691</v>
          </cell>
        </row>
        <row r="964">
          <cell r="A964">
            <v>240322</v>
          </cell>
          <cell r="B964" t="str">
            <v xml:space="preserve">  Cât th¾p tõéng           cao&gt; 4m,d&lt;=18mm  </v>
          </cell>
          <cell r="C964" t="str">
            <v xml:space="preserve"> t¶n </v>
          </cell>
          <cell r="D964">
            <v>4216527</v>
          </cell>
          <cell r="E964">
            <v>134803</v>
          </cell>
          <cell r="F964">
            <v>89125</v>
          </cell>
        </row>
        <row r="965">
          <cell r="A965">
            <v>240331</v>
          </cell>
          <cell r="B965" t="str">
            <v xml:space="preserve">  Cât th¾p tõéng           cao&lt;=4m,d&gt; 18mm  </v>
          </cell>
          <cell r="C965" t="str">
            <v xml:space="preserve"> t¶n </v>
          </cell>
          <cell r="D965">
            <v>4119228</v>
          </cell>
          <cell r="E965">
            <v>100057</v>
          </cell>
          <cell r="F965">
            <v>88888</v>
          </cell>
        </row>
        <row r="966">
          <cell r="A966">
            <v>240332</v>
          </cell>
          <cell r="B966" t="str">
            <v xml:space="preserve">  Cât th¾p tõéng           cao&gt; 4m,d&gt; 18mm  </v>
          </cell>
          <cell r="C966" t="str">
            <v xml:space="preserve"> t¶n </v>
          </cell>
          <cell r="D966">
            <v>4119528</v>
          </cell>
          <cell r="E966">
            <v>112042</v>
          </cell>
          <cell r="F966">
            <v>90322</v>
          </cell>
        </row>
        <row r="967">
          <cell r="A967">
            <v>240411</v>
          </cell>
          <cell r="B967" t="str">
            <v xml:space="preserve">  Cât th¾p trò             cao&lt;=4m,d&lt;=10mm  </v>
          </cell>
          <cell r="C967" t="str">
            <v xml:space="preserve"> t¶n </v>
          </cell>
          <cell r="D967">
            <v>4261587</v>
          </cell>
          <cell r="E967">
            <v>163610</v>
          </cell>
          <cell r="F967">
            <v>20797</v>
          </cell>
        </row>
        <row r="968">
          <cell r="A968">
            <v>240412</v>
          </cell>
          <cell r="B968" t="str">
            <v xml:space="preserve">  Cât th¾p trò             cao&gt; 4m,d&lt;=10mm  </v>
          </cell>
          <cell r="C968" t="str">
            <v xml:space="preserve"> t¶n </v>
          </cell>
          <cell r="D968">
            <v>4261587</v>
          </cell>
          <cell r="E968">
            <v>167788</v>
          </cell>
          <cell r="F968">
            <v>22232</v>
          </cell>
        </row>
        <row r="969">
          <cell r="A969">
            <v>240421</v>
          </cell>
          <cell r="B969" t="str">
            <v xml:space="preserve">  Cât th¾p trò             cao&lt;=4m,d&lt;=18mm  </v>
          </cell>
          <cell r="C969" t="str">
            <v xml:space="preserve"> t¶n </v>
          </cell>
          <cell r="D969">
            <v>4217809</v>
          </cell>
          <cell r="E969">
            <v>110173</v>
          </cell>
          <cell r="F969">
            <v>153605</v>
          </cell>
        </row>
        <row r="970">
          <cell r="A970">
            <v>240422</v>
          </cell>
          <cell r="B970" t="str">
            <v xml:space="preserve">  Cât th¾p trò             cao&gt; 4m,d&lt;=18mm  </v>
          </cell>
          <cell r="C970" t="str">
            <v xml:space="preserve"> t¶n </v>
          </cell>
          <cell r="D970">
            <v>4217809</v>
          </cell>
          <cell r="E970">
            <v>112042</v>
          </cell>
          <cell r="F970">
            <v>155039</v>
          </cell>
        </row>
        <row r="971">
          <cell r="A971">
            <v>240431</v>
          </cell>
          <cell r="B971" t="str">
            <v xml:space="preserve">  Cât th¾p trò             cao&lt;=4m,d&gt; 18mm  </v>
          </cell>
          <cell r="C971" t="str">
            <v xml:space="preserve"> t¶n </v>
          </cell>
          <cell r="D971">
            <v>4125638</v>
          </cell>
          <cell r="E971">
            <v>93240</v>
          </cell>
          <cell r="F971">
            <v>144715</v>
          </cell>
        </row>
        <row r="972">
          <cell r="A972">
            <v>240432</v>
          </cell>
          <cell r="B972" t="str">
            <v xml:space="preserve">  Cât th¾p trò             cao&gt; 4m,d&gt; 18mm  </v>
          </cell>
          <cell r="C972" t="str">
            <v xml:space="preserve"> t¶n </v>
          </cell>
          <cell r="D972">
            <v>4125638</v>
          </cell>
          <cell r="E972">
            <v>97309</v>
          </cell>
          <cell r="F972">
            <v>146149</v>
          </cell>
        </row>
        <row r="973">
          <cell r="A973">
            <v>240511</v>
          </cell>
          <cell r="B973" t="str">
            <v xml:space="preserve">  Cât th¾p D·m,gi±ng       cao&lt;=4m,d&lt;=10mm  </v>
          </cell>
          <cell r="C973" t="str">
            <v xml:space="preserve"> t¶n </v>
          </cell>
          <cell r="D973">
            <v>4261587</v>
          </cell>
          <cell r="E973">
            <v>178124</v>
          </cell>
          <cell r="F973">
            <v>20797</v>
          </cell>
        </row>
        <row r="974">
          <cell r="A974">
            <v>240512</v>
          </cell>
          <cell r="B974" t="str">
            <v xml:space="preserve">  Cât th¾p D·m,gi±ng       cao&gt; 4m,d&lt;=10mm  </v>
          </cell>
          <cell r="C974" t="str">
            <v xml:space="preserve"> t¶n </v>
          </cell>
          <cell r="D974">
            <v>4261578</v>
          </cell>
          <cell r="E974">
            <v>182192</v>
          </cell>
          <cell r="F974">
            <v>22232</v>
          </cell>
        </row>
        <row r="975">
          <cell r="A975">
            <v>240521</v>
          </cell>
          <cell r="B975" t="str">
            <v xml:space="preserve">  Cât th¾p D·m,gi±ng       cao&lt;=4m,d&lt;=18mm  </v>
          </cell>
          <cell r="C975" t="str">
            <v xml:space="preserve"> t¶n </v>
          </cell>
          <cell r="D975">
            <v>4216955</v>
          </cell>
          <cell r="E975">
            <v>110393</v>
          </cell>
          <cell r="F975">
            <v>151575</v>
          </cell>
        </row>
        <row r="976">
          <cell r="A976">
            <v>240522</v>
          </cell>
          <cell r="B976" t="str">
            <v xml:space="preserve">  Cât th¾p D·m,gi±ng       cao&gt; 4m,d&lt;=18mm  </v>
          </cell>
          <cell r="C976" t="str">
            <v xml:space="preserve"> t¶n </v>
          </cell>
          <cell r="D976">
            <v>4216955</v>
          </cell>
          <cell r="E976">
            <v>114461</v>
          </cell>
          <cell r="F976">
            <v>153009</v>
          </cell>
        </row>
        <row r="977">
          <cell r="A977">
            <v>240531</v>
          </cell>
          <cell r="B977" t="str">
            <v xml:space="preserve">  Cât th¾p D·m,gi±ng       cao&lt;=4m,d&gt; 18mm  </v>
          </cell>
          <cell r="C977" t="str">
            <v xml:space="preserve"> t¶n </v>
          </cell>
          <cell r="D977">
            <v>4124513</v>
          </cell>
          <cell r="E977">
            <v>100057</v>
          </cell>
          <cell r="F977">
            <v>96501</v>
          </cell>
        </row>
        <row r="978">
          <cell r="A978">
            <v>240532</v>
          </cell>
          <cell r="B978" t="str">
            <v xml:space="preserve">  Cât th¾p D·m,gi±ng       cao&gt; 4m,d&gt; 18mm  </v>
          </cell>
          <cell r="C978" t="str">
            <v xml:space="preserve"> t¶n </v>
          </cell>
          <cell r="D978">
            <v>4124513</v>
          </cell>
          <cell r="E978">
            <v>100827</v>
          </cell>
          <cell r="F978">
            <v>97935</v>
          </cell>
        </row>
        <row r="979">
          <cell r="A979">
            <v>240611</v>
          </cell>
          <cell r="B979" t="str">
            <v xml:space="preserve">  Cât th¾p LTá,MH°t,MNõèc  cao&lt;=4m,d&lt;=10mm  </v>
          </cell>
          <cell r="C979" t="str">
            <v xml:space="preserve"> t¶n </v>
          </cell>
          <cell r="D979">
            <v>4261857</v>
          </cell>
          <cell r="E979">
            <v>234777</v>
          </cell>
          <cell r="F979">
            <v>20797</v>
          </cell>
        </row>
        <row r="980">
          <cell r="A980">
            <v>240612</v>
          </cell>
          <cell r="B980" t="str">
            <v xml:space="preserve">  Cât th¾p LTá,MH°t,MNõèc  cao&gt; 4m,d&lt;=10mm  </v>
          </cell>
          <cell r="C980" t="str">
            <v xml:space="preserve"> t¶n </v>
          </cell>
          <cell r="D980">
            <v>4261857</v>
          </cell>
          <cell r="E980">
            <v>238992</v>
          </cell>
          <cell r="F980">
            <v>22232</v>
          </cell>
        </row>
        <row r="981">
          <cell r="A981">
            <v>240613</v>
          </cell>
          <cell r="B981" t="str">
            <v xml:space="preserve">  Cât th¾p LTá,MH°t,MNõèc  cao&lt;=4m,d&lt;=18mm  </v>
          </cell>
          <cell r="C981" t="str">
            <v xml:space="preserve"> t¶n </v>
          </cell>
          <cell r="D981">
            <v>4216364</v>
          </cell>
          <cell r="E981">
            <v>222994</v>
          </cell>
          <cell r="F981">
            <v>153034</v>
          </cell>
        </row>
        <row r="982">
          <cell r="A982">
            <v>240614</v>
          </cell>
          <cell r="B982" t="str">
            <v xml:space="preserve">  Cât th¾p LTá,MH°t,MNõèc  cao&gt; 4m,d&lt;=18mm  </v>
          </cell>
          <cell r="C982" t="str">
            <v xml:space="preserve"> t¶n </v>
          </cell>
          <cell r="D982">
            <v>4221228</v>
          </cell>
          <cell r="E982">
            <v>226886</v>
          </cell>
          <cell r="F982">
            <v>154468</v>
          </cell>
        </row>
        <row r="983">
          <cell r="A983">
            <v>240615</v>
          </cell>
          <cell r="B983" t="str">
            <v xml:space="preserve">  Cât th¾p LTá,MH°t,MNõèc  cao&lt;=4m,d&gt; 18mm  </v>
          </cell>
          <cell r="C983" t="str">
            <v xml:space="preserve"> t¶n </v>
          </cell>
          <cell r="D983">
            <v>4119228</v>
          </cell>
          <cell r="E983">
            <v>218995</v>
          </cell>
          <cell r="F983">
            <v>96501</v>
          </cell>
        </row>
        <row r="984">
          <cell r="A984">
            <v>240616</v>
          </cell>
          <cell r="B984" t="str">
            <v xml:space="preserve">  Cât th¾p LTá,MH°t,MNõèc  cao&gt; 4m,d&gt; 18mm  </v>
          </cell>
          <cell r="C984" t="str">
            <v xml:space="preserve"> t¶n </v>
          </cell>
          <cell r="D984">
            <v>4119228</v>
          </cell>
          <cell r="E984">
            <v>222994</v>
          </cell>
          <cell r="F984">
            <v>97935</v>
          </cell>
        </row>
        <row r="985">
          <cell r="A985">
            <v>240621</v>
          </cell>
          <cell r="B985" t="str">
            <v xml:space="preserve">  Cât th¾p S¡n mŸi        cao&lt;=16m,d&lt;=10mm  </v>
          </cell>
          <cell r="C985" t="str">
            <v xml:space="preserve"> t¶n </v>
          </cell>
          <cell r="D985">
            <v>4261587</v>
          </cell>
          <cell r="E985">
            <v>158139</v>
          </cell>
          <cell r="F985">
            <v>22232</v>
          </cell>
        </row>
        <row r="986">
          <cell r="A986">
            <v>240622</v>
          </cell>
          <cell r="B986" t="str">
            <v xml:space="preserve">  Cât th¾p S¡n mŸi        cao&lt;=16m,d&lt;=18mm  </v>
          </cell>
          <cell r="C986" t="str">
            <v xml:space="preserve"> t¶n </v>
          </cell>
          <cell r="D986">
            <v>4216364</v>
          </cell>
          <cell r="E986">
            <v>117929</v>
          </cell>
          <cell r="F986">
            <v>154468</v>
          </cell>
        </row>
        <row r="987">
          <cell r="A987">
            <v>240623</v>
          </cell>
          <cell r="B987" t="str">
            <v xml:space="preserve">  Cât th¾p S¡n mŸi        cao&lt;=16m,d&gt; 18mm  </v>
          </cell>
          <cell r="C987" t="str">
            <v xml:space="preserve"> t¶n </v>
          </cell>
          <cell r="D987">
            <v>4119228</v>
          </cell>
          <cell r="E987">
            <v>89717</v>
          </cell>
          <cell r="F987">
            <v>97998</v>
          </cell>
        </row>
        <row r="988">
          <cell r="A988">
            <v>240631</v>
          </cell>
          <cell r="B988" t="str">
            <v xml:space="preserve">  CTh¾p c·u thang thõéng,cao&lt;=4m,d&lt;=10mm</v>
          </cell>
          <cell r="C988" t="str">
            <v xml:space="preserve"> t¶n </v>
          </cell>
          <cell r="D988">
            <v>4261587</v>
          </cell>
          <cell r="E988">
            <v>199345</v>
          </cell>
          <cell r="F988">
            <v>20797</v>
          </cell>
        </row>
        <row r="989">
          <cell r="A989">
            <v>240632</v>
          </cell>
          <cell r="B989" t="str">
            <v xml:space="preserve">  CTh¾p c·u thang thõéng,cao&gt; 4m,d&lt;=10mm</v>
          </cell>
          <cell r="C989" t="str">
            <v xml:space="preserve"> t¶n </v>
          </cell>
          <cell r="D989">
            <v>4261587</v>
          </cell>
          <cell r="E989">
            <v>203523</v>
          </cell>
          <cell r="F989">
            <v>22232</v>
          </cell>
        </row>
        <row r="990">
          <cell r="A990">
            <v>240633</v>
          </cell>
          <cell r="B990" t="str">
            <v xml:space="preserve">  CTh¾p c·u thang thõéng,cao&lt;=4m,d&lt;=18mm</v>
          </cell>
          <cell r="C990" t="str">
            <v xml:space="preserve"> t¶n </v>
          </cell>
          <cell r="D990">
            <v>4216364</v>
          </cell>
          <cell r="E990">
            <v>160861</v>
          </cell>
          <cell r="F990">
            <v>176396</v>
          </cell>
        </row>
        <row r="991">
          <cell r="A991">
            <v>240634</v>
          </cell>
          <cell r="B991" t="str">
            <v xml:space="preserve">  CTh¾p c·u thang thõéng,cao&gt; 4m,d&lt;=18mm</v>
          </cell>
          <cell r="C991" t="str">
            <v xml:space="preserve"> t¶n </v>
          </cell>
          <cell r="D991">
            <v>4216364</v>
          </cell>
          <cell r="E991">
            <v>158442</v>
          </cell>
          <cell r="F991">
            <v>153034</v>
          </cell>
        </row>
        <row r="992">
          <cell r="A992">
            <v>240635</v>
          </cell>
          <cell r="B992" t="str">
            <v xml:space="preserve">  CTh¾p c·u thang thõéng,cao&lt;=4m,d&gt; 18mm</v>
          </cell>
          <cell r="C992" t="str">
            <v xml:space="preserve"> t¶n </v>
          </cell>
          <cell r="D992">
            <v>4119228</v>
          </cell>
          <cell r="E992">
            <v>154264</v>
          </cell>
          <cell r="F992">
            <v>96564</v>
          </cell>
        </row>
        <row r="993">
          <cell r="A993">
            <v>240636</v>
          </cell>
          <cell r="B993" t="str">
            <v xml:space="preserve">  CTh¾p c·u thang thõéng,cao&gt; 4m,d&gt; 18mm</v>
          </cell>
          <cell r="C993" t="str">
            <v xml:space="preserve"> t¶n </v>
          </cell>
          <cell r="D993">
            <v>4119228</v>
          </cell>
          <cell r="E993">
            <v>158333</v>
          </cell>
          <cell r="F993">
            <v>97998</v>
          </cell>
        </row>
        <row r="994">
          <cell r="A994">
            <v>240641</v>
          </cell>
          <cell r="B994" t="str">
            <v xml:space="preserve">  CT c·u thang xoŸy trán âc,H&lt;=4m,d&lt;=10mm   </v>
          </cell>
          <cell r="C994" t="str">
            <v xml:space="preserve"> t¶n </v>
          </cell>
          <cell r="D994">
            <v>4261587</v>
          </cell>
          <cell r="E994">
            <v>308604</v>
          </cell>
          <cell r="F994">
            <v>20797</v>
          </cell>
        </row>
        <row r="995">
          <cell r="A995">
            <v>240642</v>
          </cell>
          <cell r="B995" t="str">
            <v xml:space="preserve">  CT c·u thang xoŸy trán âc,H&gt; 4m,d&lt;=10mm   </v>
          </cell>
          <cell r="C995" t="str">
            <v xml:space="preserve"> t¶n </v>
          </cell>
          <cell r="D995">
            <v>4261587</v>
          </cell>
          <cell r="E995">
            <v>312711</v>
          </cell>
          <cell r="F995">
            <v>22232</v>
          </cell>
        </row>
        <row r="996">
          <cell r="A996">
            <v>240643</v>
          </cell>
          <cell r="B996" t="str">
            <v xml:space="preserve">  CT c·u thang xoŸy trán âc,H&lt;=4m,d&lt;=18mm   </v>
          </cell>
          <cell r="C996" t="str">
            <v xml:space="preserve"> t¶n </v>
          </cell>
          <cell r="D996">
            <v>4216364</v>
          </cell>
          <cell r="E996">
            <v>239316</v>
          </cell>
          <cell r="F996">
            <v>153034</v>
          </cell>
        </row>
        <row r="997">
          <cell r="A997">
            <v>240644</v>
          </cell>
          <cell r="B997" t="str">
            <v xml:space="preserve">  CT c·u thang xoŸy trán âc,H&gt; 4m,d&lt;=18mm   </v>
          </cell>
          <cell r="C997" t="str">
            <v xml:space="preserve"> t¶n </v>
          </cell>
          <cell r="D997">
            <v>4216364</v>
          </cell>
          <cell r="E997">
            <v>243316</v>
          </cell>
          <cell r="F997">
            <v>154468</v>
          </cell>
        </row>
        <row r="998">
          <cell r="A998">
            <v>240645</v>
          </cell>
          <cell r="B998" t="str">
            <v xml:space="preserve">  CT c·u thang xoŸy trán âc,H&lt;=4m,d&gt; 18mm   </v>
          </cell>
          <cell r="C998" t="str">
            <v xml:space="preserve"> t¶n </v>
          </cell>
          <cell r="D998">
            <v>4119228</v>
          </cell>
          <cell r="E998">
            <v>158139</v>
          </cell>
          <cell r="F998">
            <v>96564</v>
          </cell>
        </row>
        <row r="999">
          <cell r="A999">
            <v>240646</v>
          </cell>
          <cell r="B999" t="str">
            <v xml:space="preserve">  CT c·u thang xoŸy trán âc,H&gt; 4m,d&gt; 18mm   </v>
          </cell>
          <cell r="C999" t="str">
            <v xml:space="preserve"> t¶n </v>
          </cell>
          <cell r="D999">
            <v>4119228</v>
          </cell>
          <cell r="E999">
            <v>162139</v>
          </cell>
          <cell r="F999">
            <v>97998</v>
          </cell>
        </row>
        <row r="1000">
          <cell r="A1000">
            <v>240711</v>
          </cell>
          <cell r="B1000" t="str">
            <v xml:space="preserve">  Cât th¾p âng khÜi cao&lt;=50m,d&lt;=10mm    </v>
          </cell>
          <cell r="C1000" t="str">
            <v xml:space="preserve"> t¶n </v>
          </cell>
          <cell r="D1000">
            <v>4261587</v>
          </cell>
          <cell r="E1000">
            <v>266028</v>
          </cell>
          <cell r="F1000">
            <v>23666</v>
          </cell>
        </row>
        <row r="1001">
          <cell r="A1001">
            <v>240712</v>
          </cell>
          <cell r="B1001" t="str">
            <v xml:space="preserve">  Cât th¾p âng khÜi cao&gt; 50m,d&lt;=10mm    </v>
          </cell>
          <cell r="C1001" t="str">
            <v xml:space="preserve"> t¶n </v>
          </cell>
          <cell r="D1001">
            <v>4261587</v>
          </cell>
          <cell r="E1001">
            <v>271060</v>
          </cell>
          <cell r="F1001">
            <v>25817</v>
          </cell>
        </row>
        <row r="1002">
          <cell r="A1002">
            <v>240713</v>
          </cell>
          <cell r="B1002" t="str">
            <v xml:space="preserve">  Cât th¾p âng khÜi cao&lt;=50m,d&lt;=18mm    </v>
          </cell>
          <cell r="C1002" t="str">
            <v xml:space="preserve"> t¶n </v>
          </cell>
          <cell r="D1002">
            <v>4221228</v>
          </cell>
          <cell r="E1002">
            <v>334847</v>
          </cell>
          <cell r="F1002">
            <v>155902</v>
          </cell>
        </row>
        <row r="1003">
          <cell r="A1003">
            <v>240714</v>
          </cell>
          <cell r="B1003" t="str">
            <v xml:space="preserve">  Cât th¾p âng khÜi cao&gt; 50m,d&lt;=18mm    </v>
          </cell>
          <cell r="C1003" t="str">
            <v xml:space="preserve"> t¶n </v>
          </cell>
          <cell r="D1003">
            <v>4221228</v>
          </cell>
          <cell r="E1003">
            <v>457117</v>
          </cell>
          <cell r="F1003">
            <v>158054</v>
          </cell>
        </row>
        <row r="1004">
          <cell r="A1004">
            <v>240715</v>
          </cell>
          <cell r="B1004" t="str">
            <v xml:space="preserve">  Cât th¾p âng khÜi cao&lt;=50m,d&gt; 18mm    </v>
          </cell>
          <cell r="C1004" t="str">
            <v xml:space="preserve"> t¶n </v>
          </cell>
          <cell r="D1004">
            <v>4119228</v>
          </cell>
          <cell r="E1004">
            <v>271060</v>
          </cell>
          <cell r="F1004">
            <v>146124</v>
          </cell>
        </row>
        <row r="1005">
          <cell r="A1005">
            <v>240716</v>
          </cell>
          <cell r="B1005" t="str">
            <v xml:space="preserve">  Cât th¾p âng khÜi cao&gt; 50m,d&gt; 18mm    </v>
          </cell>
          <cell r="C1005" t="str">
            <v xml:space="preserve"> t¶n </v>
          </cell>
          <cell r="D1005">
            <v>4119228</v>
          </cell>
          <cell r="E1005">
            <v>427196</v>
          </cell>
          <cell r="F1005">
            <v>148276</v>
          </cell>
        </row>
        <row r="1006">
          <cell r="A1006">
            <v>240721</v>
          </cell>
          <cell r="B1006" t="str">
            <v xml:space="preserve">  Cât th¾p ½¡i nõèc cao&lt;=15m,d&lt;=10mm    </v>
          </cell>
          <cell r="C1006" t="str">
            <v xml:space="preserve"> t¶n </v>
          </cell>
          <cell r="D1006">
            <v>4261587</v>
          </cell>
          <cell r="E1006">
            <v>489214</v>
          </cell>
          <cell r="F1006">
            <v>22232</v>
          </cell>
        </row>
        <row r="1007">
          <cell r="A1007">
            <v>240722</v>
          </cell>
          <cell r="B1007" t="str">
            <v xml:space="preserve">  Cât th¾p ½¡i nõèc cao&gt; 15m,d&lt;=10mm    </v>
          </cell>
          <cell r="C1007" t="str">
            <v xml:space="preserve"> t¶n </v>
          </cell>
          <cell r="D1007">
            <v>4261587</v>
          </cell>
          <cell r="E1007">
            <v>494247</v>
          </cell>
          <cell r="F1007">
            <v>24024</v>
          </cell>
        </row>
        <row r="1008">
          <cell r="A1008">
            <v>240723</v>
          </cell>
          <cell r="B1008" t="str">
            <v xml:space="preserve">  Cât th¾p ½¡i nõèc cao&lt;=15m,d&lt;=18mm    </v>
          </cell>
          <cell r="C1008" t="str">
            <v xml:space="preserve"> t¶n </v>
          </cell>
          <cell r="D1008">
            <v>4217496</v>
          </cell>
          <cell r="E1008">
            <v>495743</v>
          </cell>
          <cell r="F1008">
            <v>154468</v>
          </cell>
        </row>
        <row r="1009">
          <cell r="A1009">
            <v>240724</v>
          </cell>
          <cell r="B1009" t="str">
            <v xml:space="preserve">  Cât th¾p ½¡i nõèc cao&gt; 15m,d&lt;=18mm    </v>
          </cell>
          <cell r="C1009" t="str">
            <v xml:space="preserve"> t¶n </v>
          </cell>
          <cell r="D1009">
            <v>4217496</v>
          </cell>
          <cell r="E1009">
            <v>496967</v>
          </cell>
          <cell r="F1009">
            <v>156261</v>
          </cell>
        </row>
        <row r="1010">
          <cell r="A1010">
            <v>240725</v>
          </cell>
          <cell r="B1010" t="str">
            <v xml:space="preserve">  Cât th¾p ½¡i nõèc cao&lt;=15m,d&gt; 18mm    </v>
          </cell>
          <cell r="C1010" t="str">
            <v xml:space="preserve"> t¶n </v>
          </cell>
          <cell r="D1010">
            <v>4119228</v>
          </cell>
          <cell r="E1010">
            <v>503087</v>
          </cell>
          <cell r="F1010">
            <v>97998</v>
          </cell>
        </row>
        <row r="1011">
          <cell r="A1011">
            <v>240726</v>
          </cell>
          <cell r="B1011" t="str">
            <v xml:space="preserve">  Cât th¾p ½¡i nõèc cao&gt; 15m,d&gt; 18mm    </v>
          </cell>
          <cell r="C1011" t="str">
            <v xml:space="preserve"> t¶n </v>
          </cell>
          <cell r="D1011">
            <v>4119228</v>
          </cell>
          <cell r="E1011">
            <v>508255</v>
          </cell>
          <cell r="F1011">
            <v>99791</v>
          </cell>
        </row>
        <row r="1012">
          <cell r="A1012">
            <v>240731</v>
          </cell>
          <cell r="B1012" t="str">
            <v xml:space="preserve">  Cât th¾p phÍu,silá cao&lt;=7m,d&lt;=10mm    </v>
          </cell>
          <cell r="C1012" t="str">
            <v xml:space="preserve"> t¶n </v>
          </cell>
          <cell r="D1012">
            <v>4261587</v>
          </cell>
          <cell r="E1012">
            <v>264396</v>
          </cell>
          <cell r="F1012">
            <v>22232</v>
          </cell>
        </row>
        <row r="1013">
          <cell r="A1013">
            <v>240732</v>
          </cell>
          <cell r="B1013" t="str">
            <v xml:space="preserve">  Cât th¾p phÍu,silá cao&gt; 7m,d&lt;=10mm    </v>
          </cell>
          <cell r="C1013" t="str">
            <v xml:space="preserve"> t¶n </v>
          </cell>
          <cell r="D1013">
            <v>4261587</v>
          </cell>
          <cell r="E1013">
            <v>289829</v>
          </cell>
          <cell r="F1013">
            <v>24024</v>
          </cell>
        </row>
        <row r="1014">
          <cell r="A1014">
            <v>240733</v>
          </cell>
          <cell r="B1014" t="str">
            <v xml:space="preserve">  Cât th¾p phÍu,silá cao&lt;=7m,d&lt;=18mm    </v>
          </cell>
          <cell r="C1014" t="str">
            <v xml:space="preserve"> t¶n </v>
          </cell>
          <cell r="D1014">
            <v>4217496</v>
          </cell>
          <cell r="E1014">
            <v>273781</v>
          </cell>
          <cell r="F1014">
            <v>141780</v>
          </cell>
        </row>
        <row r="1015">
          <cell r="A1015">
            <v>240734</v>
          </cell>
          <cell r="B1015" t="str">
            <v xml:space="preserve">  Cât th¾p phÍu,silá cao&gt; 7m,d&lt;=18mm    </v>
          </cell>
          <cell r="C1015" t="str">
            <v xml:space="preserve"> t¶n </v>
          </cell>
          <cell r="D1015">
            <v>4217496</v>
          </cell>
          <cell r="E1015">
            <v>278813</v>
          </cell>
          <cell r="F1015">
            <v>143573</v>
          </cell>
        </row>
        <row r="1016">
          <cell r="A1016">
            <v>240735</v>
          </cell>
          <cell r="B1016" t="str">
            <v xml:space="preserve">  Cât th¾p phÍu,silá cao&lt;=7m,d&gt; 18mm    </v>
          </cell>
          <cell r="C1016" t="str">
            <v xml:space="preserve"> t¶n </v>
          </cell>
          <cell r="D1016">
            <v>4124520</v>
          </cell>
          <cell r="E1016">
            <v>268884</v>
          </cell>
          <cell r="F1016">
            <v>132446</v>
          </cell>
        </row>
        <row r="1017">
          <cell r="A1017">
            <v>240736</v>
          </cell>
          <cell r="B1017" t="str">
            <v xml:space="preserve">  Cât th¾p phÍu,silá cao&gt; 7m,d&gt; 18mm    </v>
          </cell>
          <cell r="C1017" t="str">
            <v xml:space="preserve"> t¶n </v>
          </cell>
          <cell r="D1017">
            <v>4124520</v>
          </cell>
          <cell r="E1017">
            <v>273100</v>
          </cell>
          <cell r="F1017">
            <v>134239</v>
          </cell>
        </row>
        <row r="1018">
          <cell r="A1018">
            <v>240811</v>
          </cell>
          <cell r="B1018" t="str">
            <v xml:space="preserve">  Cât th¾p giÆng(nõèc,cŸp),d&lt;=10mm      </v>
          </cell>
          <cell r="C1018" t="str">
            <v xml:space="preserve"> t¶n </v>
          </cell>
          <cell r="D1018">
            <v>4261587</v>
          </cell>
          <cell r="E1018">
            <v>294038</v>
          </cell>
          <cell r="F1018">
            <v>20797</v>
          </cell>
        </row>
        <row r="1019">
          <cell r="A1019">
            <v>240812</v>
          </cell>
          <cell r="B1019" t="str">
            <v xml:space="preserve">  Cât th¾p giÆng(nõèc,cŸp),d&lt;=18mm      </v>
          </cell>
          <cell r="C1019" t="str">
            <v xml:space="preserve"> t¶n </v>
          </cell>
          <cell r="D1019">
            <v>4217617</v>
          </cell>
          <cell r="E1019">
            <v>295616</v>
          </cell>
          <cell r="F1019">
            <v>139331</v>
          </cell>
        </row>
        <row r="1020">
          <cell r="A1020">
            <v>240813</v>
          </cell>
          <cell r="B1020" t="str">
            <v xml:space="preserve">  Cât th¾p giÆng(nõèc,cŸp),d&gt; 18mm      </v>
          </cell>
          <cell r="C1020" t="str">
            <v xml:space="preserve"> t¶n </v>
          </cell>
          <cell r="D1020">
            <v>4125453</v>
          </cell>
          <cell r="E1020">
            <v>300803</v>
          </cell>
          <cell r="F1020">
            <v>131012</v>
          </cell>
        </row>
        <row r="1021">
          <cell r="A1021">
            <v>240821</v>
          </cell>
          <cell r="B1021" t="str">
            <v xml:space="preserve">  Cât th¾p mõçng nõèc,r¬nh nõèc,d&lt;=10mm </v>
          </cell>
          <cell r="C1021" t="str">
            <v xml:space="preserve"> t¶n </v>
          </cell>
          <cell r="D1021">
            <v>4261587</v>
          </cell>
          <cell r="E1021">
            <v>123681</v>
          </cell>
          <cell r="F1021">
            <v>20797</v>
          </cell>
        </row>
        <row r="1022">
          <cell r="A1022">
            <v>240822</v>
          </cell>
          <cell r="B1022" t="str">
            <v xml:space="preserve">  Cât th¾p mõçng nõèc,r¬nh nõèc,d&gt; 10mm </v>
          </cell>
          <cell r="C1022" t="str">
            <v xml:space="preserve"> t¶n </v>
          </cell>
          <cell r="D1022">
            <v>4272228</v>
          </cell>
          <cell r="E1022">
            <v>78245</v>
          </cell>
          <cell r="F1022">
            <v>153034</v>
          </cell>
        </row>
        <row r="1023">
          <cell r="A1023">
            <v>240831</v>
          </cell>
          <cell r="B1023" t="str">
            <v xml:space="preserve">  CTh¾p âng(câng,buy,xi fáng,xo°n),d&lt;=10mm  </v>
          </cell>
          <cell r="C1023" t="str">
            <v xml:space="preserve"> t¶n </v>
          </cell>
          <cell r="D1023">
            <v>4261587</v>
          </cell>
          <cell r="E1023">
            <v>329327</v>
          </cell>
          <cell r="F1023">
            <v>20797</v>
          </cell>
        </row>
        <row r="1024">
          <cell r="A1024">
            <v>240832</v>
          </cell>
          <cell r="B1024" t="str">
            <v xml:space="preserve">  CTh¾p âng(câng,buy,xi fáng,xo°n),d&lt;=18mm  </v>
          </cell>
          <cell r="C1024" t="str">
            <v xml:space="preserve"> t¶n </v>
          </cell>
          <cell r="D1024">
            <v>4251141</v>
          </cell>
          <cell r="E1024">
            <v>178137</v>
          </cell>
          <cell r="F1024">
            <v>62949</v>
          </cell>
        </row>
        <row r="1025">
          <cell r="A1025">
            <v>240833</v>
          </cell>
          <cell r="B1025" t="str">
            <v xml:space="preserve">  CTh¾p âng(câng,buy,xi fáng,xo°n),d&gt; 18mm  </v>
          </cell>
          <cell r="C1025" t="str">
            <v xml:space="preserve"> t¶n </v>
          </cell>
          <cell r="D1025">
            <v>4149141</v>
          </cell>
          <cell r="E1025">
            <v>163480</v>
          </cell>
          <cell r="F1025">
            <v>47144</v>
          </cell>
        </row>
        <row r="1026">
          <cell r="A1026">
            <v>240911</v>
          </cell>
          <cell r="B1026" t="str">
            <v xml:space="preserve">  CTh¾p c·u mŸng thõéng            d&lt;=10mm  </v>
          </cell>
          <cell r="C1026" t="str">
            <v xml:space="preserve"> t¶n </v>
          </cell>
          <cell r="D1026">
            <v>4261587</v>
          </cell>
          <cell r="E1026">
            <v>309252</v>
          </cell>
          <cell r="F1026">
            <v>20797</v>
          </cell>
        </row>
        <row r="1027">
          <cell r="A1027">
            <v>240912</v>
          </cell>
          <cell r="B1027" t="str">
            <v xml:space="preserve">  CTh¾p c·u mŸng thõéng            d&lt;=18mm  </v>
          </cell>
          <cell r="C1027" t="str">
            <v xml:space="preserve"> t¶n </v>
          </cell>
          <cell r="D1027">
            <v>4251141</v>
          </cell>
          <cell r="E1027">
            <v>309252</v>
          </cell>
          <cell r="F1027">
            <v>62949</v>
          </cell>
        </row>
        <row r="1028">
          <cell r="A1028">
            <v>240913</v>
          </cell>
          <cell r="B1028" t="str">
            <v xml:space="preserve">  CTh¾p c·u mŸng thõéng            d &gt;18mm  </v>
          </cell>
          <cell r="C1028" t="str">
            <v xml:space="preserve"> t¶n </v>
          </cell>
          <cell r="D1028">
            <v>4147717</v>
          </cell>
          <cell r="E1028">
            <v>249045</v>
          </cell>
          <cell r="F1028">
            <v>47398</v>
          </cell>
        </row>
        <row r="1029">
          <cell r="A1029">
            <v>240921</v>
          </cell>
          <cell r="B1029" t="str">
            <v xml:space="preserve">  CTh¾p c·u mŸng vÞ mÞng            d&lt;=10mm</v>
          </cell>
          <cell r="C1029" t="str">
            <v>t¶n</v>
          </cell>
          <cell r="D1029">
            <v>4261587</v>
          </cell>
          <cell r="E1029">
            <v>312171</v>
          </cell>
          <cell r="F1029">
            <v>20797</v>
          </cell>
        </row>
        <row r="1030">
          <cell r="A1030">
            <v>240922</v>
          </cell>
          <cell r="B1030" t="str">
            <v xml:space="preserve">  CTh¾p c·u mŸng vÞ mÞng            d&lt;=18mm</v>
          </cell>
          <cell r="C1030" t="str">
            <v>t·n</v>
          </cell>
          <cell r="D1030">
            <v>4251141</v>
          </cell>
          <cell r="E1030">
            <v>220616</v>
          </cell>
          <cell r="F1030">
            <v>62949</v>
          </cell>
        </row>
        <row r="1031">
          <cell r="A1031">
            <v>240923</v>
          </cell>
          <cell r="B1031" t="str">
            <v xml:space="preserve">  CTh¾p c·u mŸng vÞ mÞng            d &gt;18mm</v>
          </cell>
          <cell r="C1031" t="str">
            <v>t·n</v>
          </cell>
          <cell r="D1031">
            <v>4147717</v>
          </cell>
          <cell r="E1031">
            <v>217482</v>
          </cell>
          <cell r="F1031">
            <v>47398</v>
          </cell>
        </row>
        <row r="1032">
          <cell r="A1032">
            <v>300111</v>
          </cell>
          <cell r="B1032" t="str">
            <v xml:space="preserve">  BÅ táng t¶m tõéng ½îc s³n           M150  </v>
          </cell>
          <cell r="C1032" t="str">
            <v xml:space="preserve"> m3 </v>
          </cell>
          <cell r="D1032">
            <v>299818</v>
          </cell>
          <cell r="E1032">
            <v>19550</v>
          </cell>
          <cell r="F1032">
            <v>7681</v>
          </cell>
        </row>
        <row r="1033">
          <cell r="A1033">
            <v>300112</v>
          </cell>
          <cell r="B1033" t="str">
            <v xml:space="preserve">  BÅ táng t¶m tõéng ½îc s³n           M200  </v>
          </cell>
          <cell r="C1033" t="str">
            <v xml:space="preserve"> m3 </v>
          </cell>
          <cell r="D1033">
            <v>344315</v>
          </cell>
          <cell r="E1033">
            <v>19550</v>
          </cell>
          <cell r="F1033">
            <v>7681</v>
          </cell>
        </row>
        <row r="1034">
          <cell r="A1034">
            <v>300113</v>
          </cell>
          <cell r="B1034" t="str">
            <v xml:space="preserve">  BÅ táng t¶m tõéng ½îc s³n           M250  </v>
          </cell>
          <cell r="C1034" t="str">
            <v xml:space="preserve"> m3 </v>
          </cell>
          <cell r="D1034">
            <v>377052</v>
          </cell>
          <cell r="E1034">
            <v>19550</v>
          </cell>
          <cell r="F1034">
            <v>7681</v>
          </cell>
        </row>
        <row r="1035">
          <cell r="A1035">
            <v>300211</v>
          </cell>
          <cell r="B1035" t="str">
            <v xml:space="preserve">  BÅ táng càc,cæt ½îc s³n             M150  </v>
          </cell>
          <cell r="C1035" t="str">
            <v xml:space="preserve"> m3 </v>
          </cell>
          <cell r="D1035">
            <v>300793</v>
          </cell>
          <cell r="E1035">
            <v>18516</v>
          </cell>
          <cell r="F1035">
            <v>10038</v>
          </cell>
        </row>
        <row r="1036">
          <cell r="A1036">
            <v>300212</v>
          </cell>
          <cell r="B1036" t="str">
            <v xml:space="preserve">  BÅ táng càc,cæt ½îc s³n             M200  </v>
          </cell>
          <cell r="C1036" t="str">
            <v xml:space="preserve"> m3 </v>
          </cell>
          <cell r="D1036">
            <v>345291</v>
          </cell>
          <cell r="E1036">
            <v>18516</v>
          </cell>
          <cell r="F1036">
            <v>10038</v>
          </cell>
        </row>
        <row r="1037">
          <cell r="A1037">
            <v>300213</v>
          </cell>
          <cell r="B1037" t="str">
            <v xml:space="preserve">  BÅ táng càc,cæt ½îc s³n             M250  </v>
          </cell>
          <cell r="C1037" t="str">
            <v xml:space="preserve"> m3 </v>
          </cell>
          <cell r="D1037">
            <v>378028</v>
          </cell>
          <cell r="E1037">
            <v>18516</v>
          </cell>
          <cell r="F1037">
            <v>10038</v>
          </cell>
        </row>
        <row r="1038">
          <cell r="A1038">
            <v>300214</v>
          </cell>
          <cell r="B1038" t="str">
            <v xml:space="preserve">  BÅ táng càc,cæt ½îc s³n             M300  </v>
          </cell>
          <cell r="C1038" t="str">
            <v xml:space="preserve"> m3 </v>
          </cell>
          <cell r="D1038">
            <v>408270</v>
          </cell>
          <cell r="E1038">
            <v>18516</v>
          </cell>
          <cell r="F1038">
            <v>10038</v>
          </cell>
        </row>
        <row r="1039">
          <cell r="A1039">
            <v>300221</v>
          </cell>
          <cell r="B1039" t="str">
            <v xml:space="preserve">  BÅ táng càc c÷ ½îc s³n              M150  </v>
          </cell>
          <cell r="C1039" t="str">
            <v xml:space="preserve"> m3 </v>
          </cell>
          <cell r="D1039">
            <v>303288</v>
          </cell>
          <cell r="E1039">
            <v>42307</v>
          </cell>
          <cell r="F1039">
            <v>8484</v>
          </cell>
        </row>
        <row r="1040">
          <cell r="A1040">
            <v>300222</v>
          </cell>
          <cell r="B1040" t="str">
            <v xml:space="preserve">  BÅ táng càc c÷ ½îc s³n              M200  </v>
          </cell>
          <cell r="C1040" t="str">
            <v xml:space="preserve"> m3 </v>
          </cell>
          <cell r="D1040">
            <v>347785</v>
          </cell>
          <cell r="E1040">
            <v>42307</v>
          </cell>
          <cell r="F1040">
            <v>8484</v>
          </cell>
        </row>
        <row r="1041">
          <cell r="A1041">
            <v>300223</v>
          </cell>
          <cell r="B1041" t="str">
            <v xml:space="preserve">  BÅ táng càc c÷ ½îc s³n              M250  </v>
          </cell>
          <cell r="C1041" t="str">
            <v xml:space="preserve"> m3 </v>
          </cell>
          <cell r="D1041">
            <v>380523</v>
          </cell>
          <cell r="E1041">
            <v>42307</v>
          </cell>
          <cell r="F1041">
            <v>8484</v>
          </cell>
        </row>
        <row r="1042">
          <cell r="A1042">
            <v>300311</v>
          </cell>
          <cell r="B1042" t="str">
            <v xml:space="preserve">  BÅ táng x¡,d·m ½îc s³n              M150  </v>
          </cell>
          <cell r="C1042" t="str">
            <v xml:space="preserve"> m3 </v>
          </cell>
          <cell r="D1042">
            <v>324601</v>
          </cell>
          <cell r="E1042">
            <v>22808</v>
          </cell>
          <cell r="F1042">
            <v>10038</v>
          </cell>
        </row>
        <row r="1043">
          <cell r="A1043">
            <v>300312</v>
          </cell>
          <cell r="B1043" t="str">
            <v xml:space="preserve">  BÅ táng x¡,d·m ½îc s³n              M200  </v>
          </cell>
          <cell r="C1043" t="str">
            <v xml:space="preserve"> m3 </v>
          </cell>
          <cell r="D1043">
            <v>369098</v>
          </cell>
          <cell r="E1043">
            <v>22808</v>
          </cell>
          <cell r="F1043">
            <v>10038</v>
          </cell>
        </row>
        <row r="1044">
          <cell r="A1044">
            <v>300313</v>
          </cell>
          <cell r="B1044" t="str">
            <v xml:space="preserve">  BÅ táng x¡,d·m ½îc s³n              M250  </v>
          </cell>
          <cell r="C1044" t="str">
            <v xml:space="preserve"> m3 </v>
          </cell>
          <cell r="D1044">
            <v>401835</v>
          </cell>
          <cell r="E1044">
            <v>22808</v>
          </cell>
          <cell r="F1044">
            <v>10038</v>
          </cell>
        </row>
        <row r="1045">
          <cell r="A1045">
            <v>300321</v>
          </cell>
          <cell r="B1045" t="str">
            <v xml:space="preserve">  BÅ táng vÖ k¿o ½îc s³n              M150  </v>
          </cell>
          <cell r="C1045" t="str">
            <v xml:space="preserve"> m3 </v>
          </cell>
          <cell r="D1045">
            <v>305811</v>
          </cell>
          <cell r="E1045">
            <v>39778</v>
          </cell>
          <cell r="F1045">
            <v>10038</v>
          </cell>
        </row>
        <row r="1046">
          <cell r="A1046">
            <v>300322</v>
          </cell>
          <cell r="B1046" t="str">
            <v xml:space="preserve">  BÅ táng vÖ k¿o ½îc s³n              M200  </v>
          </cell>
          <cell r="C1046" t="str">
            <v xml:space="preserve"> m3 </v>
          </cell>
          <cell r="D1046">
            <v>350308</v>
          </cell>
          <cell r="E1046">
            <v>39778</v>
          </cell>
          <cell r="F1046">
            <v>10038</v>
          </cell>
        </row>
        <row r="1047">
          <cell r="A1047">
            <v>300323</v>
          </cell>
          <cell r="B1047" t="str">
            <v xml:space="preserve">  BÅ táng vÖ k¿o ½îc s³n              M250  </v>
          </cell>
          <cell r="C1047" t="str">
            <v xml:space="preserve"> m3 </v>
          </cell>
          <cell r="D1047">
            <v>483045</v>
          </cell>
          <cell r="E1047">
            <v>39778</v>
          </cell>
          <cell r="F1047">
            <v>10038</v>
          </cell>
        </row>
        <row r="1048">
          <cell r="A1048">
            <v>300411</v>
          </cell>
          <cell r="B1048" t="str">
            <v xml:space="preserve">  BÅ táng panen 3 m´t                 M150  </v>
          </cell>
          <cell r="C1048" t="str">
            <v xml:space="preserve"> m3 </v>
          </cell>
          <cell r="D1048">
            <v>309390</v>
          </cell>
          <cell r="E1048">
            <v>27455</v>
          </cell>
          <cell r="F1048">
            <v>7681</v>
          </cell>
        </row>
        <row r="1049">
          <cell r="A1049">
            <v>300412</v>
          </cell>
          <cell r="B1049" t="str">
            <v xml:space="preserve">  BÅ táng panen 3 m´t                 M200  </v>
          </cell>
          <cell r="C1049" t="str">
            <v xml:space="preserve"> m3 </v>
          </cell>
          <cell r="D1049">
            <v>353887</v>
          </cell>
          <cell r="E1049">
            <v>27455</v>
          </cell>
          <cell r="F1049">
            <v>7681</v>
          </cell>
        </row>
        <row r="1050">
          <cell r="A1050">
            <v>300413</v>
          </cell>
          <cell r="B1050" t="str">
            <v xml:space="preserve">  BÅ táng panen 3 m´t                 M250  </v>
          </cell>
          <cell r="C1050" t="str">
            <v xml:space="preserve"> m3 </v>
          </cell>
          <cell r="D1050">
            <v>386624</v>
          </cell>
          <cell r="E1050">
            <v>27455</v>
          </cell>
          <cell r="F1050">
            <v>7681</v>
          </cell>
        </row>
        <row r="1051">
          <cell r="A1051">
            <v>300421</v>
          </cell>
          <cell r="B1051" t="str">
            <v xml:space="preserve">  BÅ táng panen 4 m´t                 M150  </v>
          </cell>
          <cell r="C1051" t="str">
            <v xml:space="preserve"> m3 </v>
          </cell>
          <cell r="D1051">
            <v>338836</v>
          </cell>
          <cell r="E1051">
            <v>43994</v>
          </cell>
          <cell r="F1051">
            <v>7681</v>
          </cell>
        </row>
        <row r="1052">
          <cell r="A1052">
            <v>300422</v>
          </cell>
          <cell r="B1052" t="str">
            <v xml:space="preserve">  BÅ táng panen 4 m´t                 M200  </v>
          </cell>
          <cell r="C1052" t="str">
            <v xml:space="preserve"> m3 </v>
          </cell>
          <cell r="D1052">
            <v>383333</v>
          </cell>
          <cell r="E1052">
            <v>43994</v>
          </cell>
          <cell r="F1052">
            <v>7681</v>
          </cell>
        </row>
        <row r="1053">
          <cell r="A1053">
            <v>300423</v>
          </cell>
          <cell r="B1053" t="str">
            <v xml:space="preserve">  BÅ táng panen 4 m´t                 M250  </v>
          </cell>
          <cell r="C1053" t="str">
            <v xml:space="preserve"> m3 </v>
          </cell>
          <cell r="D1053">
            <v>416070</v>
          </cell>
          <cell r="E1053">
            <v>43994</v>
          </cell>
          <cell r="F1053">
            <v>7681</v>
          </cell>
        </row>
        <row r="1054">
          <cell r="A1054">
            <v>300511</v>
          </cell>
          <cell r="B1054" t="str">
            <v xml:space="preserve">  BÅ táng t¶m ½an,mŸi h°t,lanh tá     M150  </v>
          </cell>
          <cell r="C1054" t="str">
            <v xml:space="preserve"> m3 </v>
          </cell>
          <cell r="D1054">
            <v>305584</v>
          </cell>
          <cell r="E1054">
            <v>32066</v>
          </cell>
          <cell r="F1054">
            <v>5376</v>
          </cell>
        </row>
        <row r="1055">
          <cell r="A1055">
            <v>300512</v>
          </cell>
          <cell r="B1055" t="str">
            <v xml:space="preserve">  BÅ táng t¶m ½an,mŸi h°t,lanh tá     M200  </v>
          </cell>
          <cell r="C1055" t="str">
            <v xml:space="preserve"> m3 </v>
          </cell>
          <cell r="D1055">
            <v>350082</v>
          </cell>
          <cell r="E1055">
            <v>32066</v>
          </cell>
          <cell r="F1055">
            <v>5376</v>
          </cell>
        </row>
        <row r="1056">
          <cell r="A1056">
            <v>300513</v>
          </cell>
          <cell r="B1056" t="str">
            <v xml:space="preserve">  BÅ táng t¶m ½an,mŸi h°t,lanh tá     M250  </v>
          </cell>
          <cell r="C1056" t="str">
            <v xml:space="preserve"> m3 </v>
          </cell>
          <cell r="D1056">
            <v>382819</v>
          </cell>
          <cell r="E1056">
            <v>32066</v>
          </cell>
          <cell r="F1056">
            <v>5376</v>
          </cell>
        </row>
        <row r="1057">
          <cell r="A1057">
            <v>300521</v>
          </cell>
          <cell r="B1057" t="str">
            <v xml:space="preserve">  BÅ táng lŸ chèp,nan hoa             M150  </v>
          </cell>
          <cell r="C1057" t="str">
            <v xml:space="preserve"> m3 </v>
          </cell>
          <cell r="D1057">
            <v>305584</v>
          </cell>
          <cell r="E1057">
            <v>68581</v>
          </cell>
          <cell r="F1057">
            <v>5376</v>
          </cell>
        </row>
        <row r="1058">
          <cell r="A1058">
            <v>300522</v>
          </cell>
          <cell r="B1058" t="str">
            <v xml:space="preserve">  BÅ táng lŸ chèp,nan hoa             M200  </v>
          </cell>
          <cell r="C1058" t="str">
            <v xml:space="preserve"> m3 </v>
          </cell>
          <cell r="D1058">
            <v>350082</v>
          </cell>
          <cell r="E1058">
            <v>68554</v>
          </cell>
          <cell r="F1058">
            <v>5376</v>
          </cell>
        </row>
        <row r="1059">
          <cell r="A1059">
            <v>300523</v>
          </cell>
          <cell r="B1059" t="str">
            <v xml:space="preserve">  BÅ táng lŸ chèp,nan hoa             M250  </v>
          </cell>
          <cell r="C1059" t="str">
            <v xml:space="preserve"> m3 </v>
          </cell>
          <cell r="D1059">
            <v>382819</v>
          </cell>
          <cell r="E1059">
            <v>68554</v>
          </cell>
          <cell r="F1059">
            <v>5376</v>
          </cell>
        </row>
        <row r="1060">
          <cell r="A1060">
            <v>300531</v>
          </cell>
          <cell r="B1060" t="str">
            <v xml:space="preserve">  BÅ táng cøa sä tréi,con sçn         M150  </v>
          </cell>
          <cell r="C1060" t="str">
            <v xml:space="preserve"> m3 </v>
          </cell>
          <cell r="D1060">
            <v>324619</v>
          </cell>
          <cell r="E1060">
            <v>38790</v>
          </cell>
          <cell r="F1060">
            <v>5376</v>
          </cell>
        </row>
        <row r="1061">
          <cell r="A1061">
            <v>300532</v>
          </cell>
          <cell r="B1061" t="str">
            <v xml:space="preserve">  BÅ táng cøa sä tréi,con sçn         M200  </v>
          </cell>
          <cell r="C1061" t="str">
            <v xml:space="preserve"> m3 </v>
          </cell>
          <cell r="D1061">
            <v>369117</v>
          </cell>
          <cell r="E1061">
            <v>38790</v>
          </cell>
          <cell r="F1061">
            <v>5376</v>
          </cell>
        </row>
        <row r="1062">
          <cell r="A1062">
            <v>300533</v>
          </cell>
          <cell r="B1062" t="str">
            <v xml:space="preserve">  BÅ táng cøa sä tréi,con sçn         M250  </v>
          </cell>
          <cell r="C1062" t="str">
            <v xml:space="preserve"> m3 </v>
          </cell>
          <cell r="D1062">
            <v>401854</v>
          </cell>
          <cell r="E1062">
            <v>38790</v>
          </cell>
          <cell r="F1062">
            <v>5376</v>
          </cell>
        </row>
        <row r="1063">
          <cell r="A1063">
            <v>300541</v>
          </cell>
          <cell r="B1063" t="str">
            <v xml:space="preserve">  BÅ táng h¡ng r¡o,lan can            M150  </v>
          </cell>
          <cell r="C1063" t="str">
            <v xml:space="preserve"> m3 </v>
          </cell>
          <cell r="D1063">
            <v>300793</v>
          </cell>
          <cell r="E1063">
            <v>35480</v>
          </cell>
          <cell r="F1063">
            <v>5376</v>
          </cell>
        </row>
        <row r="1064">
          <cell r="A1064">
            <v>300542</v>
          </cell>
          <cell r="B1064" t="str">
            <v xml:space="preserve">  BÅ táng h¡ng r¡o,lan can            M200  </v>
          </cell>
          <cell r="C1064" t="str">
            <v xml:space="preserve"> m3 </v>
          </cell>
          <cell r="D1064">
            <v>345291</v>
          </cell>
          <cell r="E1064">
            <v>35480</v>
          </cell>
          <cell r="F1064">
            <v>5376</v>
          </cell>
        </row>
        <row r="1065">
          <cell r="A1065">
            <v>300543</v>
          </cell>
          <cell r="B1065" t="str">
            <v xml:space="preserve">  BÅ táng h¡ng r¡o,lan can            M250  </v>
          </cell>
          <cell r="C1065" t="str">
            <v xml:space="preserve"> m3 </v>
          </cell>
          <cell r="D1065">
            <v>378028</v>
          </cell>
          <cell r="E1065">
            <v>35480</v>
          </cell>
          <cell r="F1065">
            <v>5376</v>
          </cell>
        </row>
        <row r="1066">
          <cell r="A1066">
            <v>300611</v>
          </cell>
          <cell r="B1066" t="str">
            <v xml:space="preserve">  BÅ táng âng luãn dµy ½iÎn           M150  </v>
          </cell>
          <cell r="C1066" t="str">
            <v xml:space="preserve"> m3 </v>
          </cell>
          <cell r="D1066">
            <v>325622</v>
          </cell>
          <cell r="E1066">
            <v>46564</v>
          </cell>
          <cell r="F1066">
            <v>5376</v>
          </cell>
        </row>
        <row r="1067">
          <cell r="A1067">
            <v>300612</v>
          </cell>
          <cell r="B1067" t="str">
            <v xml:space="preserve">  BÅ táng âng luãn dµy ½iÎn           M200  </v>
          </cell>
          <cell r="C1067" t="str">
            <v xml:space="preserve"> m3 </v>
          </cell>
          <cell r="D1067">
            <v>370120</v>
          </cell>
          <cell r="E1067">
            <v>46564</v>
          </cell>
          <cell r="F1067">
            <v>5376</v>
          </cell>
        </row>
        <row r="1068">
          <cell r="A1068">
            <v>300613</v>
          </cell>
          <cell r="B1068" t="str">
            <v xml:space="preserve">  BÅ táng âng luãn dµy ½iÎn           M250  </v>
          </cell>
          <cell r="C1068" t="str">
            <v xml:space="preserve"> m3 </v>
          </cell>
          <cell r="D1068">
            <v>402857</v>
          </cell>
          <cell r="E1068">
            <v>46564</v>
          </cell>
          <cell r="F1068">
            <v>5376</v>
          </cell>
        </row>
        <row r="1069">
          <cell r="A1069">
            <v>300621</v>
          </cell>
          <cell r="B1069" t="str">
            <v xml:space="preserve">  BÅ táng âng câng                    M150  </v>
          </cell>
          <cell r="C1069" t="str">
            <v xml:space="preserve"> m3 </v>
          </cell>
          <cell r="D1069">
            <v>325622</v>
          </cell>
          <cell r="E1069">
            <v>46564</v>
          </cell>
          <cell r="F1069">
            <v>5376</v>
          </cell>
        </row>
        <row r="1070">
          <cell r="A1070">
            <v>300622</v>
          </cell>
          <cell r="B1070" t="str">
            <v xml:space="preserve">  BÅ táng âng câng                    M200  </v>
          </cell>
          <cell r="C1070" t="str">
            <v xml:space="preserve"> m3 </v>
          </cell>
          <cell r="D1070">
            <v>370120</v>
          </cell>
          <cell r="E1070">
            <v>46564</v>
          </cell>
          <cell r="F1070">
            <v>5376</v>
          </cell>
        </row>
        <row r="1071">
          <cell r="A1071">
            <v>300623</v>
          </cell>
          <cell r="B1071" t="str">
            <v xml:space="preserve">  BÅ táng âng câng                    M250  </v>
          </cell>
          <cell r="C1071" t="str">
            <v xml:space="preserve"> m3 </v>
          </cell>
          <cell r="D1071">
            <v>402857</v>
          </cell>
          <cell r="E1071">
            <v>46564</v>
          </cell>
          <cell r="F1071">
            <v>5376</v>
          </cell>
        </row>
        <row r="1072">
          <cell r="A1072">
            <v>300631</v>
          </cell>
          <cell r="B1072" t="str">
            <v xml:space="preserve">  BÅ táng âng buy D&lt;=70cm         M150  </v>
          </cell>
          <cell r="C1072" t="str">
            <v xml:space="preserve"> m3 </v>
          </cell>
          <cell r="D1072">
            <v>344061</v>
          </cell>
          <cell r="E1072">
            <v>53441</v>
          </cell>
          <cell r="F1072">
            <v>5376</v>
          </cell>
        </row>
        <row r="1073">
          <cell r="A1073">
            <v>300632</v>
          </cell>
          <cell r="B1073" t="str">
            <v xml:space="preserve">  BÅ táng âng buy D&lt;=70cm         M200  </v>
          </cell>
          <cell r="C1073" t="str">
            <v xml:space="preserve"> m3 </v>
          </cell>
          <cell r="D1073">
            <v>388997</v>
          </cell>
          <cell r="E1073">
            <v>53441</v>
          </cell>
          <cell r="F1073">
            <v>5376</v>
          </cell>
        </row>
        <row r="1074">
          <cell r="A1074">
            <v>300633</v>
          </cell>
          <cell r="B1074" t="str">
            <v xml:space="preserve">  BÅ táng âng buy D&lt;=70cm         M250  </v>
          </cell>
          <cell r="C1074" t="str">
            <v xml:space="preserve"> m3 </v>
          </cell>
          <cell r="D1074">
            <v>422057</v>
          </cell>
          <cell r="E1074">
            <v>53441</v>
          </cell>
          <cell r="F1074">
            <v>5376</v>
          </cell>
        </row>
        <row r="1075">
          <cell r="A1075">
            <v>300641</v>
          </cell>
          <cell r="B1075" t="str">
            <v xml:space="preserve">  BÅ táng âng buy D&gt; 70cm         M150  </v>
          </cell>
          <cell r="C1075" t="str">
            <v xml:space="preserve"> m3 </v>
          </cell>
          <cell r="D1075">
            <v>337447</v>
          </cell>
          <cell r="E1075">
            <v>46113</v>
          </cell>
          <cell r="F1075">
            <v>5376</v>
          </cell>
        </row>
        <row r="1076">
          <cell r="A1076">
            <v>300642</v>
          </cell>
          <cell r="B1076" t="str">
            <v xml:space="preserve">  BÅ táng âng buy D&gt; 70cm         M200  </v>
          </cell>
          <cell r="C1076" t="str">
            <v xml:space="preserve"> m3 </v>
          </cell>
          <cell r="D1076">
            <v>382383</v>
          </cell>
          <cell r="E1076">
            <v>46113</v>
          </cell>
          <cell r="F1076">
            <v>5376</v>
          </cell>
        </row>
        <row r="1077">
          <cell r="A1077">
            <v>300643</v>
          </cell>
          <cell r="B1077" t="str">
            <v xml:space="preserve">  BÅ táng âng buy D&gt; 70cm         M250  </v>
          </cell>
          <cell r="C1077" t="str">
            <v xml:space="preserve"> m3 </v>
          </cell>
          <cell r="D1077">
            <v>415442</v>
          </cell>
          <cell r="E1077">
            <v>46113</v>
          </cell>
          <cell r="F1077">
            <v>5376</v>
          </cell>
        </row>
        <row r="1078">
          <cell r="A1078">
            <v>300711</v>
          </cell>
          <cell r="B1078" t="str">
            <v xml:space="preserve">  BÅ táng d·m kh¸u ½æ &lt;=20m       M150  </v>
          </cell>
          <cell r="C1078" t="str">
            <v xml:space="preserve"> m3 </v>
          </cell>
          <cell r="D1078">
            <v>470529</v>
          </cell>
          <cell r="E1078">
            <v>46225</v>
          </cell>
          <cell r="F1078">
            <v>11851</v>
          </cell>
        </row>
        <row r="1079">
          <cell r="A1079">
            <v>300712</v>
          </cell>
          <cell r="B1079" t="str">
            <v xml:space="preserve">  BÅ táng d·m kh¸u ½æ &lt;=20m       M200  </v>
          </cell>
          <cell r="C1079" t="str">
            <v xml:space="preserve"> m3 </v>
          </cell>
          <cell r="D1079">
            <v>515027</v>
          </cell>
          <cell r="E1079">
            <v>46225</v>
          </cell>
          <cell r="F1079">
            <v>11851</v>
          </cell>
        </row>
        <row r="1080">
          <cell r="A1080">
            <v>300713</v>
          </cell>
          <cell r="B1080" t="str">
            <v xml:space="preserve">  BÅ táng d·m kh¸u ½æ &lt;=20m       M250  </v>
          </cell>
          <cell r="C1080" t="str">
            <v xml:space="preserve"> m3 </v>
          </cell>
          <cell r="D1080">
            <v>547764</v>
          </cell>
          <cell r="E1080">
            <v>46225</v>
          </cell>
          <cell r="F1080">
            <v>11851</v>
          </cell>
        </row>
        <row r="1081">
          <cell r="A1081">
            <v>301111</v>
          </cell>
          <cell r="B1081" t="str">
            <v xml:space="preserve">  Cât th¾p t¶m tõéng               d&lt;=10mm  </v>
          </cell>
          <cell r="C1081" t="str">
            <v xml:space="preserve"> t¶n </v>
          </cell>
          <cell r="D1081">
            <v>4261587</v>
          </cell>
          <cell r="E1081">
            <v>120464</v>
          </cell>
          <cell r="F1081">
            <v>20797</v>
          </cell>
        </row>
        <row r="1082">
          <cell r="A1082">
            <v>301112</v>
          </cell>
          <cell r="B1082" t="str">
            <v xml:space="preserve">  Cât th¾p t¶m tõéng               d&lt;=18mm  </v>
          </cell>
          <cell r="C1082" t="str">
            <v xml:space="preserve"> t¶n </v>
          </cell>
          <cell r="D1082">
            <v>4268809</v>
          </cell>
          <cell r="E1082">
            <v>102352</v>
          </cell>
          <cell r="F1082">
            <v>87691</v>
          </cell>
        </row>
        <row r="1083">
          <cell r="A1083">
            <v>301113</v>
          </cell>
          <cell r="B1083" t="str">
            <v xml:space="preserve">  Cât th¾p t¶m tõéng               d&gt; 18mm  </v>
          </cell>
          <cell r="C1083" t="str">
            <v xml:space="preserve"> t¶n </v>
          </cell>
          <cell r="D1083">
            <v>4115809</v>
          </cell>
          <cell r="E1083">
            <v>88979</v>
          </cell>
          <cell r="F1083">
            <v>79372</v>
          </cell>
        </row>
        <row r="1084">
          <cell r="A1084">
            <v>301211</v>
          </cell>
          <cell r="B1084" t="str">
            <v xml:space="preserve">  Cât th¾p cæt,càc,x¡,d·m,gi±ng    d&lt;=10mm  </v>
          </cell>
          <cell r="C1084" t="str">
            <v xml:space="preserve"> t¶n </v>
          </cell>
          <cell r="D1084">
            <v>4261587</v>
          </cell>
          <cell r="E1084">
            <v>167327</v>
          </cell>
          <cell r="F1084">
            <v>20797</v>
          </cell>
        </row>
        <row r="1085">
          <cell r="A1085">
            <v>301212</v>
          </cell>
          <cell r="B1085" t="str">
            <v xml:space="preserve">  Cât th¾p cæt,càc,x¡,d·m,gi±ng    d&lt;=18mm  </v>
          </cell>
          <cell r="C1085" t="str">
            <v xml:space="preserve"> t¶n </v>
          </cell>
          <cell r="D1085">
            <v>4216995</v>
          </cell>
          <cell r="E1085">
            <v>84528</v>
          </cell>
          <cell r="F1085">
            <v>151765</v>
          </cell>
        </row>
        <row r="1086">
          <cell r="A1086">
            <v>301213</v>
          </cell>
          <cell r="B1086" t="str">
            <v xml:space="preserve">  Cât th¾p cæt,càc,x¡,d·m,gi±ng    d&gt; 18mm  </v>
          </cell>
          <cell r="C1086" t="str">
            <v xml:space="preserve"> t¶n </v>
          </cell>
          <cell r="D1086">
            <v>4114955</v>
          </cell>
          <cell r="E1086">
            <v>80961</v>
          </cell>
          <cell r="F1086">
            <v>96501</v>
          </cell>
        </row>
        <row r="1087">
          <cell r="A1087">
            <v>301311</v>
          </cell>
          <cell r="B1087" t="str">
            <v xml:space="preserve">  Cât th¾p vÖ k¿o                  d&lt;=10mm  </v>
          </cell>
          <cell r="C1087" t="str">
            <v xml:space="preserve"> t¶n </v>
          </cell>
          <cell r="D1087">
            <v>4261587</v>
          </cell>
          <cell r="E1087">
            <v>167327</v>
          </cell>
          <cell r="F1087">
            <v>20797</v>
          </cell>
        </row>
        <row r="1088">
          <cell r="A1088">
            <v>301311</v>
          </cell>
          <cell r="B1088" t="str">
            <v xml:space="preserve">  Cât th¾p vÖ k¿o                  d&lt;=18mm  </v>
          </cell>
          <cell r="C1088" t="str">
            <v xml:space="preserve"> t¶n </v>
          </cell>
          <cell r="D1088">
            <v>4217809</v>
          </cell>
          <cell r="E1088">
            <v>116848</v>
          </cell>
          <cell r="F1088">
            <v>151575</v>
          </cell>
        </row>
        <row r="1089">
          <cell r="A1089">
            <v>301311</v>
          </cell>
          <cell r="B1089" t="str">
            <v xml:space="preserve">  Cât th¾p vÖ k¿o                  d&gt; 18mm  </v>
          </cell>
          <cell r="C1089" t="str">
            <v xml:space="preserve"> t¶n </v>
          </cell>
          <cell r="D1089">
            <v>4115809</v>
          </cell>
          <cell r="E1089">
            <v>98364</v>
          </cell>
          <cell r="F1089">
            <v>96501</v>
          </cell>
        </row>
        <row r="1090">
          <cell r="A1090">
            <v>301411</v>
          </cell>
          <cell r="B1090" t="str">
            <v xml:space="preserve">  Cât th¾p panen                   d&lt;=10mm  </v>
          </cell>
          <cell r="C1090" t="str">
            <v xml:space="preserve"> t¶n </v>
          </cell>
          <cell r="D1090">
            <v>4261587</v>
          </cell>
          <cell r="E1090">
            <v>230993</v>
          </cell>
          <cell r="F1090">
            <v>24957</v>
          </cell>
        </row>
        <row r="1091">
          <cell r="A1091">
            <v>301412</v>
          </cell>
          <cell r="B1091" t="str">
            <v xml:space="preserve">  Cât th¾p panen                   d&gt; 10mm  </v>
          </cell>
          <cell r="C1091" t="str">
            <v xml:space="preserve"> t¶n </v>
          </cell>
          <cell r="D1091">
            <v>4216385</v>
          </cell>
          <cell r="E1091">
            <v>142033</v>
          </cell>
          <cell r="F1091">
            <v>151575</v>
          </cell>
        </row>
        <row r="1092">
          <cell r="A1092">
            <v>301421</v>
          </cell>
          <cell r="B1092" t="str">
            <v xml:space="preserve">  CT T¶m ½an,H¡ng r¡o,Lam,Con sçn  d&lt;=10mm  </v>
          </cell>
          <cell r="C1092" t="str">
            <v xml:space="preserve"> t¶n </v>
          </cell>
          <cell r="D1092">
            <v>4261587</v>
          </cell>
          <cell r="E1092">
            <v>184838</v>
          </cell>
          <cell r="F1092">
            <v>20797</v>
          </cell>
        </row>
        <row r="1093">
          <cell r="A1093">
            <v>301511</v>
          </cell>
          <cell r="B1093" t="str">
            <v xml:space="preserve">  Cât th¾p âng (buy,câng)          d&lt;=10mm  </v>
          </cell>
          <cell r="C1093" t="str">
            <v xml:space="preserve"> t¶n </v>
          </cell>
          <cell r="D1093">
            <v>4261587</v>
          </cell>
          <cell r="E1093">
            <v>268107</v>
          </cell>
          <cell r="F1093">
            <v>20797</v>
          </cell>
        </row>
        <row r="1094">
          <cell r="A1094">
            <v>301512</v>
          </cell>
          <cell r="B1094" t="str">
            <v xml:space="preserve">  Cât th¾p âng (buy,câng)          d&lt;=18mm  </v>
          </cell>
          <cell r="C1094" t="str">
            <v xml:space="preserve"> t¶n </v>
          </cell>
          <cell r="D1094">
            <v>4251141</v>
          </cell>
          <cell r="E1094">
            <v>154122</v>
          </cell>
          <cell r="F1094">
            <v>62949</v>
          </cell>
        </row>
        <row r="1095">
          <cell r="A1095">
            <v>301513</v>
          </cell>
          <cell r="B1095" t="str">
            <v xml:space="preserve">  Cât th¾p âng (buy,câng)          d&gt; 18mm  </v>
          </cell>
          <cell r="C1095" t="str">
            <v xml:space="preserve"> t¶n </v>
          </cell>
          <cell r="D1095">
            <v>4149141</v>
          </cell>
          <cell r="E1095">
            <v>134279</v>
          </cell>
          <cell r="F1095">
            <v>47144</v>
          </cell>
        </row>
        <row r="1096">
          <cell r="A1096">
            <v>301611</v>
          </cell>
          <cell r="B1096" t="str">
            <v xml:space="preserve">  Cât th¾p âng luãn dµy ½iÎn       d&lt;=10mm  </v>
          </cell>
          <cell r="C1096" t="str">
            <v xml:space="preserve"> t¶n </v>
          </cell>
          <cell r="D1096">
            <v>4261587</v>
          </cell>
          <cell r="E1096">
            <v>297082</v>
          </cell>
          <cell r="F1096">
            <v>20797</v>
          </cell>
        </row>
        <row r="1097">
          <cell r="A1097">
            <v>301612</v>
          </cell>
          <cell r="B1097" t="str">
            <v xml:space="preserve">  Cât th¾p âng luãn dµy ½iÎn       d&lt;=18mm  </v>
          </cell>
          <cell r="C1097" t="str">
            <v xml:space="preserve"> t¶n </v>
          </cell>
          <cell r="D1097">
            <v>4251141</v>
          </cell>
          <cell r="E1097">
            <v>179940</v>
          </cell>
          <cell r="F1097">
            <v>62949</v>
          </cell>
        </row>
        <row r="1098">
          <cell r="A1098">
            <v>301613</v>
          </cell>
          <cell r="B1098" t="str">
            <v xml:space="preserve">  Cât th¾p âng luãn dµy ½iÎn       d&gt; 18mm  </v>
          </cell>
          <cell r="C1098" t="str">
            <v xml:space="preserve"> t¶n </v>
          </cell>
          <cell r="D1098">
            <v>4149141</v>
          </cell>
          <cell r="E1098">
            <v>153896</v>
          </cell>
          <cell r="F1098">
            <v>47144</v>
          </cell>
        </row>
        <row r="1099">
          <cell r="A1099">
            <v>301711</v>
          </cell>
          <cell r="B1099" t="str">
            <v xml:space="preserve">  Cât th¾p d·m c·u                 d&lt;=18mm  </v>
          </cell>
          <cell r="C1099" t="str">
            <v xml:space="preserve"> t¶n </v>
          </cell>
          <cell r="D1099">
            <v>4159321</v>
          </cell>
          <cell r="E1099">
            <v>89294</v>
          </cell>
          <cell r="F1099">
            <v>171231</v>
          </cell>
        </row>
        <row r="1100">
          <cell r="A1100">
            <v>301712</v>
          </cell>
          <cell r="B1100" t="str">
            <v xml:space="preserve">  Cât th¾p d·m c·u                 d&gt; 18mm  </v>
          </cell>
          <cell r="C1100" t="str">
            <v xml:space="preserve"> t¶n </v>
          </cell>
          <cell r="D1100">
            <v>4130844</v>
          </cell>
          <cell r="E1100">
            <v>49720</v>
          </cell>
          <cell r="F1100">
            <v>133778</v>
          </cell>
        </row>
        <row r="1101">
          <cell r="A1101">
            <v>302111</v>
          </cell>
          <cell r="B1101" t="str">
            <v xml:space="preserve">  L°p t¶m tõéng dâc                 &gt;2t¶n   </v>
          </cell>
          <cell r="C1101" t="str">
            <v xml:space="preserve"> CŸi </v>
          </cell>
          <cell r="D1101">
            <v>62110</v>
          </cell>
          <cell r="E1101">
            <v>16123</v>
          </cell>
          <cell r="F1101">
            <v>99948</v>
          </cell>
        </row>
        <row r="1102">
          <cell r="A1102">
            <v>302121</v>
          </cell>
          <cell r="B1102" t="str">
            <v xml:space="preserve">  L°p t¶m tõéng BT   Tlõìng c¶u kiÎn&lt;=2T¶n  </v>
          </cell>
          <cell r="C1102" t="str">
            <v xml:space="preserve"> CŸi </v>
          </cell>
          <cell r="D1102">
            <v>58526</v>
          </cell>
          <cell r="E1102">
            <v>5525</v>
          </cell>
          <cell r="F1102">
            <v>35651</v>
          </cell>
        </row>
        <row r="1103">
          <cell r="A1103">
            <v>302122</v>
          </cell>
          <cell r="B1103" t="str">
            <v xml:space="preserve">  L°p t¶m tõéng BT   Tlõìng c¶u kiÎn&gt; 2T¶n  </v>
          </cell>
          <cell r="C1103" t="str">
            <v xml:space="preserve"> CŸi </v>
          </cell>
          <cell r="D1103">
            <v>72729</v>
          </cell>
          <cell r="E1103">
            <v>6201</v>
          </cell>
          <cell r="F1103">
            <v>40244</v>
          </cell>
        </row>
        <row r="1104">
          <cell r="A1104">
            <v>302211</v>
          </cell>
          <cell r="B1104" t="str">
            <v xml:space="preserve">  L°p t¶m cæt BT   Tlõìng c¶u kiÎn&lt;=2.5T¶n  </v>
          </cell>
          <cell r="C1104" t="str">
            <v xml:space="preserve"> CŸi </v>
          </cell>
          <cell r="D1104">
            <v>81309</v>
          </cell>
          <cell r="E1104">
            <v>11725</v>
          </cell>
          <cell r="F1104">
            <v>32479</v>
          </cell>
        </row>
        <row r="1105">
          <cell r="A1105">
            <v>302212</v>
          </cell>
          <cell r="B1105" t="str">
            <v xml:space="preserve">  L°p t¶m cæt BT   Tlõìng c¶u kiÎn&lt;=5.0T¶n  </v>
          </cell>
          <cell r="C1105" t="str">
            <v xml:space="preserve"> CŸi </v>
          </cell>
          <cell r="D1105">
            <v>51309</v>
          </cell>
          <cell r="E1105">
            <v>13191</v>
          </cell>
          <cell r="F1105">
            <v>41664</v>
          </cell>
        </row>
        <row r="1106">
          <cell r="A1106">
            <v>302213</v>
          </cell>
          <cell r="B1106" t="str">
            <v xml:space="preserve">  L°p t¶m cæt BT   Tlõìng c¶u kiÎn&lt;=7.0T¶n  </v>
          </cell>
          <cell r="C1106" t="str">
            <v xml:space="preserve"> CŸi </v>
          </cell>
          <cell r="D1106">
            <v>95512</v>
          </cell>
          <cell r="E1106">
            <v>17814</v>
          </cell>
          <cell r="F1106">
            <v>50850</v>
          </cell>
        </row>
        <row r="1107">
          <cell r="A1107">
            <v>302214</v>
          </cell>
          <cell r="B1107" t="str">
            <v xml:space="preserve">  L°p t¶m cæt BT   Tlõìng c¶u kiÎn&gt; 7.0T¶n  </v>
          </cell>
          <cell r="C1107" t="str">
            <v xml:space="preserve"> CŸi </v>
          </cell>
          <cell r="D1107">
            <v>95512</v>
          </cell>
          <cell r="E1107">
            <v>19054</v>
          </cell>
          <cell r="F1107">
            <v>73813</v>
          </cell>
        </row>
        <row r="1108">
          <cell r="A1108">
            <v>302311</v>
          </cell>
          <cell r="B1108" t="str">
            <v xml:space="preserve">  L°p x¡,d·m,gi±ng BT Tlõìng ckiÎn&lt;=1.0T¶n  </v>
          </cell>
          <cell r="C1108" t="str">
            <v xml:space="preserve"> CŸi </v>
          </cell>
          <cell r="D1108">
            <v>64341</v>
          </cell>
          <cell r="E1108">
            <v>5525</v>
          </cell>
          <cell r="F1108">
            <v>40244</v>
          </cell>
        </row>
        <row r="1109">
          <cell r="A1109">
            <v>302312</v>
          </cell>
          <cell r="B1109" t="str">
            <v xml:space="preserve">  L°p x¡,d·m,gi±ng BT Tlõìng ckiÎn&lt;=3.0T¶n  </v>
          </cell>
          <cell r="C1109" t="str">
            <v xml:space="preserve"> CŸi </v>
          </cell>
          <cell r="D1109">
            <v>239203</v>
          </cell>
          <cell r="E1109">
            <v>10485</v>
          </cell>
          <cell r="F1109">
            <v>58614</v>
          </cell>
        </row>
        <row r="1110">
          <cell r="A1110">
            <v>302313</v>
          </cell>
          <cell r="B1110" t="str">
            <v xml:space="preserve">  L°p x¡,d·m,gi±ng BT Tlõìng ckiÎn&lt;=5.0T¶n  </v>
          </cell>
          <cell r="C1110" t="str">
            <v xml:space="preserve"> CŸi </v>
          </cell>
          <cell r="D1110">
            <v>239203</v>
          </cell>
          <cell r="E1110">
            <v>11725</v>
          </cell>
          <cell r="F1110">
            <v>72392</v>
          </cell>
        </row>
        <row r="1111">
          <cell r="A1111">
            <v>302411</v>
          </cell>
          <cell r="B1111" t="str">
            <v xml:space="preserve">  L°p d·m c·u tròc BT Tlõìng ckiÎn&lt;=3.0T¶n  </v>
          </cell>
          <cell r="C1111" t="str">
            <v xml:space="preserve"> CŸi </v>
          </cell>
          <cell r="D1111">
            <v>245842</v>
          </cell>
          <cell r="E1111">
            <v>14179</v>
          </cell>
          <cell r="F1111">
            <v>423693</v>
          </cell>
        </row>
        <row r="1112">
          <cell r="A1112">
            <v>302412</v>
          </cell>
          <cell r="B1112" t="str">
            <v xml:space="preserve">  L°p d·m c·u tròc BT Tlõìng ckiÎn&gt; 3.0T¶n  </v>
          </cell>
          <cell r="C1112" t="str">
            <v xml:space="preserve"> CŸi </v>
          </cell>
          <cell r="D1112">
            <v>245842</v>
          </cell>
          <cell r="E1112">
            <v>16915</v>
          </cell>
          <cell r="F1112">
            <v>475079</v>
          </cell>
        </row>
        <row r="1113">
          <cell r="A1113">
            <v>302421</v>
          </cell>
          <cell r="B1113" t="str">
            <v xml:space="preserve">  L°p vÖ k¿o BÅ táng  Tlõìng ckiÎn&lt;=5.0T¶n  </v>
          </cell>
          <cell r="C1113" t="str">
            <v xml:space="preserve"> CŸi </v>
          </cell>
          <cell r="D1113">
            <v>156708</v>
          </cell>
          <cell r="E1113">
            <v>27114</v>
          </cell>
          <cell r="F1113">
            <v>179612</v>
          </cell>
        </row>
        <row r="1114">
          <cell r="A1114">
            <v>302422</v>
          </cell>
          <cell r="B1114" t="str">
            <v xml:space="preserve">  L°p vÖ k¿o BÅ táng  Tlõìng ckiÎn&gt; 5.0T¶n  </v>
          </cell>
          <cell r="C1114" t="str">
            <v xml:space="preserve"> CŸi </v>
          </cell>
          <cell r="D1114">
            <v>156708</v>
          </cell>
          <cell r="E1114">
            <v>33955</v>
          </cell>
          <cell r="F1114">
            <v>211728</v>
          </cell>
        </row>
        <row r="1115">
          <cell r="A1115">
            <v>302511</v>
          </cell>
          <cell r="B1115" t="str">
            <v xml:space="preserve">  L°p giŸ ½ë mŸi châng diÅm             </v>
          </cell>
          <cell r="C1115" t="str">
            <v xml:space="preserve"> CŸi </v>
          </cell>
          <cell r="D1115">
            <v>66525</v>
          </cell>
          <cell r="E1115">
            <v>16574</v>
          </cell>
          <cell r="F1115">
            <v>156811</v>
          </cell>
        </row>
        <row r="1116">
          <cell r="A1116">
            <v>302521</v>
          </cell>
          <cell r="B1116" t="str">
            <v xml:space="preserve">  L°p CSçn,CSä,LChèp,NHoa,T‡an = cç gièi    </v>
          </cell>
          <cell r="C1116" t="str">
            <v xml:space="preserve"> CŸi </v>
          </cell>
          <cell r="D1116">
            <v>10912</v>
          </cell>
          <cell r="E1116">
            <v>6201</v>
          </cell>
          <cell r="F1116">
            <v>49188</v>
          </cell>
        </row>
        <row r="1117">
          <cell r="A1117">
            <v>302522</v>
          </cell>
          <cell r="B1117" t="str">
            <v xml:space="preserve">  L°p CSçn,CSä,LChèp,NHoa,T‡an = thð cáng   </v>
          </cell>
          <cell r="C1117" t="str">
            <v xml:space="preserve"> CŸi </v>
          </cell>
          <cell r="D1117">
            <v>6995</v>
          </cell>
          <cell r="E1117">
            <v>9583</v>
          </cell>
          <cell r="F1117">
            <v>0</v>
          </cell>
        </row>
        <row r="1118">
          <cell r="A1118">
            <v>302611</v>
          </cell>
          <cell r="B1118" t="str">
            <v xml:space="preserve">  L°p panen                                 </v>
          </cell>
          <cell r="C1118" t="str">
            <v xml:space="preserve"> CŸi </v>
          </cell>
          <cell r="D1118">
            <v>22030</v>
          </cell>
          <cell r="E1118">
            <v>1015</v>
          </cell>
          <cell r="F1118">
            <v>14611</v>
          </cell>
        </row>
        <row r="1119">
          <cell r="A1119">
            <v>302621</v>
          </cell>
          <cell r="B1119" t="str">
            <v xml:space="preserve">  L°p t¶m mŸi                               </v>
          </cell>
          <cell r="C1119" t="str">
            <v xml:space="preserve"> CŸi </v>
          </cell>
          <cell r="D1119">
            <v>22030</v>
          </cell>
          <cell r="E1119">
            <v>1127</v>
          </cell>
          <cell r="F1119">
            <v>15070</v>
          </cell>
        </row>
        <row r="1120">
          <cell r="A1120">
            <v>302631</v>
          </cell>
          <cell r="B1120" t="str">
            <v xml:space="preserve">  L°p mŸng nõèc                             </v>
          </cell>
          <cell r="C1120" t="str">
            <v xml:space="preserve"> CŸi </v>
          </cell>
          <cell r="D1120">
            <v>22030</v>
          </cell>
          <cell r="E1120">
            <v>1691</v>
          </cell>
          <cell r="F1120">
            <v>18744</v>
          </cell>
        </row>
        <row r="1121">
          <cell r="A1121">
            <v>302641</v>
          </cell>
          <cell r="B1121" t="str">
            <v xml:space="preserve">  L°p mŸi h°t                               </v>
          </cell>
          <cell r="C1121" t="str">
            <v xml:space="preserve"> CŸi </v>
          </cell>
          <cell r="D1121">
            <v>40846</v>
          </cell>
          <cell r="E1121">
            <v>3044</v>
          </cell>
          <cell r="F1121">
            <v>22963</v>
          </cell>
        </row>
        <row r="1122">
          <cell r="A1122">
            <v>304111</v>
          </cell>
          <cell r="B1122" t="str">
            <v xml:space="preserve">  Cât th¾p thµn ½¡i nõèc d=10-12            </v>
          </cell>
          <cell r="C1122" t="str">
            <v xml:space="preserve"> t¶n </v>
          </cell>
          <cell r="D1122">
            <v>4282940</v>
          </cell>
          <cell r="E1122">
            <v>644183</v>
          </cell>
          <cell r="F1122">
            <v>503739</v>
          </cell>
        </row>
        <row r="1123">
          <cell r="A1123">
            <v>304112</v>
          </cell>
          <cell r="B1123" t="str">
            <v xml:space="preserve">  Cât th¾p âng khÜi      d=10-12            </v>
          </cell>
          <cell r="C1123" t="str">
            <v xml:space="preserve"> t¶n </v>
          </cell>
          <cell r="D1123">
            <v>4282940</v>
          </cell>
          <cell r="E1123">
            <v>514053</v>
          </cell>
          <cell r="F1123">
            <v>431889</v>
          </cell>
        </row>
        <row r="1124">
          <cell r="A1124">
            <v>304112</v>
          </cell>
          <cell r="B1124" t="str">
            <v xml:space="preserve">  Cât th¾p thµn xi lá    d=10-12            </v>
          </cell>
          <cell r="C1124" t="str">
            <v xml:space="preserve"> t¶n </v>
          </cell>
          <cell r="D1124">
            <v>4282940</v>
          </cell>
          <cell r="E1124">
            <v>357089</v>
          </cell>
          <cell r="F1124">
            <v>403741</v>
          </cell>
        </row>
        <row r="1125">
          <cell r="A1125">
            <v>400110</v>
          </cell>
          <cell r="B1125" t="str">
            <v xml:space="preserve">  SX,LD k¿o mŸi ngÜi,gå hãng s°c,L&lt;=6.9m</v>
          </cell>
          <cell r="C1125" t="str">
            <v xml:space="preserve"> m3 </v>
          </cell>
          <cell r="D1125">
            <v>1554444</v>
          </cell>
          <cell r="E1125">
            <v>89172</v>
          </cell>
          <cell r="F1125">
            <v>0</v>
          </cell>
        </row>
        <row r="1126">
          <cell r="A1126">
            <v>400120</v>
          </cell>
          <cell r="B1126" t="str">
            <v xml:space="preserve">  SX,LD k¿o mŸi ngÜi,gå hãng s°c,L&lt;=8.1m</v>
          </cell>
          <cell r="C1126" t="str">
            <v xml:space="preserve"> m3 </v>
          </cell>
          <cell r="D1126">
            <v>1507704</v>
          </cell>
          <cell r="E1126">
            <v>114571</v>
          </cell>
          <cell r="F1126">
            <v>0</v>
          </cell>
        </row>
        <row r="1127">
          <cell r="A1127">
            <v>400130</v>
          </cell>
          <cell r="B1127" t="str">
            <v xml:space="preserve">  SX,LD k¿o mŸi ngÜi,gå hãng s°c,L&lt;=9.0m</v>
          </cell>
          <cell r="C1127" t="str">
            <v xml:space="preserve"> m3 </v>
          </cell>
          <cell r="D1127">
            <v>1535421</v>
          </cell>
          <cell r="E1127">
            <v>117760</v>
          </cell>
          <cell r="F1127">
            <v>0</v>
          </cell>
        </row>
        <row r="1128">
          <cell r="A1128">
            <v>400140</v>
          </cell>
          <cell r="B1128" t="str">
            <v xml:space="preserve">  SX,LD k¿o mŸi ngÜi,gå hãng s°c,L&gt; 10m </v>
          </cell>
          <cell r="C1128" t="str">
            <v xml:space="preserve"> m3 </v>
          </cell>
          <cell r="D1128">
            <v>1391674</v>
          </cell>
          <cell r="E1128">
            <v>128425</v>
          </cell>
          <cell r="F1128">
            <v>0</v>
          </cell>
        </row>
        <row r="1129">
          <cell r="A1129">
            <v>400210</v>
          </cell>
          <cell r="B1129" t="str">
            <v xml:space="preserve">  SX,LD k¿o mŸi FibroXM,gå hãng s°c,L&lt;4.0m  </v>
          </cell>
          <cell r="C1129" t="str">
            <v xml:space="preserve"> m3 </v>
          </cell>
          <cell r="D1129">
            <v>1382778</v>
          </cell>
          <cell r="E1129">
            <v>92800</v>
          </cell>
          <cell r="F1129">
            <v>0</v>
          </cell>
        </row>
        <row r="1130">
          <cell r="A1130">
            <v>400220</v>
          </cell>
          <cell r="B1130" t="str">
            <v xml:space="preserve">  SX,LD k¿o mŸi FibroXM,gå hãng s°c,L&lt;5.7m  </v>
          </cell>
          <cell r="C1130" t="str">
            <v xml:space="preserve"> m3 </v>
          </cell>
          <cell r="D1130">
            <v>1371799</v>
          </cell>
          <cell r="E1130">
            <v>99288</v>
          </cell>
          <cell r="F1130">
            <v>0</v>
          </cell>
        </row>
        <row r="1131">
          <cell r="A1131">
            <v>400230</v>
          </cell>
          <cell r="B1131" t="str">
            <v xml:space="preserve">  SX,LD k¿o mŸi FibroXM,gå hãng s°c,L&lt;6.9m  </v>
          </cell>
          <cell r="C1131" t="str">
            <v xml:space="preserve"> m3 </v>
          </cell>
          <cell r="D1131">
            <v>1302348</v>
          </cell>
          <cell r="E1131">
            <v>107314</v>
          </cell>
          <cell r="F1131">
            <v>0</v>
          </cell>
        </row>
        <row r="1132">
          <cell r="A1132">
            <v>400240</v>
          </cell>
          <cell r="B1132" t="str">
            <v xml:space="preserve">  SX,LD k¿o mŸi FibroXM,gå hãng s°c,L&lt;8.1m  </v>
          </cell>
          <cell r="C1132" t="str">
            <v xml:space="preserve"> m3 </v>
          </cell>
          <cell r="D1132">
            <v>1322365</v>
          </cell>
          <cell r="E1132">
            <v>116880</v>
          </cell>
          <cell r="F1132">
            <v>0</v>
          </cell>
        </row>
        <row r="1133">
          <cell r="A1133">
            <v>400250</v>
          </cell>
          <cell r="B1133" t="str">
            <v xml:space="preserve">  SX,LD k¿o mŸi FibroXM,gå hãng s°c,L&lt;9.0m  </v>
          </cell>
          <cell r="C1133" t="str">
            <v xml:space="preserve"> m3 </v>
          </cell>
          <cell r="D1133">
            <v>1488617</v>
          </cell>
          <cell r="E1133">
            <v>118090</v>
          </cell>
          <cell r="F1133">
            <v>0</v>
          </cell>
        </row>
        <row r="1134">
          <cell r="A1134">
            <v>400260</v>
          </cell>
          <cell r="B1134" t="str">
            <v xml:space="preserve">  SX,LD k¿o mŸi FibroXM,gå hãng s°c,L&gt;10 m  </v>
          </cell>
          <cell r="C1134" t="str">
            <v xml:space="preserve"> m3 </v>
          </cell>
          <cell r="D1134">
            <v>1567424</v>
          </cell>
          <cell r="E1134">
            <v>126886</v>
          </cell>
          <cell r="F1134">
            <v>0</v>
          </cell>
        </row>
        <row r="1135">
          <cell r="A1135">
            <v>400310</v>
          </cell>
          <cell r="B1135" t="str">
            <v xml:space="preserve">  SX,LD k¿o hån hìp,mŸingÜi,gå HS°c,L&lt;8.1m  </v>
          </cell>
          <cell r="C1135" t="str">
            <v xml:space="preserve"> m3 </v>
          </cell>
          <cell r="D1135">
            <v>1320292</v>
          </cell>
          <cell r="E1135">
            <v>111492</v>
          </cell>
          <cell r="F1135">
            <v>0</v>
          </cell>
        </row>
        <row r="1136">
          <cell r="A1136">
            <v>400310</v>
          </cell>
          <cell r="B1136" t="str">
            <v xml:space="preserve">  SX,LD k¿o hån hìp,mŸi ngÜi,gå HS°c,L&lt;9m   </v>
          </cell>
          <cell r="C1136" t="str">
            <v xml:space="preserve"> m3 </v>
          </cell>
          <cell r="D1136">
            <v>1412751</v>
          </cell>
          <cell r="E1136">
            <v>113472</v>
          </cell>
          <cell r="F1136">
            <v>0</v>
          </cell>
        </row>
        <row r="1137">
          <cell r="A1137">
            <v>400310</v>
          </cell>
          <cell r="B1137" t="str">
            <v xml:space="preserve">  SX,LD k¿o hån hìp,mŸi ngÜi,gå HS°c,L&gt;10m  </v>
          </cell>
          <cell r="C1137" t="str">
            <v xml:space="preserve"> m3 </v>
          </cell>
          <cell r="D1137">
            <v>1291044</v>
          </cell>
          <cell r="E1137">
            <v>119849</v>
          </cell>
          <cell r="F1137">
            <v>0</v>
          </cell>
        </row>
        <row r="1138">
          <cell r="A1138">
            <v>400410</v>
          </cell>
          <cell r="B1138" t="str">
            <v xml:space="preserve">  SX,LD k¿o HHìp gå+s°t,mŸi FibroXM,L&lt;8.1m  </v>
          </cell>
          <cell r="C1138" t="str">
            <v xml:space="preserve"> m3 </v>
          </cell>
          <cell r="D1138">
            <v>1397254</v>
          </cell>
          <cell r="E1138">
            <v>106545</v>
          </cell>
          <cell r="F1138">
            <v>0</v>
          </cell>
        </row>
        <row r="1139">
          <cell r="A1139">
            <v>400420</v>
          </cell>
          <cell r="B1139" t="str">
            <v xml:space="preserve">  SX,LD k¿o HHìp gå+s°t,mŸi FibroXM,L&lt;9.0m  </v>
          </cell>
          <cell r="C1139" t="str">
            <v xml:space="preserve"> m3 </v>
          </cell>
          <cell r="D1139">
            <v>1341808</v>
          </cell>
          <cell r="E1139">
            <v>110613</v>
          </cell>
          <cell r="F1139">
            <v>0</v>
          </cell>
        </row>
        <row r="1140">
          <cell r="A1140">
            <v>400430</v>
          </cell>
          <cell r="B1140" t="str">
            <v xml:space="preserve">  SX,LD k¿o HHìp gå+s°t,mŸi FibroXM,L&gt;10.m  </v>
          </cell>
          <cell r="C1140" t="str">
            <v xml:space="preserve"> m3 </v>
          </cell>
          <cell r="D1140">
            <v>1554025</v>
          </cell>
          <cell r="E1140">
            <v>131834</v>
          </cell>
          <cell r="F1140">
            <v>0</v>
          </cell>
        </row>
        <row r="1141">
          <cell r="A1141">
            <v>401210</v>
          </cell>
          <cell r="B1141" t="str">
            <v xml:space="preserve">  SXgi±ng vÖ k¿o theomŸi gian giùa  L&lt;8.1m  </v>
          </cell>
          <cell r="C1141" t="str">
            <v xml:space="preserve"> m3 </v>
          </cell>
          <cell r="D1141">
            <v>1375419</v>
          </cell>
          <cell r="E1141">
            <v>123874</v>
          </cell>
          <cell r="F1141">
            <v>0</v>
          </cell>
        </row>
        <row r="1142">
          <cell r="A1142">
            <v>401220</v>
          </cell>
          <cell r="B1142" t="str">
            <v xml:space="preserve">  SXgi±ng vÖ k¿o theo mŸi gian giùa L&lt;=9m   </v>
          </cell>
          <cell r="C1142" t="str">
            <v xml:space="preserve"> m3 </v>
          </cell>
          <cell r="D1142">
            <v>1364544</v>
          </cell>
          <cell r="E1142">
            <v>129495</v>
          </cell>
          <cell r="F1142">
            <v>0</v>
          </cell>
        </row>
        <row r="1143">
          <cell r="A1143">
            <v>401230</v>
          </cell>
          <cell r="B1143" t="str">
            <v xml:space="preserve">  SXgi±ng vÖ k¿o theo mŸi gian giùa L&gt;10m   </v>
          </cell>
          <cell r="C1143" t="str">
            <v xml:space="preserve"> m3 </v>
          </cell>
          <cell r="D1143">
            <v>1319544</v>
          </cell>
          <cell r="E1143">
            <v>102580</v>
          </cell>
          <cell r="F1143">
            <v>0</v>
          </cell>
        </row>
        <row r="1144">
          <cell r="A1144">
            <v>401240</v>
          </cell>
          <cell r="B1144" t="str">
            <v xml:space="preserve">  SXgi±ng vÖ k¿o theo mŸi gian ½hãi L&lt;8.1m  </v>
          </cell>
          <cell r="C1144" t="str">
            <v xml:space="preserve"> m3 </v>
          </cell>
          <cell r="D1144">
            <v>1378294</v>
          </cell>
          <cell r="E1144">
            <v>123009</v>
          </cell>
          <cell r="F1144">
            <v>0</v>
          </cell>
        </row>
        <row r="1145">
          <cell r="A1145">
            <v>401250</v>
          </cell>
          <cell r="B1145" t="str">
            <v xml:space="preserve">  SXgi±ng vÖ k¿o theo mŸi gian ½hãi L&lt;=9m   </v>
          </cell>
          <cell r="C1145" t="str">
            <v xml:space="preserve"> m3 </v>
          </cell>
          <cell r="D1145">
            <v>1364544</v>
          </cell>
          <cell r="E1145">
            <v>123009</v>
          </cell>
          <cell r="F1145">
            <v>0</v>
          </cell>
        </row>
        <row r="1146">
          <cell r="A1146">
            <v>401260</v>
          </cell>
          <cell r="B1146" t="str">
            <v xml:space="preserve">  SXgi±ng vÖ k¿o theo mŸi gian ½hãi L&gt;10m   </v>
          </cell>
          <cell r="C1146" t="str">
            <v xml:space="preserve"> m3 </v>
          </cell>
          <cell r="D1146">
            <v>1342669</v>
          </cell>
          <cell r="E1146">
            <v>120847</v>
          </cell>
          <cell r="F1146">
            <v>0</v>
          </cell>
        </row>
        <row r="1147">
          <cell r="A1147">
            <v>401310</v>
          </cell>
          <cell r="B1147" t="str">
            <v xml:space="preserve">  SX,LD gi±ng vÖ k¿o s°t trÝn,L&lt;=15m    </v>
          </cell>
          <cell r="C1147" t="str">
            <v xml:space="preserve"> t¶n </v>
          </cell>
          <cell r="D1147">
            <v>8588679</v>
          </cell>
          <cell r="E1147">
            <v>390538</v>
          </cell>
          <cell r="F1147">
            <v>0</v>
          </cell>
        </row>
        <row r="1148">
          <cell r="A1148">
            <v>401410</v>
          </cell>
          <cell r="B1148" t="str">
            <v xml:space="preserve">  SX,LD x¡ gã gå mŸi th²ng                  </v>
          </cell>
          <cell r="C1148" t="str">
            <v xml:space="preserve"> m3 </v>
          </cell>
          <cell r="D1148">
            <v>1129120</v>
          </cell>
          <cell r="E1148">
            <v>41066</v>
          </cell>
          <cell r="F1148">
            <v>0</v>
          </cell>
        </row>
        <row r="1149">
          <cell r="A1149">
            <v>401420</v>
          </cell>
          <cell r="B1149" t="str">
            <v xml:space="preserve">  SX,LD x¡ gã gå mŸi nâi,mŸi gÜc            </v>
          </cell>
          <cell r="C1149" t="str">
            <v xml:space="preserve"> m3 </v>
          </cell>
          <cell r="D1149">
            <v>1129120</v>
          </cell>
          <cell r="E1149">
            <v>41066</v>
          </cell>
          <cell r="F1149">
            <v>0</v>
          </cell>
        </row>
        <row r="1150">
          <cell r="A1150">
            <v>401430</v>
          </cell>
          <cell r="B1150" t="str">
            <v xml:space="preserve">  SX,LD c·u phong                           </v>
          </cell>
          <cell r="C1150" t="str">
            <v xml:space="preserve"> m3 </v>
          </cell>
          <cell r="D1150">
            <v>1128875</v>
          </cell>
          <cell r="E1150">
            <v>32170</v>
          </cell>
          <cell r="F1150">
            <v>0</v>
          </cell>
        </row>
        <row r="1151">
          <cell r="A1151">
            <v>402110</v>
          </cell>
          <cell r="B1151" t="str">
            <v xml:space="preserve">  L°p dúng cŸc lo­i khuán cøa gå            </v>
          </cell>
          <cell r="C1151" t="str">
            <v xml:space="preserve"> m</v>
          </cell>
          <cell r="D1151">
            <v>1860</v>
          </cell>
          <cell r="E1151">
            <v>2255</v>
          </cell>
          <cell r="F1151">
            <v>0</v>
          </cell>
        </row>
        <row r="1152">
          <cell r="A1152">
            <v>402210</v>
          </cell>
          <cell r="B1152" t="str">
            <v xml:space="preserve">  L°p cøa gå v¡o khuán                      </v>
          </cell>
          <cell r="C1152" t="str">
            <v xml:space="preserve"> m2 </v>
          </cell>
          <cell r="D1152">
            <v>0</v>
          </cell>
          <cell r="E1152">
            <v>2819</v>
          </cell>
          <cell r="F1152">
            <v>0</v>
          </cell>
        </row>
        <row r="1153">
          <cell r="A1153">
            <v>402220</v>
          </cell>
          <cell r="B1153" t="str">
            <v xml:space="preserve">  L°p cøa kháng cÜ khuán                    </v>
          </cell>
          <cell r="C1153" t="str">
            <v xml:space="preserve"> m2 </v>
          </cell>
          <cell r="D1153">
            <v>2007</v>
          </cell>
          <cell r="E1153">
            <v>4510</v>
          </cell>
          <cell r="F1153">
            <v>0</v>
          </cell>
        </row>
        <row r="1154">
          <cell r="A1154">
            <v>500111</v>
          </cell>
          <cell r="B1154" t="str">
            <v xml:space="preserve">  SX vÖ k¿o th¾p hÖnh liÅn kÆt h¡n,L&lt;= 9m   </v>
          </cell>
          <cell r="C1154" t="str">
            <v xml:space="preserve"> t¶n </v>
          </cell>
          <cell r="D1154">
            <v>5033204</v>
          </cell>
          <cell r="E1154">
            <v>480890</v>
          </cell>
          <cell r="F1154">
            <v>873618</v>
          </cell>
        </row>
        <row r="1155">
          <cell r="A1155">
            <v>500112</v>
          </cell>
          <cell r="B1155" t="str">
            <v xml:space="preserve">  SX vÖ k¿o th¾p hÖnh liÅn kÆt h¡n,L&lt;=12m   </v>
          </cell>
          <cell r="C1155" t="str">
            <v xml:space="preserve"> t¶n </v>
          </cell>
          <cell r="D1155">
            <v>4959950</v>
          </cell>
          <cell r="E1155">
            <v>454846</v>
          </cell>
          <cell r="F1155">
            <v>573342</v>
          </cell>
        </row>
        <row r="1156">
          <cell r="A1156">
            <v>500113</v>
          </cell>
          <cell r="B1156" t="str">
            <v xml:space="preserve">  SX vÖ k¿o th¾p hÖnh liÅn kÆt h¡n,L&lt;=15m   </v>
          </cell>
          <cell r="C1156" t="str">
            <v xml:space="preserve"> t¶n </v>
          </cell>
          <cell r="D1156">
            <v>4860854</v>
          </cell>
          <cell r="E1156">
            <v>586371</v>
          </cell>
          <cell r="F1156">
            <v>450812</v>
          </cell>
        </row>
        <row r="1157">
          <cell r="A1157">
            <v>500114</v>
          </cell>
          <cell r="B1157" t="str">
            <v xml:space="preserve">  SX vÖ k¿o th¾p hÖnh liÅn kÆt h¡n,L&lt;=18m   </v>
          </cell>
          <cell r="C1157" t="str">
            <v xml:space="preserve"> t¶n </v>
          </cell>
          <cell r="D1157">
            <v>4997790</v>
          </cell>
          <cell r="E1157">
            <v>435397</v>
          </cell>
          <cell r="F1157">
            <v>462224</v>
          </cell>
        </row>
        <row r="1158">
          <cell r="A1158">
            <v>500115</v>
          </cell>
          <cell r="B1158" t="str">
            <v xml:space="preserve">  SX vÖ k¿o th¾p hÖnh liÅn kÆt h¡n,L&lt;=18m   </v>
          </cell>
          <cell r="C1158" t="str">
            <v xml:space="preserve"> t¶n </v>
          </cell>
          <cell r="D1158">
            <v>4861407</v>
          </cell>
          <cell r="E1158">
            <v>367220</v>
          </cell>
          <cell r="F1158">
            <v>260639</v>
          </cell>
        </row>
        <row r="1159">
          <cell r="A1159">
            <v>500116</v>
          </cell>
          <cell r="B1159" t="str">
            <v xml:space="preserve">  SX vÖ k¿o th¾p hÖnh liÅn kÆt h¡n,L&lt;=21m   </v>
          </cell>
          <cell r="C1159" t="str">
            <v xml:space="preserve"> t¶n </v>
          </cell>
          <cell r="D1159">
            <v>4808626</v>
          </cell>
          <cell r="E1159">
            <v>320127</v>
          </cell>
          <cell r="F1159">
            <v>404723</v>
          </cell>
        </row>
        <row r="1160">
          <cell r="A1160">
            <v>500211</v>
          </cell>
          <cell r="B1160" t="str">
            <v xml:space="preserve">  SX k¿o th¾p,(thanh h­ =th¾p trÝn),L&lt;= 9m  </v>
          </cell>
          <cell r="C1160" t="str">
            <v xml:space="preserve"> t¶n </v>
          </cell>
          <cell r="D1160">
            <v>5525928</v>
          </cell>
          <cell r="E1160">
            <v>749639</v>
          </cell>
          <cell r="F1160">
            <v>589365</v>
          </cell>
        </row>
        <row r="1161">
          <cell r="A1161">
            <v>500212</v>
          </cell>
          <cell r="B1161" t="str">
            <v xml:space="preserve">  SX k¿o th¾p,(thanh h­ =th¾p trÝn),L&lt;=12m  </v>
          </cell>
          <cell r="C1161" t="str">
            <v xml:space="preserve"> t¶n </v>
          </cell>
          <cell r="D1161">
            <v>5068530</v>
          </cell>
          <cell r="E1161">
            <v>502615</v>
          </cell>
          <cell r="F1161">
            <v>448317</v>
          </cell>
        </row>
        <row r="1162">
          <cell r="A1162">
            <v>500213</v>
          </cell>
          <cell r="B1162" t="str">
            <v xml:space="preserve">  SX k¿o th¾p,(thanh h­ =th¾p trÝn),L&lt;=15m  </v>
          </cell>
          <cell r="C1162" t="str">
            <v xml:space="preserve"> t¶n </v>
          </cell>
          <cell r="D1162">
            <v>5226986</v>
          </cell>
          <cell r="E1162">
            <v>430121</v>
          </cell>
          <cell r="F1162">
            <v>297391</v>
          </cell>
        </row>
        <row r="1163">
          <cell r="A1163">
            <v>500311</v>
          </cell>
          <cell r="B1163" t="str">
            <v xml:space="preserve">  SX gi±ng mŸi                              </v>
          </cell>
          <cell r="C1163" t="str">
            <v xml:space="preserve"> t¶n </v>
          </cell>
          <cell r="D1163">
            <v>4510122</v>
          </cell>
          <cell r="E1163">
            <v>409994</v>
          </cell>
          <cell r="F1163">
            <v>63440</v>
          </cell>
        </row>
        <row r="1164">
          <cell r="A1164">
            <v>500321</v>
          </cell>
          <cell r="B1164" t="str">
            <v xml:space="preserve">  SX x¡ gã 1 s°t hÖnh lèn                   </v>
          </cell>
          <cell r="C1164" t="str">
            <v xml:space="preserve"> t¶n </v>
          </cell>
          <cell r="D1164">
            <v>4230703</v>
          </cell>
          <cell r="E1164">
            <v>75881</v>
          </cell>
          <cell r="F1164">
            <v>0</v>
          </cell>
        </row>
        <row r="1165">
          <cell r="A1165">
            <v>500411</v>
          </cell>
          <cell r="B1165" t="str">
            <v xml:space="preserve">  SX d·m tõéng,cæt,d·m dõèi vÖ k¿o          </v>
          </cell>
          <cell r="C1165" t="str">
            <v xml:space="preserve"> t¶n </v>
          </cell>
          <cell r="D1165">
            <v>4745873</v>
          </cell>
          <cell r="E1165">
            <v>402555</v>
          </cell>
          <cell r="F1165">
            <v>399320</v>
          </cell>
        </row>
        <row r="1166">
          <cell r="A1166">
            <v>500421</v>
          </cell>
          <cell r="B1166" t="str">
            <v xml:space="preserve">  SX d·m mŸi                                </v>
          </cell>
          <cell r="C1166" t="str">
            <v xml:space="preserve"> t¶n </v>
          </cell>
          <cell r="D1166">
            <v>4538710</v>
          </cell>
          <cell r="E1166">
            <v>283079</v>
          </cell>
          <cell r="F1166">
            <v>359946</v>
          </cell>
        </row>
        <row r="1167">
          <cell r="A1167">
            <v>500431</v>
          </cell>
          <cell r="B1167" t="str">
            <v xml:space="preserve">  SX d·m c·u tròc th¾p                      </v>
          </cell>
          <cell r="C1167" t="str">
            <v xml:space="preserve"> t¶n </v>
          </cell>
          <cell r="D1167">
            <v>4793257</v>
          </cell>
          <cell r="E1167">
            <v>254904</v>
          </cell>
          <cell r="F1167">
            <v>395410</v>
          </cell>
        </row>
        <row r="1168">
          <cell r="A1168">
            <v>500511</v>
          </cell>
          <cell r="B1168" t="str">
            <v xml:space="preserve">  SX thang s°t                              </v>
          </cell>
          <cell r="C1168" t="str">
            <v xml:space="preserve"> t¶n </v>
          </cell>
          <cell r="D1168">
            <v>4435618</v>
          </cell>
          <cell r="E1168">
            <v>320115</v>
          </cell>
          <cell r="F1168">
            <v>569259</v>
          </cell>
        </row>
        <row r="1169">
          <cell r="A1169">
            <v>500521</v>
          </cell>
          <cell r="B1169" t="str">
            <v xml:space="preserve">  SX lan can s°t                            </v>
          </cell>
          <cell r="C1169" t="str">
            <v xml:space="preserve"> t¶n </v>
          </cell>
          <cell r="D1169">
            <v>4674571</v>
          </cell>
          <cell r="E1169">
            <v>397607</v>
          </cell>
          <cell r="F1169">
            <v>230922</v>
          </cell>
        </row>
        <row r="1170">
          <cell r="A1170">
            <v>500531</v>
          </cell>
          <cell r="B1170" t="str">
            <v xml:space="preserve">  SX cøa sä tréi th¾p                       </v>
          </cell>
          <cell r="C1170" t="str">
            <v xml:space="preserve"> t¶n </v>
          </cell>
          <cell r="D1170">
            <v>4283030</v>
          </cell>
          <cell r="E1170">
            <v>976722</v>
          </cell>
          <cell r="F1170">
            <v>1113779</v>
          </cell>
        </row>
        <row r="1171">
          <cell r="A1171">
            <v>500611</v>
          </cell>
          <cell r="B1171" t="str">
            <v xml:space="preserve">  SX h¡ng r¡o lõèi th¾p                     </v>
          </cell>
          <cell r="C1171" t="str">
            <v xml:space="preserve"> m2 </v>
          </cell>
          <cell r="D1171">
            <v>84651</v>
          </cell>
          <cell r="E1171">
            <v>13191</v>
          </cell>
          <cell r="F1171">
            <v>6344</v>
          </cell>
        </row>
        <row r="1172">
          <cell r="A1172">
            <v>500612</v>
          </cell>
          <cell r="B1172" t="str">
            <v xml:space="preserve">  SX h¡ng r¡o song s°t trÝn                 </v>
          </cell>
          <cell r="C1172" t="str">
            <v xml:space="preserve"> m2 </v>
          </cell>
          <cell r="D1172">
            <v>102754</v>
          </cell>
          <cell r="E1172">
            <v>14657</v>
          </cell>
          <cell r="F1172">
            <v>7613</v>
          </cell>
        </row>
        <row r="1173">
          <cell r="A1173">
            <v>500621</v>
          </cell>
          <cell r="B1173" t="str">
            <v xml:space="preserve">  SX cøa lõèi th¾p (khung th¾p)             </v>
          </cell>
          <cell r="C1173" t="str">
            <v xml:space="preserve"> m2 </v>
          </cell>
          <cell r="D1173">
            <v>103052</v>
          </cell>
          <cell r="E1173">
            <v>16912</v>
          </cell>
          <cell r="F1173">
            <v>9516</v>
          </cell>
        </row>
        <row r="1174">
          <cell r="A1174">
            <v>500622</v>
          </cell>
          <cell r="B1174" t="str">
            <v xml:space="preserve">  SX song s°t cøa                           </v>
          </cell>
          <cell r="C1174" t="str">
            <v xml:space="preserve"> m2 </v>
          </cell>
          <cell r="D1174">
            <v>110139</v>
          </cell>
          <cell r="E1174">
            <v>19167</v>
          </cell>
          <cell r="F1174">
            <v>9516</v>
          </cell>
        </row>
        <row r="1175">
          <cell r="A1175">
            <v>505110</v>
          </cell>
          <cell r="B1175" t="str">
            <v xml:space="preserve">  L°p dúng cæt th¾p                         </v>
          </cell>
          <cell r="C1175" t="str">
            <v xml:space="preserve"> t¶n </v>
          </cell>
          <cell r="D1175">
            <v>187923</v>
          </cell>
          <cell r="E1175">
            <v>104979</v>
          </cell>
          <cell r="F1175">
            <v>321011</v>
          </cell>
        </row>
        <row r="1176">
          <cell r="A1176">
            <v>505210</v>
          </cell>
          <cell r="B1176" t="str">
            <v xml:space="preserve">  L°p dúng vÖ k¿o th¾p L&lt;=18m           </v>
          </cell>
          <cell r="C1176" t="str">
            <v xml:space="preserve"> t¶n </v>
          </cell>
          <cell r="D1176">
            <v>224896</v>
          </cell>
          <cell r="E1176">
            <v>65245</v>
          </cell>
          <cell r="F1176">
            <v>211369</v>
          </cell>
        </row>
        <row r="1177">
          <cell r="A1177">
            <v>505220</v>
          </cell>
          <cell r="B1177" t="str">
            <v xml:space="preserve">  L°p dúng vÖ k¿o th¾p L&gt; 18m           </v>
          </cell>
          <cell r="C1177" t="str">
            <v xml:space="preserve"> t¶n </v>
          </cell>
          <cell r="D1177">
            <v>223727</v>
          </cell>
          <cell r="E1177">
            <v>57202</v>
          </cell>
          <cell r="F1177">
            <v>227263</v>
          </cell>
        </row>
        <row r="1178">
          <cell r="A1178">
            <v>505310</v>
          </cell>
          <cell r="B1178" t="str">
            <v xml:space="preserve">  L°p dúng x¡ gã th¾p                       </v>
          </cell>
          <cell r="C1178" t="str">
            <v xml:space="preserve"> t¶n </v>
          </cell>
          <cell r="D1178">
            <v>227440</v>
          </cell>
          <cell r="E1178">
            <v>29509</v>
          </cell>
          <cell r="F1178">
            <v>282111</v>
          </cell>
        </row>
        <row r="1179">
          <cell r="A1179">
            <v>505410</v>
          </cell>
          <cell r="B1179" t="str">
            <v xml:space="preserve">  L°p dúng gi±ng th¾p liÅn kÆt = ½inh tŸn   </v>
          </cell>
          <cell r="C1179" t="str">
            <v xml:space="preserve"> t¶n </v>
          </cell>
          <cell r="D1179">
            <v>262013</v>
          </cell>
          <cell r="E1179">
            <v>233263</v>
          </cell>
          <cell r="F1179">
            <v>865534</v>
          </cell>
        </row>
        <row r="1180">
          <cell r="A1180">
            <v>505420</v>
          </cell>
          <cell r="B1180" t="str">
            <v xml:space="preserve">  L°p dúng gi±ng th¾p liÅn kÆt = bu láng    </v>
          </cell>
          <cell r="C1180" t="str">
            <v xml:space="preserve"> t¶n </v>
          </cell>
          <cell r="D1180">
            <v>674411</v>
          </cell>
          <cell r="E1180">
            <v>25834</v>
          </cell>
          <cell r="F1180">
            <v>313831</v>
          </cell>
        </row>
        <row r="1181">
          <cell r="A1181">
            <v>505510</v>
          </cell>
          <cell r="B1181" t="str">
            <v xml:space="preserve">  L°p d·m tõéng,cæt châng,d·m c·u tròc ½çn  </v>
          </cell>
          <cell r="C1181" t="str">
            <v xml:space="preserve"> t¶n </v>
          </cell>
          <cell r="D1181">
            <v>315749</v>
          </cell>
          <cell r="E1181">
            <v>76528</v>
          </cell>
          <cell r="F1181">
            <v>271688</v>
          </cell>
        </row>
        <row r="1182">
          <cell r="A1182">
            <v>505610</v>
          </cell>
          <cell r="B1182" t="str">
            <v xml:space="preserve">  L°p d·m c·u tròc kÌ c¨ t¶n h¬m,d¡n h¬m</v>
          </cell>
          <cell r="C1182" t="str">
            <v xml:space="preserve"> t¶n </v>
          </cell>
          <cell r="D1182">
            <v>197866</v>
          </cell>
          <cell r="E1182">
            <v>81963</v>
          </cell>
          <cell r="F1182">
            <v>278212</v>
          </cell>
        </row>
        <row r="1183">
          <cell r="A1183">
            <v>505710</v>
          </cell>
          <cell r="B1183" t="str">
            <v xml:space="preserve">  L°p dúng thang s°t ½öng                   </v>
          </cell>
          <cell r="C1183" t="str">
            <v xml:space="preserve"> t¶n </v>
          </cell>
          <cell r="D1183">
            <v>131483</v>
          </cell>
          <cell r="E1183">
            <v>63558</v>
          </cell>
          <cell r="F1183">
            <v>399334</v>
          </cell>
        </row>
        <row r="1184">
          <cell r="A1184">
            <v>505720</v>
          </cell>
          <cell r="B1184" t="str">
            <v xml:space="preserve">  L°p dúng thang s°t xiÅn                   </v>
          </cell>
          <cell r="C1184" t="str">
            <v xml:space="preserve"> t¶n </v>
          </cell>
          <cell r="D1184">
            <v>150587</v>
          </cell>
          <cell r="E1184">
            <v>37724</v>
          </cell>
          <cell r="F1184">
            <v>268746</v>
          </cell>
        </row>
        <row r="1185">
          <cell r="A1185">
            <v>505730</v>
          </cell>
          <cell r="B1185" t="str">
            <v xml:space="preserve">  L°p dúng lan can s°t                      </v>
          </cell>
          <cell r="C1185" t="str">
            <v xml:space="preserve"> t¶n </v>
          </cell>
          <cell r="D1185">
            <v>136511</v>
          </cell>
          <cell r="E1185">
            <v>45939</v>
          </cell>
          <cell r="F1185">
            <v>515871</v>
          </cell>
        </row>
        <row r="1186">
          <cell r="A1186">
            <v>505740</v>
          </cell>
          <cell r="B1186" t="str">
            <v xml:space="preserve">  L°p dúng cøa sä tréi                      </v>
          </cell>
          <cell r="C1186" t="str">
            <v xml:space="preserve"> t¶n </v>
          </cell>
          <cell r="D1186">
            <v>11888</v>
          </cell>
          <cell r="E1186">
            <v>51506</v>
          </cell>
          <cell r="F1186">
            <v>210064</v>
          </cell>
        </row>
        <row r="1187">
          <cell r="A1187">
            <v>505810</v>
          </cell>
          <cell r="B1187" t="str">
            <v xml:space="preserve">  L°p dúng s¡n thao tŸc                     </v>
          </cell>
          <cell r="C1187" t="str">
            <v xml:space="preserve"> t¶n </v>
          </cell>
          <cell r="D1187">
            <v>544600</v>
          </cell>
          <cell r="E1187">
            <v>140978</v>
          </cell>
          <cell r="F1187">
            <v>379766</v>
          </cell>
        </row>
        <row r="1188">
          <cell r="A1188">
            <v>505910</v>
          </cell>
          <cell r="B1188" t="str">
            <v xml:space="preserve">  L°p cŸc c¶u kiÎn th¾p &lt;=50kg = thð cáng   </v>
          </cell>
          <cell r="C1188" t="str">
            <v xml:space="preserve"> t¶n </v>
          </cell>
          <cell r="D1188">
            <v>452806</v>
          </cell>
          <cell r="E1188">
            <v>126036</v>
          </cell>
          <cell r="F1188">
            <v>229970</v>
          </cell>
        </row>
        <row r="1189">
          <cell r="A1189">
            <v>601110</v>
          </cell>
          <cell r="B1189" t="str">
            <v xml:space="preserve">  L¡m mŸi ngÜi 22v/m2,cao &lt;=4m          </v>
          </cell>
          <cell r="C1189" t="str">
            <v xml:space="preserve"> m2 </v>
          </cell>
          <cell r="D1189">
            <v>27074.71</v>
          </cell>
          <cell r="E1189">
            <v>1284.73</v>
          </cell>
          <cell r="F1189">
            <v>8.98</v>
          </cell>
        </row>
        <row r="1190">
          <cell r="A1190">
            <v>601120</v>
          </cell>
          <cell r="B1190" t="str">
            <v xml:space="preserve">  L¡m mŸi ngÜi 22v/m2,cao &gt; 4m          </v>
          </cell>
          <cell r="C1190" t="str">
            <v xml:space="preserve"> m2 </v>
          </cell>
          <cell r="D1190">
            <v>27074.71</v>
          </cell>
          <cell r="E1190">
            <v>1417.13</v>
          </cell>
          <cell r="F1190">
            <v>224.13</v>
          </cell>
        </row>
        <row r="1191">
          <cell r="A1191">
            <v>605110</v>
          </cell>
          <cell r="B1191" t="str">
            <v xml:space="preserve">  L¡m mŸi Fibrá xi m¯ng                     </v>
          </cell>
          <cell r="C1191" t="str">
            <v xml:space="preserve"> m2 </v>
          </cell>
          <cell r="D1191">
            <v>35625.519999999997</v>
          </cell>
          <cell r="E1191">
            <v>832.31</v>
          </cell>
          <cell r="F1191">
            <v>0</v>
          </cell>
        </row>
        <row r="1192">
          <cell r="A1192">
            <v>605210</v>
          </cell>
          <cell r="B1192" t="str">
            <v xml:space="preserve">  L¡m mŸi tán trŸng kÁm                 </v>
          </cell>
          <cell r="C1192" t="str">
            <v xml:space="preserve"> m2 </v>
          </cell>
          <cell r="D1192">
            <v>86170.12</v>
          </cell>
          <cell r="E1192">
            <v>691.79</v>
          </cell>
          <cell r="F1192">
            <v>0</v>
          </cell>
        </row>
        <row r="1193">
          <cell r="A1193">
            <v>605310</v>
          </cell>
          <cell r="B1193" t="str">
            <v xml:space="preserve">  L¡m mŸi t¶m nhúa trong lõìn sÜng          </v>
          </cell>
          <cell r="C1193" t="str">
            <v xml:space="preserve"> m2 </v>
          </cell>
          <cell r="D1193">
            <v>31714.14</v>
          </cell>
          <cell r="E1193">
            <v>553.42999999999995</v>
          </cell>
          <cell r="F1193">
            <v>0</v>
          </cell>
        </row>
        <row r="1194">
          <cell r="A1194">
            <v>606110</v>
          </cell>
          <cell r="B1194" t="str">
            <v xml:space="preserve">  DŸn ngÜi trÅn mŸi nghiÅng bÅ táng H&lt;=4m   </v>
          </cell>
          <cell r="C1194" t="str">
            <v xml:space="preserve"> m2 </v>
          </cell>
          <cell r="D1194">
            <v>42402</v>
          </cell>
          <cell r="E1194">
            <v>5637</v>
          </cell>
          <cell r="F1194">
            <v>113</v>
          </cell>
        </row>
        <row r="1195">
          <cell r="A1195">
            <v>606120</v>
          </cell>
          <cell r="B1195" t="str">
            <v xml:space="preserve">  DŸn ngÜi trÅn mŸi nghiÅng bÅ táng H&gt; 4m   </v>
          </cell>
          <cell r="C1195" t="str">
            <v xml:space="preserve"> m2 </v>
          </cell>
          <cell r="D1195">
            <v>42402</v>
          </cell>
          <cell r="E1195">
            <v>6201</v>
          </cell>
          <cell r="F1195">
            <v>113</v>
          </cell>
        </row>
        <row r="1196">
          <cell r="A1196">
            <v>651111</v>
          </cell>
          <cell r="B1196" t="str">
            <v xml:space="preserve">  TrŸt tõéng d¡y 1.0cm,cao &lt;=4m    M25  </v>
          </cell>
          <cell r="C1196" t="str">
            <v xml:space="preserve"> m2 </v>
          </cell>
          <cell r="D1196">
            <v>1782</v>
          </cell>
          <cell r="E1196">
            <v>1506</v>
          </cell>
          <cell r="F1196">
            <v>77</v>
          </cell>
        </row>
        <row r="1197">
          <cell r="A1197">
            <v>651112</v>
          </cell>
          <cell r="B1197" t="str">
            <v xml:space="preserve">  TrŸt tõéng d¡y 1.0cm,cao &lt;=4m    M50  </v>
          </cell>
          <cell r="C1197" t="str">
            <v xml:space="preserve"> m2 </v>
          </cell>
          <cell r="D1197">
            <v>2712</v>
          </cell>
          <cell r="E1197">
            <v>1506</v>
          </cell>
          <cell r="F1197">
            <v>77</v>
          </cell>
        </row>
        <row r="1198">
          <cell r="A1198">
            <v>651121</v>
          </cell>
          <cell r="B1198" t="str">
            <v xml:space="preserve">  TrŸt tõéng d¡y 1.0cm,cao &gt; 4m    M25  </v>
          </cell>
          <cell r="C1198" t="str">
            <v xml:space="preserve"> m2 </v>
          </cell>
          <cell r="D1198">
            <v>1791</v>
          </cell>
          <cell r="E1198">
            <v>2166</v>
          </cell>
          <cell r="F1198">
            <v>113</v>
          </cell>
        </row>
        <row r="1199">
          <cell r="A1199">
            <v>651122</v>
          </cell>
          <cell r="B1199" t="str">
            <v xml:space="preserve">  TrŸt tõéng d¡y 1.0cm,cao &gt; 4m    M50  </v>
          </cell>
          <cell r="C1199" t="str">
            <v xml:space="preserve"> m2 </v>
          </cell>
          <cell r="D1199">
            <v>2726</v>
          </cell>
          <cell r="E1199">
            <v>2166</v>
          </cell>
          <cell r="F1199">
            <v>113</v>
          </cell>
        </row>
        <row r="1200">
          <cell r="A1200">
            <v>651131</v>
          </cell>
          <cell r="B1200" t="str">
            <v xml:space="preserve">  TrŸt tõéng d¡y 1.5cm,cao &lt;=4m    M25  </v>
          </cell>
          <cell r="C1200" t="str">
            <v xml:space="preserve"> m2 </v>
          </cell>
          <cell r="D1200">
            <v>2524</v>
          </cell>
          <cell r="E1200">
            <v>1506</v>
          </cell>
          <cell r="F1200">
            <v>77</v>
          </cell>
        </row>
        <row r="1201">
          <cell r="A1201">
            <v>651132</v>
          </cell>
          <cell r="B1201" t="str">
            <v xml:space="preserve">  TrŸt tõéng d¡y 1.5cm,cao &lt;=4m    M50  </v>
          </cell>
          <cell r="C1201" t="str">
            <v xml:space="preserve"> m2 </v>
          </cell>
          <cell r="D1201">
            <v>3842</v>
          </cell>
          <cell r="E1201">
            <v>1506</v>
          </cell>
          <cell r="F1201">
            <v>77</v>
          </cell>
        </row>
        <row r="1202">
          <cell r="A1202">
            <v>651141</v>
          </cell>
          <cell r="B1202" t="str">
            <v xml:space="preserve">  TrŸt tõéng d¡y 1.5cm,cao &gt; 4m    M25  </v>
          </cell>
          <cell r="C1202" t="str">
            <v xml:space="preserve"> m2 </v>
          </cell>
          <cell r="D1202">
            <v>2537</v>
          </cell>
          <cell r="E1202">
            <v>2166</v>
          </cell>
          <cell r="F1202">
            <v>113</v>
          </cell>
        </row>
        <row r="1203">
          <cell r="A1203">
            <v>651142</v>
          </cell>
          <cell r="B1203" t="str">
            <v xml:space="preserve">  TrŸt tõéng d¡y 1.5cm,cao &gt; 4m    M50  </v>
          </cell>
          <cell r="C1203" t="str">
            <v xml:space="preserve"> m2 </v>
          </cell>
          <cell r="D1203">
            <v>3862</v>
          </cell>
          <cell r="E1203">
            <v>2166</v>
          </cell>
          <cell r="F1203">
            <v>113</v>
          </cell>
        </row>
        <row r="1204">
          <cell r="A1204">
            <v>651151</v>
          </cell>
          <cell r="B1204" t="str">
            <v xml:space="preserve">  TrŸt tõéng d¡y 2.0cm,cao &lt;=4m    M25  </v>
          </cell>
          <cell r="C1204" t="str">
            <v xml:space="preserve"> m2 </v>
          </cell>
          <cell r="D1204">
            <v>3415</v>
          </cell>
          <cell r="E1204">
            <v>1506</v>
          </cell>
          <cell r="F1204">
            <v>77</v>
          </cell>
        </row>
        <row r="1205">
          <cell r="A1205">
            <v>651152</v>
          </cell>
          <cell r="B1205" t="str">
            <v xml:space="preserve">  TrŸt tõéng d¡y 2.0cm,cao &lt;=4m    M50  </v>
          </cell>
          <cell r="C1205" t="str">
            <v xml:space="preserve"> m2 </v>
          </cell>
          <cell r="D1205">
            <v>5199</v>
          </cell>
          <cell r="E1205">
            <v>1506</v>
          </cell>
          <cell r="F1205">
            <v>77</v>
          </cell>
        </row>
        <row r="1206">
          <cell r="A1206">
            <v>651153</v>
          </cell>
          <cell r="B1206" t="str">
            <v xml:space="preserve">  TrŸt tõéng d¡y 2.0cm,cao &lt;=4m    M75  </v>
          </cell>
          <cell r="C1206" t="str">
            <v xml:space="preserve"> m2 </v>
          </cell>
          <cell r="D1206">
            <v>6983</v>
          </cell>
          <cell r="E1206">
            <v>1506</v>
          </cell>
          <cell r="F1206">
            <v>77</v>
          </cell>
        </row>
        <row r="1207">
          <cell r="A1207">
            <v>651161</v>
          </cell>
          <cell r="B1207" t="str">
            <v xml:space="preserve">  TrŸt tõéng d¡y 2.0cm,cao &gt; 4m    M25  </v>
          </cell>
          <cell r="C1207" t="str">
            <v xml:space="preserve"> m2 </v>
          </cell>
          <cell r="D1207">
            <v>3432</v>
          </cell>
          <cell r="E1207">
            <v>2166</v>
          </cell>
          <cell r="F1207">
            <v>113</v>
          </cell>
        </row>
        <row r="1208">
          <cell r="A1208">
            <v>651162</v>
          </cell>
          <cell r="B1208" t="str">
            <v xml:space="preserve">  TrŸt tõéng d¡y 2.0cm,cao &gt; 4m    M50  </v>
          </cell>
          <cell r="C1208" t="str">
            <v xml:space="preserve"> m2 </v>
          </cell>
          <cell r="D1208">
            <v>5225</v>
          </cell>
          <cell r="E1208">
            <v>2166</v>
          </cell>
          <cell r="F1208">
            <v>113</v>
          </cell>
        </row>
        <row r="1209">
          <cell r="A1209">
            <v>651163</v>
          </cell>
          <cell r="B1209" t="str">
            <v xml:space="preserve">  TrŸt tõéng d¡y 2.0cm,cao &gt; 4m    M75  </v>
          </cell>
          <cell r="C1209" t="str">
            <v xml:space="preserve"> m2 </v>
          </cell>
          <cell r="D1209">
            <v>7018</v>
          </cell>
          <cell r="E1209">
            <v>2166</v>
          </cell>
          <cell r="F1209">
            <v>113</v>
          </cell>
        </row>
        <row r="1210">
          <cell r="A1210">
            <v>651211</v>
          </cell>
          <cell r="B1210" t="str">
            <v xml:space="preserve">  TrŸt trò,C·u thang,Lam ½öng,d¡y 1 cm,M25  </v>
          </cell>
          <cell r="C1210" t="str">
            <v xml:space="preserve"> m2 </v>
          </cell>
          <cell r="D1210">
            <v>1940</v>
          </cell>
          <cell r="E1210">
            <v>5476</v>
          </cell>
          <cell r="F1210">
            <v>113</v>
          </cell>
        </row>
        <row r="1211">
          <cell r="A1211">
            <v>651212</v>
          </cell>
          <cell r="B1211" t="str">
            <v xml:space="preserve">  TrŸt trò,C·u thang,Lam ½öng,d¡y 1 cm,M50  </v>
          </cell>
          <cell r="C1211" t="str">
            <v xml:space="preserve"> m2 </v>
          </cell>
          <cell r="D1211">
            <v>2953</v>
          </cell>
          <cell r="E1211">
            <v>5476</v>
          </cell>
          <cell r="F1211">
            <v>113</v>
          </cell>
        </row>
        <row r="1212">
          <cell r="A1212">
            <v>651221</v>
          </cell>
          <cell r="B1212" t="str">
            <v xml:space="preserve">  TrŸt trò,C·u thang,Lam ½öng,d¡y1.5cm,M25  </v>
          </cell>
          <cell r="C1212" t="str">
            <v xml:space="preserve"> m2 </v>
          </cell>
          <cell r="D1212">
            <v>2686</v>
          </cell>
          <cell r="E1212">
            <v>5476</v>
          </cell>
          <cell r="F1212">
            <v>113</v>
          </cell>
        </row>
        <row r="1213">
          <cell r="A1213">
            <v>651222</v>
          </cell>
          <cell r="B1213" t="str">
            <v xml:space="preserve">  TrŸt trò,C·u thang,Lam ½öng,d¡y1.5cm,M50  </v>
          </cell>
          <cell r="C1213" t="str">
            <v xml:space="preserve"> m2 </v>
          </cell>
          <cell r="D1213">
            <v>4089</v>
          </cell>
          <cell r="E1213">
            <v>5476</v>
          </cell>
          <cell r="F1213">
            <v>113</v>
          </cell>
        </row>
        <row r="1214">
          <cell r="A1214">
            <v>651231</v>
          </cell>
          <cell r="B1214" t="str">
            <v xml:space="preserve">  TrŸt trò,C·u thang,Lam ½öng,d¡y 2 cm,M25  </v>
          </cell>
          <cell r="C1214" t="str">
            <v xml:space="preserve"> m2 </v>
          </cell>
          <cell r="D1214">
            <v>3730</v>
          </cell>
          <cell r="E1214">
            <v>5476</v>
          </cell>
          <cell r="F1214">
            <v>113</v>
          </cell>
        </row>
        <row r="1215">
          <cell r="A1215">
            <v>651232</v>
          </cell>
          <cell r="B1215" t="str">
            <v xml:space="preserve">  TrŸt trò,C·u thang,Lam ½öng,d¡y 2 cm,M50  </v>
          </cell>
          <cell r="C1215" t="str">
            <v xml:space="preserve"> m2 </v>
          </cell>
          <cell r="D1215">
            <v>5679</v>
          </cell>
          <cell r="E1215">
            <v>5476</v>
          </cell>
          <cell r="F1215">
            <v>113</v>
          </cell>
        </row>
        <row r="1216">
          <cell r="A1216">
            <v>651311</v>
          </cell>
          <cell r="B1216" t="str">
            <v xml:space="preserve">  TrŸt x¡,d·m                      M50  </v>
          </cell>
          <cell r="C1216" t="str">
            <v xml:space="preserve"> m2 </v>
          </cell>
          <cell r="D1216">
            <v>4068</v>
          </cell>
          <cell r="E1216">
            <v>3629</v>
          </cell>
          <cell r="F1216">
            <v>113</v>
          </cell>
        </row>
        <row r="1217">
          <cell r="A1217">
            <v>651321</v>
          </cell>
          <cell r="B1217" t="str">
            <v xml:space="preserve">  TrŸt tr·n                            M50  </v>
          </cell>
          <cell r="C1217" t="str">
            <v xml:space="preserve"> m2 </v>
          </cell>
          <cell r="D1217">
            <v>4068</v>
          </cell>
          <cell r="E1217">
            <v>3299</v>
          </cell>
          <cell r="F1217">
            <v>113</v>
          </cell>
        </row>
        <row r="1218">
          <cell r="A1218">
            <v>651411</v>
          </cell>
          <cell r="B1218" t="str">
            <v xml:space="preserve">  TrŸt ph¡o                            M50  </v>
          </cell>
          <cell r="C1218" t="str">
            <v>m</v>
          </cell>
          <cell r="D1218">
            <v>478</v>
          </cell>
          <cell r="E1218">
            <v>1517</v>
          </cell>
          <cell r="F1218">
            <v>0</v>
          </cell>
        </row>
        <row r="1219">
          <cell r="A1219">
            <v>651421</v>
          </cell>
          <cell r="B1219" t="str">
            <v xml:space="preserve">  TrŸt gé ch×                          M50  </v>
          </cell>
          <cell r="C1219" t="str">
            <v>m</v>
          </cell>
          <cell r="D1219">
            <v>860</v>
          </cell>
          <cell r="E1219">
            <v>1007</v>
          </cell>
          <cell r="F1219">
            <v>0</v>
          </cell>
        </row>
        <row r="1220">
          <cell r="A1220">
            <v>651511</v>
          </cell>
          <cell r="B1220" t="str">
            <v xml:space="preserve">  TrŸt sÅná,mŸi h°t,lam ngang d¡y 1cm  M50  </v>
          </cell>
          <cell r="C1220" t="str">
            <v xml:space="preserve"> m2 </v>
          </cell>
          <cell r="D1220">
            <v>2293</v>
          </cell>
          <cell r="E1220">
            <v>2639</v>
          </cell>
          <cell r="F1220">
            <v>0</v>
          </cell>
        </row>
        <row r="1221">
          <cell r="A1221">
            <v>652110</v>
          </cell>
          <cell r="B1221" t="str">
            <v xml:space="preserve">  TrŸt v¸y tõéng châng vang            M50  </v>
          </cell>
          <cell r="C1221" t="str">
            <v xml:space="preserve"> m2 </v>
          </cell>
          <cell r="D1221">
            <v>5418</v>
          </cell>
          <cell r="E1221">
            <v>3409</v>
          </cell>
          <cell r="F1221">
            <v>0</v>
          </cell>
        </row>
        <row r="1222">
          <cell r="A1222">
            <v>653111</v>
          </cell>
          <cell r="B1222" t="str">
            <v xml:space="preserve">  TrŸt granito gé ch×,½â tõéng d¡y 1cm  M50</v>
          </cell>
          <cell r="C1222" t="str">
            <v>m</v>
          </cell>
          <cell r="D1222">
            <v>1807</v>
          </cell>
          <cell r="E1222">
            <v>3519</v>
          </cell>
          <cell r="F1222">
            <v>0</v>
          </cell>
        </row>
        <row r="1223">
          <cell r="A1223">
            <v>653210</v>
          </cell>
          <cell r="B1223" t="str">
            <v xml:space="preserve">  TrŸt granito tay vin c·u thang d¡y 2.5cm</v>
          </cell>
          <cell r="C1223" t="str">
            <v xml:space="preserve"> m2 </v>
          </cell>
          <cell r="D1223">
            <v>21168</v>
          </cell>
          <cell r="E1223">
            <v>32216</v>
          </cell>
          <cell r="F1223">
            <v>0</v>
          </cell>
        </row>
        <row r="1224">
          <cell r="A1224">
            <v>653310</v>
          </cell>
          <cell r="B1224" t="str">
            <v xml:space="preserve">  TrŸt granito th¡nh á v¯ng,sÅná..d¡y 1.0cm</v>
          </cell>
          <cell r="C1224" t="str">
            <v xml:space="preserve"> m2 </v>
          </cell>
          <cell r="D1224">
            <v>17974</v>
          </cell>
          <cell r="E1224">
            <v>28038</v>
          </cell>
          <cell r="F1224">
            <v>0</v>
          </cell>
        </row>
        <row r="1225">
          <cell r="A1225">
            <v>653320</v>
          </cell>
          <cell r="B1225" t="str">
            <v xml:space="preserve">  TrŸt granito th¡nh á v¯ng,sÅná..d¡y 1.5cm</v>
          </cell>
          <cell r="C1225" t="str">
            <v xml:space="preserve"> m2 </v>
          </cell>
          <cell r="D1225">
            <v>19588</v>
          </cell>
          <cell r="E1225">
            <v>28038</v>
          </cell>
          <cell r="F1225">
            <v>0</v>
          </cell>
        </row>
        <row r="1226">
          <cell r="A1226">
            <v>653410</v>
          </cell>
          <cell r="B1226" t="str">
            <v xml:space="preserve">  TrŸt granito tõéng              d¡y 1.0cm</v>
          </cell>
          <cell r="C1226" t="str">
            <v xml:space="preserve"> m2 </v>
          </cell>
          <cell r="D1226">
            <v>17974</v>
          </cell>
          <cell r="E1226">
            <v>11545</v>
          </cell>
          <cell r="F1226">
            <v>0</v>
          </cell>
        </row>
        <row r="1227">
          <cell r="A1227">
            <v>653420</v>
          </cell>
          <cell r="B1227" t="str">
            <v xml:space="preserve">  TrŸt granito tõéng              d¡y 1.5cm</v>
          </cell>
          <cell r="C1227" t="str">
            <v xml:space="preserve"> m2 </v>
          </cell>
          <cell r="D1227">
            <v>19588</v>
          </cell>
          <cell r="E1227">
            <v>11545</v>
          </cell>
          <cell r="F1227">
            <v>0</v>
          </cell>
        </row>
        <row r="1228">
          <cell r="A1228">
            <v>653430</v>
          </cell>
          <cell r="B1228" t="str">
            <v xml:space="preserve">  TrŸt granito trò,cæt            d¡y 1.0cm</v>
          </cell>
          <cell r="C1228" t="str">
            <v xml:space="preserve"> m2 </v>
          </cell>
          <cell r="D1228">
            <v>17974</v>
          </cell>
          <cell r="E1228">
            <v>27818</v>
          </cell>
          <cell r="F1228">
            <v>0</v>
          </cell>
        </row>
        <row r="1229">
          <cell r="A1229">
            <v>653440</v>
          </cell>
          <cell r="B1229" t="str">
            <v xml:space="preserve">  TrŸt granito trò,cæt            d¡y 1.5cm</v>
          </cell>
          <cell r="C1229" t="str">
            <v xml:space="preserve"> m2 </v>
          </cell>
          <cell r="D1229">
            <v>19588</v>
          </cell>
          <cell r="E1229">
            <v>27818</v>
          </cell>
          <cell r="F1229">
            <v>0</v>
          </cell>
        </row>
        <row r="1230">
          <cell r="A1230">
            <v>654110</v>
          </cell>
          <cell r="B1230" t="str">
            <v xml:space="preserve">  TrŸt ½Ÿ røa tõéng              cao &lt;=4m   </v>
          </cell>
          <cell r="C1230" t="str">
            <v xml:space="preserve"> m2 </v>
          </cell>
          <cell r="D1230">
            <v>19869</v>
          </cell>
          <cell r="E1230">
            <v>5278</v>
          </cell>
          <cell r="F1230">
            <v>77</v>
          </cell>
        </row>
        <row r="1231">
          <cell r="A1231">
            <v>654120</v>
          </cell>
          <cell r="B1231" t="str">
            <v xml:space="preserve">  TrŸt ½Ÿ røa tõéng              cao &gt; 4m   </v>
          </cell>
          <cell r="C1231" t="str">
            <v xml:space="preserve"> m2 </v>
          </cell>
          <cell r="D1231">
            <v>19869</v>
          </cell>
          <cell r="E1231">
            <v>6047</v>
          </cell>
          <cell r="F1231">
            <v>149</v>
          </cell>
        </row>
        <row r="1232">
          <cell r="A1232">
            <v>654130</v>
          </cell>
          <cell r="B1232" t="str">
            <v xml:space="preserve">  TrŸt ½Ÿ røa trò                cao &lt;=4m   </v>
          </cell>
          <cell r="C1232" t="str">
            <v xml:space="preserve"> m2 </v>
          </cell>
          <cell r="D1232">
            <v>19869</v>
          </cell>
          <cell r="E1232">
            <v>9126</v>
          </cell>
          <cell r="F1232">
            <v>77</v>
          </cell>
        </row>
        <row r="1233">
          <cell r="A1233">
            <v>654140</v>
          </cell>
          <cell r="B1233" t="str">
            <v xml:space="preserve">  TrŸt ½Ÿ røa trò                cao &gt; 4m   </v>
          </cell>
          <cell r="C1233" t="str">
            <v xml:space="preserve"> m2 </v>
          </cell>
          <cell r="D1233">
            <v>19869</v>
          </cell>
          <cell r="E1233">
            <v>10336</v>
          </cell>
          <cell r="F1233">
            <v>149</v>
          </cell>
        </row>
        <row r="1234">
          <cell r="A1234">
            <v>654210</v>
          </cell>
          <cell r="B1234" t="str">
            <v xml:space="preserve">  TrŸt ½Ÿ røa th¡nh á v¯ng,sÅná..d¡y 1.5cm  </v>
          </cell>
          <cell r="C1234" t="str">
            <v xml:space="preserve"> m2 </v>
          </cell>
          <cell r="D1234">
            <v>22764</v>
          </cell>
          <cell r="E1234">
            <v>12425</v>
          </cell>
          <cell r="F1234">
            <v>0</v>
          </cell>
        </row>
        <row r="1235">
          <cell r="A1235">
            <v>662110</v>
          </cell>
          <cell r="B1235" t="str">
            <v xml:space="preserve">  âp tõéng g­ch men sö 15x15,H&lt;=4m,M50      </v>
          </cell>
          <cell r="C1235" t="str">
            <v xml:space="preserve"> m2 </v>
          </cell>
          <cell r="D1235">
            <v>40453</v>
          </cell>
          <cell r="E1235">
            <v>7554</v>
          </cell>
          <cell r="F1235">
            <v>0</v>
          </cell>
        </row>
        <row r="1236">
          <cell r="A1236">
            <v>662120</v>
          </cell>
          <cell r="B1236" t="str">
            <v xml:space="preserve">  âp tõéng g­ch men sö 15x15,H&gt; 4m,M50      </v>
          </cell>
          <cell r="C1236" t="str">
            <v xml:space="preserve"> m2 </v>
          </cell>
          <cell r="D1236">
            <v>40453</v>
          </cell>
          <cell r="E1236">
            <v>8005</v>
          </cell>
          <cell r="F1236">
            <v>143</v>
          </cell>
        </row>
        <row r="1237">
          <cell r="A1237">
            <v>662130</v>
          </cell>
          <cell r="B1237" t="str">
            <v xml:space="preserve">  âp tõéng g­ch men sö 11x11,H&lt;=4m,M50      </v>
          </cell>
          <cell r="C1237" t="str">
            <v xml:space="preserve"> m2 </v>
          </cell>
          <cell r="D1237">
            <v>51474</v>
          </cell>
          <cell r="E1237">
            <v>8005</v>
          </cell>
          <cell r="F1237">
            <v>0</v>
          </cell>
        </row>
        <row r="1238">
          <cell r="A1238">
            <v>662140</v>
          </cell>
          <cell r="B1238" t="str">
            <v xml:space="preserve">  âp tõéng g­ch men sö 11x11,H&gt; 4m,M50      </v>
          </cell>
          <cell r="C1238" t="str">
            <v xml:space="preserve"> m2 </v>
          </cell>
          <cell r="D1238">
            <v>51474</v>
          </cell>
          <cell r="E1238">
            <v>8772</v>
          </cell>
          <cell r="F1238">
            <v>143</v>
          </cell>
        </row>
        <row r="1239">
          <cell r="A1239">
            <v>662150</v>
          </cell>
          <cell r="B1239" t="str">
            <v xml:space="preserve">  âp trò g­ch men sö 15x15,M50              </v>
          </cell>
          <cell r="C1239" t="str">
            <v xml:space="preserve"> m2 </v>
          </cell>
          <cell r="D1239">
            <v>40453</v>
          </cell>
          <cell r="E1239">
            <v>11793</v>
          </cell>
          <cell r="F1239">
            <v>143</v>
          </cell>
        </row>
        <row r="1240">
          <cell r="A1240">
            <v>662160</v>
          </cell>
          <cell r="B1240" t="str">
            <v xml:space="preserve">  âp trò g­ch men sö 11x11,M50              </v>
          </cell>
          <cell r="C1240" t="str">
            <v xml:space="preserve"> m2 </v>
          </cell>
          <cell r="D1240">
            <v>51474</v>
          </cell>
          <cell r="E1240">
            <v>12503</v>
          </cell>
          <cell r="F1240">
            <v>143</v>
          </cell>
        </row>
        <row r="1241">
          <cell r="A1241">
            <v>662111</v>
          </cell>
          <cell r="B1241" t="str">
            <v xml:space="preserve">  âp tõéng g­ch men sö 15x15,H&lt;=4m,M50      </v>
          </cell>
          <cell r="C1241" t="str">
            <v xml:space="preserve"> m2 </v>
          </cell>
          <cell r="D1241">
            <v>40453</v>
          </cell>
          <cell r="E1241">
            <v>7554</v>
          </cell>
          <cell r="F1241">
            <v>0</v>
          </cell>
        </row>
        <row r="1242">
          <cell r="A1242">
            <v>662121</v>
          </cell>
          <cell r="B1242" t="str">
            <v xml:space="preserve">  âp tõéng g­ch men sö 15x15,H&gt; 4m,M50      </v>
          </cell>
          <cell r="C1242" t="str">
            <v xml:space="preserve"> m2 </v>
          </cell>
          <cell r="D1242">
            <v>40453</v>
          </cell>
          <cell r="E1242">
            <v>8005</v>
          </cell>
          <cell r="F1242">
            <v>143</v>
          </cell>
        </row>
        <row r="1243">
          <cell r="A1243">
            <v>662131</v>
          </cell>
          <cell r="B1243" t="str">
            <v xml:space="preserve">  âp tõéng g­ch men sö 11x11,H&lt;=4m,M50      </v>
          </cell>
          <cell r="C1243" t="str">
            <v xml:space="preserve"> m2 </v>
          </cell>
          <cell r="D1243">
            <v>51474</v>
          </cell>
          <cell r="E1243">
            <v>8005</v>
          </cell>
          <cell r="F1243">
            <v>0</v>
          </cell>
        </row>
        <row r="1244">
          <cell r="A1244">
            <v>662141</v>
          </cell>
          <cell r="B1244" t="str">
            <v xml:space="preserve">  âp tõéng g­ch men sö 11x11,H&gt; 4m,M50      </v>
          </cell>
          <cell r="C1244" t="str">
            <v xml:space="preserve"> m2 </v>
          </cell>
          <cell r="D1244">
            <v>51474</v>
          </cell>
          <cell r="E1244">
            <v>8772</v>
          </cell>
          <cell r="F1244">
            <v>143</v>
          </cell>
        </row>
        <row r="1245">
          <cell r="A1245">
            <v>662151</v>
          </cell>
          <cell r="B1245" t="str">
            <v xml:space="preserve">  âp trò g­ch men sö 15x15,M50              </v>
          </cell>
          <cell r="C1245" t="str">
            <v xml:space="preserve"> m2 </v>
          </cell>
          <cell r="D1245">
            <v>40453</v>
          </cell>
          <cell r="E1245">
            <v>11793</v>
          </cell>
          <cell r="F1245">
            <v>143</v>
          </cell>
        </row>
        <row r="1246">
          <cell r="A1246">
            <v>662161</v>
          </cell>
          <cell r="B1246" t="str">
            <v xml:space="preserve">  âp trò g­ch men sö 11x11,M50              </v>
          </cell>
          <cell r="C1246" t="str">
            <v xml:space="preserve"> m2 </v>
          </cell>
          <cell r="D1246">
            <v>51474</v>
          </cell>
          <cell r="E1246">
            <v>12503</v>
          </cell>
          <cell r="F1246">
            <v>143</v>
          </cell>
        </row>
        <row r="1247">
          <cell r="A1247">
            <v>663110</v>
          </cell>
          <cell r="B1247" t="str">
            <v xml:space="preserve">  âp tõéng g­ch giÆng ½Ÿy 6x20,cao &lt;=4m</v>
          </cell>
          <cell r="C1247" t="str">
            <v xml:space="preserve"> m2 </v>
          </cell>
          <cell r="D1247">
            <v>42277</v>
          </cell>
          <cell r="E1247">
            <v>8118</v>
          </cell>
          <cell r="F1247">
            <v>0</v>
          </cell>
        </row>
        <row r="1248">
          <cell r="A1248">
            <v>663120</v>
          </cell>
          <cell r="B1248" t="str">
            <v xml:space="preserve">  âp tõéng g­ch giÆng ½Ÿy 6x20,cao &gt; 4m</v>
          </cell>
          <cell r="C1248" t="str">
            <v xml:space="preserve"> m2 </v>
          </cell>
          <cell r="D1248">
            <v>42277</v>
          </cell>
          <cell r="E1248">
            <v>8681</v>
          </cell>
          <cell r="F1248">
            <v>0</v>
          </cell>
        </row>
        <row r="1249">
          <cell r="A1249">
            <v>663130</v>
          </cell>
          <cell r="B1249" t="str">
            <v xml:space="preserve">  âp trò g­ch giÆng ½Ÿy 6x20,cao &lt;=4m</v>
          </cell>
          <cell r="C1249" t="str">
            <v xml:space="preserve"> m2 </v>
          </cell>
          <cell r="D1249">
            <v>42277</v>
          </cell>
          <cell r="E1249">
            <v>9922</v>
          </cell>
          <cell r="F1249">
            <v>0</v>
          </cell>
        </row>
        <row r="1250">
          <cell r="A1250">
            <v>663140</v>
          </cell>
          <cell r="B1250" t="str">
            <v xml:space="preserve">  âp trò g­ch giÆng ½Ÿy 6x20,cao &gt; 4m</v>
          </cell>
          <cell r="C1250" t="str">
            <v xml:space="preserve"> m2 </v>
          </cell>
          <cell r="D1250">
            <v>42277</v>
          </cell>
          <cell r="E1250">
            <v>10711</v>
          </cell>
          <cell r="F1250">
            <v>0</v>
          </cell>
        </row>
        <row r="1251">
          <cell r="A1251">
            <v>664110</v>
          </cell>
          <cell r="B1251" t="str">
            <v xml:space="preserve">  âp tõéng g­ch gâm bŸt tr¡ng 5x10cm,cao &lt;=4m</v>
          </cell>
          <cell r="C1251" t="str">
            <v xml:space="preserve"> m2 </v>
          </cell>
          <cell r="D1251">
            <v>54024</v>
          </cell>
          <cell r="E1251">
            <v>14657</v>
          </cell>
          <cell r="F1251">
            <v>0</v>
          </cell>
        </row>
        <row r="1252">
          <cell r="A1252">
            <v>664120</v>
          </cell>
          <cell r="B1252" t="str">
            <v xml:space="preserve">  âp tõéng g­ch gâm bŸt tr¡ng 5x10cm,cao &gt;4m</v>
          </cell>
          <cell r="C1252" t="str">
            <v xml:space="preserve"> m2 </v>
          </cell>
          <cell r="D1252">
            <v>54024</v>
          </cell>
          <cell r="E1252">
            <v>16912</v>
          </cell>
          <cell r="F1252">
            <v>0</v>
          </cell>
        </row>
        <row r="1253">
          <cell r="A1253">
            <v>664130</v>
          </cell>
          <cell r="B1253" t="str">
            <v xml:space="preserve">  âp trò g­ch gâm bŸt tr¡ng 5x10cm,cao &lt;=4m</v>
          </cell>
          <cell r="C1253" t="str">
            <v xml:space="preserve"> m2 </v>
          </cell>
          <cell r="D1253">
            <v>54024</v>
          </cell>
          <cell r="E1253">
            <v>20632</v>
          </cell>
          <cell r="F1253">
            <v>0</v>
          </cell>
        </row>
        <row r="1254">
          <cell r="A1254">
            <v>664140</v>
          </cell>
          <cell r="B1254" t="str">
            <v xml:space="preserve">  âp trò g­ch gâm bŸt tr¡ng 5x10cm,cao &gt; 4m</v>
          </cell>
          <cell r="C1254" t="str">
            <v xml:space="preserve"> m2 </v>
          </cell>
          <cell r="D1254">
            <v>54024</v>
          </cell>
          <cell r="E1254">
            <v>23451</v>
          </cell>
          <cell r="F1254">
            <v>0</v>
          </cell>
        </row>
        <row r="1255">
          <cell r="A1255">
            <v>665110</v>
          </cell>
          <cell r="B1255" t="str">
            <v xml:space="preserve">  âp tõéng g­ch v× TQ 30x30, cao &lt;=4m   </v>
          </cell>
          <cell r="C1255" t="str">
            <v xml:space="preserve"> m2 </v>
          </cell>
          <cell r="D1255">
            <v>40510</v>
          </cell>
          <cell r="E1255">
            <v>5637</v>
          </cell>
          <cell r="F1255">
            <v>0</v>
          </cell>
        </row>
        <row r="1256">
          <cell r="A1256">
            <v>665120</v>
          </cell>
          <cell r="B1256" t="str">
            <v xml:space="preserve">  âp tõéng g­ch v× TQ 30x30, cao &gt; 4m   </v>
          </cell>
          <cell r="C1256" t="str">
            <v xml:space="preserve"> m2 </v>
          </cell>
          <cell r="D1256">
            <v>40510</v>
          </cell>
          <cell r="E1256">
            <v>6314</v>
          </cell>
          <cell r="F1256">
            <v>0</v>
          </cell>
        </row>
        <row r="1257">
          <cell r="A1257">
            <v>666110</v>
          </cell>
          <cell r="B1257" t="str">
            <v xml:space="preserve">  âp tõéng ½Ÿ c¸m th­ch 20x20cm,M50         </v>
          </cell>
          <cell r="C1257" t="str">
            <v xml:space="preserve"> m2 </v>
          </cell>
          <cell r="D1257">
            <v>88270</v>
          </cell>
          <cell r="E1257">
            <v>15796</v>
          </cell>
          <cell r="F1257">
            <v>0</v>
          </cell>
        </row>
        <row r="1258">
          <cell r="A1258">
            <v>666120</v>
          </cell>
          <cell r="B1258" t="str">
            <v xml:space="preserve">  âp tõéng ½Ÿ c¸m th­ch 30x30cm,M50         </v>
          </cell>
          <cell r="C1258" t="str">
            <v xml:space="preserve"> m2 </v>
          </cell>
          <cell r="D1258">
            <v>122694</v>
          </cell>
          <cell r="E1258">
            <v>18159</v>
          </cell>
          <cell r="F1258">
            <v>0</v>
          </cell>
        </row>
        <row r="1259">
          <cell r="A1259">
            <v>666130</v>
          </cell>
          <cell r="B1259" t="str">
            <v xml:space="preserve">  âp tõéng ½Ÿ c¸m th­ch 40x40cm,M50         </v>
          </cell>
          <cell r="C1259" t="str">
            <v xml:space="preserve"> m2 </v>
          </cell>
          <cell r="D1259">
            <v>108738</v>
          </cell>
          <cell r="E1259">
            <v>16169</v>
          </cell>
          <cell r="F1259">
            <v>0</v>
          </cell>
        </row>
        <row r="1260">
          <cell r="A1260">
            <v>666140</v>
          </cell>
          <cell r="B1260" t="str">
            <v xml:space="preserve">  âp trò,½¡ ½Ÿ c¸m th­ch 20x20cm,M50        </v>
          </cell>
          <cell r="C1260" t="str">
            <v xml:space="preserve"> m2 </v>
          </cell>
          <cell r="D1260">
            <v>88270</v>
          </cell>
          <cell r="E1260">
            <v>19154</v>
          </cell>
          <cell r="F1260">
            <v>0</v>
          </cell>
        </row>
        <row r="1261">
          <cell r="A1261">
            <v>666150</v>
          </cell>
          <cell r="B1261" t="str">
            <v xml:space="preserve">  âp trò,½¡ ½Ÿ c¸m th­ch 30x30cm,M50        </v>
          </cell>
          <cell r="C1261" t="str">
            <v xml:space="preserve"> m2 </v>
          </cell>
          <cell r="D1261">
            <v>122694</v>
          </cell>
          <cell r="E1261">
            <v>25248</v>
          </cell>
          <cell r="F1261">
            <v>0</v>
          </cell>
        </row>
        <row r="1262">
          <cell r="A1262">
            <v>666160</v>
          </cell>
          <cell r="B1262" t="str">
            <v xml:space="preserve">  âp trò,½¡ ½Ÿ c¸m th­ch 40x40cm,M50        </v>
          </cell>
          <cell r="C1262" t="str">
            <v xml:space="preserve"> m2 </v>
          </cell>
          <cell r="D1262">
            <v>108738</v>
          </cell>
          <cell r="E1262">
            <v>20646</v>
          </cell>
          <cell r="F1262">
            <v>0</v>
          </cell>
        </row>
        <row r="1263">
          <cell r="A1263">
            <v>671111</v>
          </cell>
          <cell r="B1263" t="str">
            <v xml:space="preserve">  LŸng nËn kháng ½Ÿnh m¡u,2cm,H&lt;=4m,M50     </v>
          </cell>
          <cell r="C1263" t="str">
            <v xml:space="preserve"> m2 </v>
          </cell>
          <cell r="D1263">
            <v>4778</v>
          </cell>
          <cell r="E1263">
            <v>748</v>
          </cell>
          <cell r="F1263">
            <v>77</v>
          </cell>
        </row>
        <row r="1264">
          <cell r="A1264">
            <v>671112</v>
          </cell>
          <cell r="B1264" t="str">
            <v xml:space="preserve">  LŸng nËn kháng ½Ÿnh m¡u,2cm,H&lt;=4m,M75     </v>
          </cell>
          <cell r="C1264" t="str">
            <v xml:space="preserve"> m2 </v>
          </cell>
          <cell r="D1264">
            <v>6192</v>
          </cell>
          <cell r="E1264">
            <v>748</v>
          </cell>
          <cell r="F1264">
            <v>77</v>
          </cell>
        </row>
        <row r="1265">
          <cell r="A1265">
            <v>671113</v>
          </cell>
          <cell r="B1265" t="str">
            <v xml:space="preserve">  LŸng nËn kháng ½Ÿnh m¡u,2cm,H&lt;=4m,M100    </v>
          </cell>
          <cell r="C1265" t="str">
            <v xml:space="preserve"> m2 </v>
          </cell>
          <cell r="D1265">
            <v>7513</v>
          </cell>
          <cell r="E1265">
            <v>748</v>
          </cell>
          <cell r="F1265">
            <v>77</v>
          </cell>
        </row>
        <row r="1266">
          <cell r="A1266">
            <v>671121</v>
          </cell>
          <cell r="B1266" t="str">
            <v xml:space="preserve">  LŸng nËn kháng ½Ÿnh m¡u,2cm,H&gt; 4m,M50     </v>
          </cell>
          <cell r="C1266" t="str">
            <v xml:space="preserve"> m2 </v>
          </cell>
          <cell r="D1266">
            <v>4778</v>
          </cell>
          <cell r="E1266">
            <v>858</v>
          </cell>
          <cell r="F1266">
            <v>152</v>
          </cell>
        </row>
        <row r="1267">
          <cell r="A1267">
            <v>671122</v>
          </cell>
          <cell r="B1267" t="str">
            <v xml:space="preserve">  LŸng nËn kháng ½Ÿnh m¡u,2cm,H&gt; 4m,M75     </v>
          </cell>
          <cell r="C1267" t="str">
            <v xml:space="preserve"> m2 </v>
          </cell>
          <cell r="D1267">
            <v>6192</v>
          </cell>
          <cell r="E1267">
            <v>858</v>
          </cell>
          <cell r="F1267">
            <v>152</v>
          </cell>
        </row>
        <row r="1268">
          <cell r="A1268">
            <v>671123</v>
          </cell>
          <cell r="B1268" t="str">
            <v xml:space="preserve">  LŸng nËn kháng ½Ÿnh m¡u,2cm,H&gt; 4m,M100    </v>
          </cell>
          <cell r="C1268" t="str">
            <v xml:space="preserve"> m2 </v>
          </cell>
          <cell r="D1268">
            <v>7513</v>
          </cell>
          <cell r="E1268">
            <v>858</v>
          </cell>
          <cell r="F1268">
            <v>152</v>
          </cell>
        </row>
        <row r="1269">
          <cell r="A1269">
            <v>671131</v>
          </cell>
          <cell r="B1269" t="str">
            <v xml:space="preserve">  LŸng nËn kháng ½Ÿnh m¡u,3cm,H&lt;=4m,M50     </v>
          </cell>
          <cell r="C1269" t="str">
            <v xml:space="preserve"> m2 </v>
          </cell>
          <cell r="D1269">
            <v>6689</v>
          </cell>
          <cell r="E1269">
            <v>1166</v>
          </cell>
          <cell r="F1269">
            <v>107</v>
          </cell>
        </row>
        <row r="1270">
          <cell r="A1270">
            <v>671132</v>
          </cell>
          <cell r="B1270" t="str">
            <v xml:space="preserve">  LŸng nËn kháng ½Ÿnh m¡u,3cm,H&lt;=4m,M75     </v>
          </cell>
          <cell r="C1270" t="str">
            <v xml:space="preserve"> m2 </v>
          </cell>
          <cell r="D1270">
            <v>8669</v>
          </cell>
          <cell r="E1270">
            <v>1166</v>
          </cell>
          <cell r="F1270">
            <v>107</v>
          </cell>
        </row>
        <row r="1271">
          <cell r="A1271">
            <v>671133</v>
          </cell>
          <cell r="B1271" t="str">
            <v xml:space="preserve">  LŸng nËn kháng ½Ÿnh m¡u,3cm,H&lt;=4m,M100    </v>
          </cell>
          <cell r="C1271" t="str">
            <v xml:space="preserve"> m2 </v>
          </cell>
          <cell r="D1271">
            <v>10518</v>
          </cell>
          <cell r="E1271">
            <v>1265</v>
          </cell>
          <cell r="F1271">
            <v>107</v>
          </cell>
        </row>
        <row r="1272">
          <cell r="A1272">
            <v>671141</v>
          </cell>
          <cell r="B1272" t="str">
            <v xml:space="preserve">  LŸng nËn kháng ½Ÿnh m¡u,3cm,H&gt; 4m,M50     </v>
          </cell>
          <cell r="C1272" t="str">
            <v xml:space="preserve"> m2 </v>
          </cell>
          <cell r="D1272">
            <v>6689</v>
          </cell>
          <cell r="E1272">
            <v>1265</v>
          </cell>
          <cell r="F1272">
            <v>178</v>
          </cell>
        </row>
        <row r="1273">
          <cell r="A1273">
            <v>671142</v>
          </cell>
          <cell r="B1273" t="str">
            <v xml:space="preserve">  LŸng nËn kháng ½Ÿnh m¡u,3cm,H&gt; 4m,M75     </v>
          </cell>
          <cell r="C1273" t="str">
            <v xml:space="preserve"> m2 </v>
          </cell>
          <cell r="D1273">
            <v>8669</v>
          </cell>
          <cell r="E1273">
            <v>1265</v>
          </cell>
          <cell r="F1273">
            <v>178</v>
          </cell>
        </row>
        <row r="1274">
          <cell r="A1274">
            <v>671143</v>
          </cell>
          <cell r="B1274" t="str">
            <v xml:space="preserve">  LŸng nËn kháng ½Ÿnh m¡u,3cm,H&gt; 4m,M100    </v>
          </cell>
          <cell r="C1274" t="str">
            <v xml:space="preserve"> m2 </v>
          </cell>
          <cell r="D1274">
            <v>10518</v>
          </cell>
          <cell r="E1274">
            <v>1265</v>
          </cell>
          <cell r="F1274">
            <v>178</v>
          </cell>
        </row>
        <row r="1275">
          <cell r="A1275">
            <v>671211</v>
          </cell>
          <cell r="B1275" t="str">
            <v xml:space="preserve">  LŸng nËn cÜ ½Ÿnh m¡u,2cm,H&lt;=4m,M50        </v>
          </cell>
          <cell r="C1275" t="str">
            <v xml:space="preserve"> m2 </v>
          </cell>
          <cell r="D1275">
            <v>5014</v>
          </cell>
          <cell r="E1275">
            <v>1001</v>
          </cell>
          <cell r="F1275">
            <v>77</v>
          </cell>
        </row>
        <row r="1276">
          <cell r="A1276">
            <v>671212</v>
          </cell>
          <cell r="B1276" t="str">
            <v xml:space="preserve">  LŸng nËn cÜ ½Ÿnh m¡u,2cm,H&lt;=4m,M75        </v>
          </cell>
          <cell r="C1276" t="str">
            <v xml:space="preserve"> m2 </v>
          </cell>
          <cell r="D1276">
            <v>6428</v>
          </cell>
          <cell r="E1276">
            <v>1001</v>
          </cell>
          <cell r="F1276">
            <v>77</v>
          </cell>
        </row>
        <row r="1277">
          <cell r="A1277">
            <v>671213</v>
          </cell>
          <cell r="B1277" t="str">
            <v xml:space="preserve">  LŸng nËn cÜ ½Ÿnh m¡u,2cm,H&lt;=4m,M100       </v>
          </cell>
          <cell r="C1277" t="str">
            <v xml:space="preserve"> m2 </v>
          </cell>
          <cell r="D1277">
            <v>7749</v>
          </cell>
          <cell r="E1277">
            <v>1001</v>
          </cell>
          <cell r="F1277">
            <v>77</v>
          </cell>
        </row>
        <row r="1278">
          <cell r="A1278">
            <v>671221</v>
          </cell>
          <cell r="B1278" t="str">
            <v xml:space="preserve">  LŸng nËn cÜ ½Ÿnh m¡u,2cm,H&gt; 4m,M50        </v>
          </cell>
          <cell r="C1278" t="str">
            <v xml:space="preserve"> m2 </v>
          </cell>
          <cell r="D1278">
            <v>5014</v>
          </cell>
          <cell r="E1278">
            <v>1117</v>
          </cell>
          <cell r="F1278">
            <v>149</v>
          </cell>
        </row>
        <row r="1279">
          <cell r="A1279">
            <v>671222</v>
          </cell>
          <cell r="B1279" t="str">
            <v xml:space="preserve">  LŸng nËn cÜ ½Ÿnh m¡u,2cm,H&gt; 4m,M75        </v>
          </cell>
          <cell r="C1279" t="str">
            <v xml:space="preserve"> m2 </v>
          </cell>
          <cell r="D1279">
            <v>6428</v>
          </cell>
          <cell r="E1279">
            <v>1117</v>
          </cell>
          <cell r="F1279">
            <v>149</v>
          </cell>
        </row>
        <row r="1280">
          <cell r="A1280">
            <v>671223</v>
          </cell>
          <cell r="B1280" t="str">
            <v xml:space="preserve">  LŸng nËn cÜ ½Ÿnh m¡u,2cm,H&gt; 4m,M100       </v>
          </cell>
          <cell r="C1280" t="str">
            <v xml:space="preserve"> m2 </v>
          </cell>
          <cell r="D1280">
            <v>7749</v>
          </cell>
          <cell r="E1280">
            <v>1117</v>
          </cell>
          <cell r="F1280">
            <v>149</v>
          </cell>
        </row>
        <row r="1281">
          <cell r="A1281">
            <v>671231</v>
          </cell>
          <cell r="B1281" t="str">
            <v xml:space="preserve">  LŸng nËn cÜ ½Ÿnh m¡u,3cm,H&lt;=4m,M50        </v>
          </cell>
          <cell r="C1281" t="str">
            <v xml:space="preserve"> m2 </v>
          </cell>
          <cell r="D1281">
            <v>6925</v>
          </cell>
          <cell r="E1281">
            <v>1374</v>
          </cell>
          <cell r="F1281">
            <v>107</v>
          </cell>
        </row>
        <row r="1282">
          <cell r="A1282">
            <v>671232</v>
          </cell>
          <cell r="B1282" t="str">
            <v xml:space="preserve">  LŸng nËn cÜ ½Ÿnh m¡u,3cm,H&lt;=4m,M75        </v>
          </cell>
          <cell r="C1282" t="str">
            <v xml:space="preserve"> m2 </v>
          </cell>
          <cell r="D1282">
            <v>8905</v>
          </cell>
          <cell r="E1282">
            <v>1374</v>
          </cell>
          <cell r="F1282">
            <v>107</v>
          </cell>
        </row>
        <row r="1283">
          <cell r="A1283">
            <v>671233</v>
          </cell>
          <cell r="B1283" t="str">
            <v xml:space="preserve">  LŸng nËn cÜ ½Ÿnh m¡u,3cm,H&lt;=4m,M100       </v>
          </cell>
          <cell r="C1283" t="str">
            <v xml:space="preserve"> m2 </v>
          </cell>
          <cell r="D1283">
            <v>10754</v>
          </cell>
          <cell r="E1283">
            <v>1374</v>
          </cell>
          <cell r="F1283">
            <v>107</v>
          </cell>
        </row>
        <row r="1284">
          <cell r="A1284">
            <v>671241</v>
          </cell>
          <cell r="B1284" t="str">
            <v xml:space="preserve">  LŸng nËn cÜ ½Ÿnh m¡u,3cm,H&gt; 4m,M50        </v>
          </cell>
          <cell r="C1284" t="str">
            <v xml:space="preserve"> m2 </v>
          </cell>
          <cell r="D1284">
            <v>6925</v>
          </cell>
          <cell r="E1284">
            <v>1484</v>
          </cell>
          <cell r="F1284">
            <v>174</v>
          </cell>
        </row>
        <row r="1285">
          <cell r="A1285">
            <v>671242</v>
          </cell>
          <cell r="B1285" t="str">
            <v xml:space="preserve">  LŸng nËn cÜ ½Ÿnh m¡u,3cm,H&gt; 4m,M75        </v>
          </cell>
          <cell r="C1285" t="str">
            <v xml:space="preserve"> m2 </v>
          </cell>
          <cell r="D1285">
            <v>8905</v>
          </cell>
          <cell r="E1285">
            <v>1484</v>
          </cell>
          <cell r="F1285">
            <v>174</v>
          </cell>
        </row>
        <row r="1286">
          <cell r="A1286">
            <v>671243</v>
          </cell>
          <cell r="B1286" t="str">
            <v xml:space="preserve">  LŸng nËn cÜ ½Ÿnh m¡u,3cm,H&gt; 4m,M100       </v>
          </cell>
          <cell r="C1286" t="str">
            <v xml:space="preserve"> m2 </v>
          </cell>
          <cell r="D1286">
            <v>10754</v>
          </cell>
          <cell r="E1286">
            <v>1484</v>
          </cell>
          <cell r="F1286">
            <v>174</v>
          </cell>
        </row>
        <row r="1287">
          <cell r="A1287">
            <v>672111</v>
          </cell>
          <cell r="B1287" t="str">
            <v xml:space="preserve">  LŸng sÅná,mŸi h°t,mŸng nõèc,d¡y 1cm,M50   </v>
          </cell>
          <cell r="C1287" t="str">
            <v xml:space="preserve"> m2 </v>
          </cell>
          <cell r="D1287">
            <v>2485</v>
          </cell>
          <cell r="E1287">
            <v>1297</v>
          </cell>
          <cell r="F1287">
            <v>77</v>
          </cell>
        </row>
        <row r="1288">
          <cell r="A1288">
            <v>672112</v>
          </cell>
          <cell r="B1288" t="str">
            <v xml:space="preserve">  LŸng sÅná,mŸi h°t,mŸng nõèc,d¡y 1cm,M75   </v>
          </cell>
          <cell r="C1288" t="str">
            <v xml:space="preserve"> m2 </v>
          </cell>
          <cell r="D1288">
            <v>3220</v>
          </cell>
          <cell r="E1288">
            <v>1297</v>
          </cell>
          <cell r="F1288">
            <v>77</v>
          </cell>
        </row>
        <row r="1289">
          <cell r="A1289">
            <v>672121</v>
          </cell>
          <cell r="B1289" t="str">
            <v xml:space="preserve">  LŸng bÌ nõèc,giÆng(nõçc,cŸp)d¡y 2cm,M75   </v>
          </cell>
          <cell r="C1289" t="str">
            <v xml:space="preserve"> m2 </v>
          </cell>
          <cell r="D1289">
            <v>5686</v>
          </cell>
          <cell r="E1289">
            <v>1561</v>
          </cell>
          <cell r="F1289">
            <v>77</v>
          </cell>
        </row>
        <row r="1290">
          <cell r="A1290">
            <v>672122</v>
          </cell>
          <cell r="B1290" t="str">
            <v xml:space="preserve">  LŸng bÌ nõèc,giÆng(nõçc,cŸp)d¡y 2cm,M100  </v>
          </cell>
          <cell r="C1290" t="str">
            <v xml:space="preserve"> m2 </v>
          </cell>
          <cell r="D1290">
            <v>6849</v>
          </cell>
          <cell r="E1290">
            <v>1561</v>
          </cell>
          <cell r="F1290">
            <v>77</v>
          </cell>
        </row>
        <row r="1291">
          <cell r="A1291">
            <v>672125</v>
          </cell>
          <cell r="B1291" t="str">
            <v xml:space="preserve">  Lèp châng th¶m              4cm,M100  </v>
          </cell>
          <cell r="C1291" t="str">
            <v xml:space="preserve"> m2 </v>
          </cell>
          <cell r="D1291">
            <v>26849</v>
          </cell>
          <cell r="E1291">
            <v>2561</v>
          </cell>
          <cell r="F1291">
            <v>77</v>
          </cell>
        </row>
        <row r="1292">
          <cell r="A1292">
            <v>672131</v>
          </cell>
          <cell r="B1292" t="str">
            <v xml:space="preserve">  LŸng mõçng(cŸp,r¬nh)        d¡y 1cm,M50   </v>
          </cell>
          <cell r="C1292" t="str">
            <v xml:space="preserve"> m2 </v>
          </cell>
          <cell r="D1292">
            <v>2485</v>
          </cell>
          <cell r="E1292">
            <v>1297</v>
          </cell>
          <cell r="F1292">
            <v>77</v>
          </cell>
        </row>
        <row r="1293">
          <cell r="A1293">
            <v>672132</v>
          </cell>
          <cell r="B1293" t="str">
            <v xml:space="preserve">  LŸng mõçng(cŸp,r¬nh)        d¡y 1cm,M75   </v>
          </cell>
          <cell r="C1293" t="str">
            <v xml:space="preserve"> m2 </v>
          </cell>
          <cell r="D1293">
            <v>3220</v>
          </cell>
          <cell r="E1293">
            <v>1297</v>
          </cell>
          <cell r="F1293">
            <v>77</v>
          </cell>
        </row>
        <row r="1294">
          <cell r="A1294">
            <v>672141</v>
          </cell>
          <cell r="B1294" t="str">
            <v xml:space="preserve">  LŸng h¿ d¡y 3cm         M50           </v>
          </cell>
          <cell r="C1294" t="str">
            <v xml:space="preserve"> m2 </v>
          </cell>
          <cell r="D1294">
            <v>7307</v>
          </cell>
          <cell r="E1294">
            <v>1484</v>
          </cell>
          <cell r="F1294">
            <v>77</v>
          </cell>
        </row>
        <row r="1295">
          <cell r="A1295">
            <v>672142</v>
          </cell>
          <cell r="B1295" t="str">
            <v xml:space="preserve">  LŸng h¿ d¡y 3cm         M75           </v>
          </cell>
          <cell r="C1295" t="str">
            <v xml:space="preserve"> m2 </v>
          </cell>
          <cell r="D1295">
            <v>9400</v>
          </cell>
          <cell r="E1295">
            <v>1484</v>
          </cell>
          <cell r="F1295">
            <v>77</v>
          </cell>
        </row>
        <row r="1296">
          <cell r="A1296">
            <v>672143</v>
          </cell>
          <cell r="B1296" t="str">
            <v xml:space="preserve">  LŸng h¿ d¡y 3cm         M100          </v>
          </cell>
          <cell r="C1296" t="str">
            <v xml:space="preserve"> m2 </v>
          </cell>
          <cell r="D1296">
            <v>11355</v>
          </cell>
          <cell r="E1296">
            <v>1484</v>
          </cell>
          <cell r="F1296">
            <v>77</v>
          </cell>
        </row>
        <row r="1297">
          <cell r="A1297">
            <v>673111</v>
          </cell>
          <cell r="B1297" t="str">
            <v xml:space="preserve">  LŸng ½¡i nõèc,kháng ½Ÿnh m¡u       M75    </v>
          </cell>
          <cell r="C1297" t="str">
            <v xml:space="preserve"> m2 </v>
          </cell>
          <cell r="D1297">
            <v>5449</v>
          </cell>
          <cell r="E1297">
            <v>2749</v>
          </cell>
          <cell r="F1297">
            <v>174</v>
          </cell>
        </row>
        <row r="1298">
          <cell r="A1298">
            <v>673112</v>
          </cell>
          <cell r="B1298" t="str">
            <v xml:space="preserve">  LŸng ½¡i nõèc,kháng ½Ÿnh m¡u,1.5cm,M100   </v>
          </cell>
          <cell r="C1298" t="str">
            <v xml:space="preserve"> m2 </v>
          </cell>
          <cell r="D1298">
            <v>6611</v>
          </cell>
          <cell r="E1298">
            <v>2749</v>
          </cell>
          <cell r="F1298">
            <v>174</v>
          </cell>
        </row>
        <row r="1299">
          <cell r="A1299">
            <v>673121</v>
          </cell>
          <cell r="B1299" t="str">
            <v xml:space="preserve">  LŸng ½¡i nõèc,cÜ ½Ÿnh m¡u,1.5cm,M75       </v>
          </cell>
          <cell r="C1299" t="str">
            <v xml:space="preserve"> m2 </v>
          </cell>
          <cell r="D1299">
            <v>5744</v>
          </cell>
          <cell r="E1299">
            <v>2859</v>
          </cell>
          <cell r="F1299">
            <v>174</v>
          </cell>
        </row>
        <row r="1300">
          <cell r="A1300">
            <v>673122</v>
          </cell>
          <cell r="B1300" t="str">
            <v xml:space="preserve">  LŸng ½¡i nõèc,cÜ ½Ÿnh m¡u,1.5cm,M100      </v>
          </cell>
          <cell r="C1300" t="str">
            <v xml:space="preserve"> m2 </v>
          </cell>
          <cell r="D1300">
            <v>6906</v>
          </cell>
          <cell r="E1300">
            <v>2859</v>
          </cell>
          <cell r="F1300">
            <v>174</v>
          </cell>
        </row>
        <row r="1301">
          <cell r="A1301">
            <v>674110</v>
          </cell>
          <cell r="B1301" t="str">
            <v xml:space="preserve">  LŸng Grainitá nËn,s¡n d¡y 1cm,H&lt;=4m   </v>
          </cell>
          <cell r="C1301" t="str">
            <v xml:space="preserve"> m2 </v>
          </cell>
          <cell r="D1301">
            <v>11525</v>
          </cell>
          <cell r="E1301">
            <v>16713</v>
          </cell>
          <cell r="F1301">
            <v>0</v>
          </cell>
        </row>
        <row r="1302">
          <cell r="A1302">
            <v>674120</v>
          </cell>
          <cell r="B1302" t="str">
            <v xml:space="preserve">  LŸng Grainitá nËn,s¡n d¡y 1cm,H&lt;=4m   </v>
          </cell>
          <cell r="C1302" t="str">
            <v xml:space="preserve"> m2 </v>
          </cell>
          <cell r="D1302">
            <v>11525</v>
          </cell>
          <cell r="E1302">
            <v>20891</v>
          </cell>
          <cell r="F1302">
            <v>0</v>
          </cell>
        </row>
        <row r="1303">
          <cell r="A1303">
            <v>674130</v>
          </cell>
          <cell r="B1303" t="str">
            <v xml:space="preserve">  LŸng Grainitá c·u thang,tam c¶p d¡y1.5cm  </v>
          </cell>
          <cell r="C1303" t="str">
            <v xml:space="preserve"> m2 </v>
          </cell>
          <cell r="D1303">
            <v>18514</v>
          </cell>
          <cell r="E1303">
            <v>30457</v>
          </cell>
          <cell r="F1303">
            <v>0</v>
          </cell>
        </row>
        <row r="1304">
          <cell r="A1304">
            <v>681110</v>
          </cell>
          <cell r="B1304" t="str">
            <v xml:space="preserve">  LŸt g­ch ch× 6.5x10.5x22,M50              </v>
          </cell>
          <cell r="C1304" t="str">
            <v xml:space="preserve"> m2 </v>
          </cell>
          <cell r="D1304">
            <v>22388</v>
          </cell>
          <cell r="E1304">
            <v>1470</v>
          </cell>
          <cell r="F1304">
            <v>0</v>
          </cell>
        </row>
        <row r="1305">
          <cell r="A1305">
            <v>683110</v>
          </cell>
          <cell r="B1305" t="str">
            <v xml:space="preserve">  LŸt g­ch lŸ nem ½çn 20x20 M50             </v>
          </cell>
          <cell r="C1305" t="str">
            <v xml:space="preserve"> m2 </v>
          </cell>
          <cell r="D1305">
            <v>14680</v>
          </cell>
          <cell r="E1305">
            <v>1649</v>
          </cell>
          <cell r="F1305">
            <v>0</v>
          </cell>
        </row>
        <row r="1306">
          <cell r="A1306">
            <v>683120</v>
          </cell>
          <cell r="B1306" t="str">
            <v xml:space="preserve">  LŸt g­ch lŸ nem k¾p 20x20 M50             </v>
          </cell>
          <cell r="C1306" t="str">
            <v xml:space="preserve"> m2 </v>
          </cell>
          <cell r="D1306">
            <v>17053</v>
          </cell>
          <cell r="E1306">
            <v>1649</v>
          </cell>
          <cell r="F1306">
            <v>0</v>
          </cell>
        </row>
        <row r="1307">
          <cell r="A1307">
            <v>684110</v>
          </cell>
          <cell r="B1307" t="str">
            <v xml:space="preserve">  LŸt g­ch xi m¯ng 30x30,cao&lt;=4m,M50        </v>
          </cell>
          <cell r="C1307" t="str">
            <v xml:space="preserve"> m2 </v>
          </cell>
          <cell r="D1307">
            <v>21463</v>
          </cell>
          <cell r="E1307">
            <v>1902</v>
          </cell>
          <cell r="F1307">
            <v>0</v>
          </cell>
        </row>
        <row r="1308">
          <cell r="A1308">
            <v>684120</v>
          </cell>
          <cell r="B1308" t="str">
            <v xml:space="preserve">  LŸt g­ch xi m¯ng 30x30,cao&lt;=4m,M50        </v>
          </cell>
          <cell r="C1308" t="str">
            <v xml:space="preserve"> m2 </v>
          </cell>
          <cell r="D1308">
            <v>21463</v>
          </cell>
          <cell r="E1308">
            <v>2034</v>
          </cell>
          <cell r="F1308">
            <v>0</v>
          </cell>
        </row>
        <row r="1309">
          <cell r="A1309">
            <v>684130</v>
          </cell>
          <cell r="B1309" t="str">
            <v xml:space="preserve">  LŸt g­ch xi m¯ng 20x20,cao&gt; 4m,M50        </v>
          </cell>
          <cell r="C1309" t="str">
            <v xml:space="preserve"> m2 </v>
          </cell>
          <cell r="D1309">
            <v>50593</v>
          </cell>
          <cell r="E1309">
            <v>1869</v>
          </cell>
          <cell r="F1309">
            <v>108</v>
          </cell>
        </row>
        <row r="1310">
          <cell r="A1310">
            <v>684140</v>
          </cell>
          <cell r="B1310" t="str">
            <v xml:space="preserve">  LŸt g­ch xi m¯ng 20x20,cao&gt; 4m,M50        </v>
          </cell>
          <cell r="C1310" t="str">
            <v xml:space="preserve"> m2 </v>
          </cell>
          <cell r="D1310">
            <v>50593</v>
          </cell>
          <cell r="E1310">
            <v>2034</v>
          </cell>
          <cell r="F1310">
            <v>108</v>
          </cell>
        </row>
        <row r="1311">
          <cell r="A1311">
            <v>684101</v>
          </cell>
          <cell r="B1311" t="str">
            <v xml:space="preserve">  LŸt g­ch GRANITO 30x30,cao&lt;=4m,M50        </v>
          </cell>
          <cell r="C1311" t="str">
            <v xml:space="preserve"> m2 </v>
          </cell>
          <cell r="D1311">
            <v>85852</v>
          </cell>
          <cell r="E1311">
            <v>1902</v>
          </cell>
          <cell r="F1311">
            <v>0</v>
          </cell>
        </row>
        <row r="1312">
          <cell r="A1312">
            <v>684102</v>
          </cell>
          <cell r="B1312" t="str">
            <v xml:space="preserve">  LŸt g­ch GRANITO 30x30,cao&gt; 4m,M50        </v>
          </cell>
          <cell r="C1312" t="str">
            <v xml:space="preserve"> m2 </v>
          </cell>
          <cell r="D1312">
            <v>85852</v>
          </cell>
          <cell r="E1312">
            <v>2034</v>
          </cell>
          <cell r="F1312">
            <v>0</v>
          </cell>
        </row>
        <row r="1313">
          <cell r="A1313">
            <v>684103</v>
          </cell>
          <cell r="B1313" t="str">
            <v xml:space="preserve">  LŸt g­ch GRANITO 40x40,cao&lt;=4m,M50        </v>
          </cell>
          <cell r="C1313" t="str">
            <v xml:space="preserve"> m2 </v>
          </cell>
          <cell r="D1313">
            <v>85852</v>
          </cell>
          <cell r="E1313">
            <v>1092</v>
          </cell>
          <cell r="F1313">
            <v>0</v>
          </cell>
        </row>
        <row r="1314">
          <cell r="A1314">
            <v>684104</v>
          </cell>
          <cell r="B1314" t="str">
            <v xml:space="preserve">  LŸt g­ch GRANITO 40x40,cao&gt; 4m,M50        </v>
          </cell>
          <cell r="C1314" t="str">
            <v xml:space="preserve"> m2 </v>
          </cell>
          <cell r="D1314">
            <v>85852</v>
          </cell>
          <cell r="E1314">
            <v>2034</v>
          </cell>
          <cell r="F1314">
            <v>0</v>
          </cell>
        </row>
        <row r="1315">
          <cell r="A1315">
            <v>685110</v>
          </cell>
          <cell r="B1315" t="str">
            <v xml:space="preserve">  LŸt g­ch men sö 15x15,cao&lt;=4m,M50         </v>
          </cell>
          <cell r="C1315" t="str">
            <v xml:space="preserve"> m2 </v>
          </cell>
          <cell r="D1315">
            <v>41203</v>
          </cell>
          <cell r="E1315">
            <v>2063</v>
          </cell>
          <cell r="F1315">
            <v>0</v>
          </cell>
        </row>
        <row r="1316">
          <cell r="A1316">
            <v>685120</v>
          </cell>
          <cell r="B1316" t="str">
            <v xml:space="preserve">  LŸt g­ch men sö 15x15,cao&lt;=4m,M50         </v>
          </cell>
          <cell r="C1316" t="str">
            <v xml:space="preserve"> m2 </v>
          </cell>
          <cell r="D1316">
            <v>41203</v>
          </cell>
          <cell r="E1316">
            <v>2368</v>
          </cell>
          <cell r="F1316">
            <v>108</v>
          </cell>
        </row>
        <row r="1317">
          <cell r="A1317">
            <v>685130</v>
          </cell>
          <cell r="B1317" t="str">
            <v xml:space="preserve">  LŸt g­ch men sö 11x11,cao&lt;=4m,M50         </v>
          </cell>
          <cell r="C1317" t="str">
            <v xml:space="preserve"> m2 </v>
          </cell>
          <cell r="D1317">
            <v>51443</v>
          </cell>
          <cell r="E1317">
            <v>2086</v>
          </cell>
          <cell r="F1317">
            <v>0</v>
          </cell>
        </row>
        <row r="1318">
          <cell r="A1318">
            <v>685140</v>
          </cell>
          <cell r="B1318" t="str">
            <v xml:space="preserve">  LŸt g­ch men sö 11x11,cao&lt;=4m,M50         </v>
          </cell>
          <cell r="C1318" t="str">
            <v xml:space="preserve"> m2 </v>
          </cell>
          <cell r="D1318">
            <v>51443</v>
          </cell>
          <cell r="E1318">
            <v>2424</v>
          </cell>
          <cell r="F1318">
            <v>108</v>
          </cell>
        </row>
        <row r="1319">
          <cell r="A1319">
            <v>685111</v>
          </cell>
          <cell r="B1319" t="str">
            <v xml:space="preserve">  LŸt g­ch men sö 15x15,cao&lt;=4m,M50         </v>
          </cell>
          <cell r="C1319" t="str">
            <v xml:space="preserve"> m2 </v>
          </cell>
          <cell r="D1319">
            <v>41203</v>
          </cell>
          <cell r="E1319">
            <v>2063</v>
          </cell>
          <cell r="F1319">
            <v>0</v>
          </cell>
        </row>
        <row r="1320">
          <cell r="A1320">
            <v>685121</v>
          </cell>
          <cell r="B1320" t="str">
            <v xml:space="preserve">  LŸt g­ch men sö 15x15,cao&lt;=4m,M50         </v>
          </cell>
          <cell r="C1320" t="str">
            <v xml:space="preserve"> m2 </v>
          </cell>
          <cell r="D1320">
            <v>41203</v>
          </cell>
          <cell r="E1320">
            <v>2368</v>
          </cell>
          <cell r="F1320">
            <v>108</v>
          </cell>
        </row>
        <row r="1321">
          <cell r="A1321">
            <v>685131</v>
          </cell>
          <cell r="B1321" t="str">
            <v xml:space="preserve">  LŸt g­ch men sö 11x11,cao&lt;=4m,M50         </v>
          </cell>
          <cell r="C1321" t="str">
            <v xml:space="preserve"> m2 </v>
          </cell>
          <cell r="D1321">
            <v>51443</v>
          </cell>
          <cell r="E1321">
            <v>2086</v>
          </cell>
          <cell r="F1321">
            <v>0</v>
          </cell>
        </row>
        <row r="1322">
          <cell r="A1322">
            <v>685141</v>
          </cell>
          <cell r="B1322" t="str">
            <v xml:space="preserve">  LŸt g­ch men sö 11x11,cao&lt;=4m,M50         </v>
          </cell>
          <cell r="C1322" t="str">
            <v xml:space="preserve"> m2 </v>
          </cell>
          <cell r="D1322">
            <v>51443</v>
          </cell>
          <cell r="E1322">
            <v>2424</v>
          </cell>
          <cell r="F1322">
            <v>108</v>
          </cell>
        </row>
        <row r="1323">
          <cell r="A1323">
            <v>686111</v>
          </cell>
          <cell r="B1323" t="str">
            <v xml:space="preserve">  LŸt g­ch v×       cao&lt;=4m,M50             </v>
          </cell>
          <cell r="C1323" t="str">
            <v xml:space="preserve"> m2 </v>
          </cell>
          <cell r="D1323">
            <v>38669</v>
          </cell>
          <cell r="E1323">
            <v>2255</v>
          </cell>
          <cell r="F1323">
            <v>0</v>
          </cell>
        </row>
        <row r="1324">
          <cell r="A1324">
            <v>686121</v>
          </cell>
          <cell r="B1324" t="str">
            <v xml:space="preserve">  LŸt g­ch v×       cao&gt; 4m,M50             </v>
          </cell>
          <cell r="C1324" t="str">
            <v xml:space="preserve"> m2 </v>
          </cell>
          <cell r="D1324">
            <v>38669</v>
          </cell>
          <cell r="E1324">
            <v>2480</v>
          </cell>
          <cell r="F1324">
            <v>0</v>
          </cell>
        </row>
        <row r="1325">
          <cell r="A1325">
            <v>687110</v>
          </cell>
          <cell r="B1325" t="str">
            <v xml:space="preserve">  LŸt ½Ÿ c¸m th­ch,hoa cõçng 20x20,cao&lt;=4m  </v>
          </cell>
          <cell r="C1325" t="str">
            <v xml:space="preserve"> m2 </v>
          </cell>
          <cell r="D1325">
            <v>86813</v>
          </cell>
          <cell r="E1325">
            <v>5637</v>
          </cell>
          <cell r="F1325">
            <v>0</v>
          </cell>
        </row>
        <row r="1326">
          <cell r="A1326">
            <v>687120</v>
          </cell>
          <cell r="B1326" t="str">
            <v xml:space="preserve">  LŸt ½Ÿ c¸m th­ch,hoa cõçng 20x20,cao&gt; 4m  </v>
          </cell>
          <cell r="C1326" t="str">
            <v xml:space="preserve"> m2 </v>
          </cell>
          <cell r="D1326">
            <v>86813</v>
          </cell>
          <cell r="E1326">
            <v>6201</v>
          </cell>
          <cell r="F1326">
            <v>0</v>
          </cell>
        </row>
        <row r="1327">
          <cell r="A1327">
            <v>687130</v>
          </cell>
          <cell r="B1327" t="str">
            <v xml:space="preserve">  LŸt ½Ÿ c¸m th­ch,hoa cõçng 30x30,cao&lt;=4m  </v>
          </cell>
          <cell r="C1327" t="str">
            <v xml:space="preserve"> m2 </v>
          </cell>
          <cell r="D1327">
            <v>86615</v>
          </cell>
          <cell r="E1327">
            <v>4904</v>
          </cell>
          <cell r="F1327">
            <v>0</v>
          </cell>
        </row>
        <row r="1328">
          <cell r="A1328">
            <v>687140</v>
          </cell>
          <cell r="B1328" t="str">
            <v xml:space="preserve">  LŸt ½Ÿ c¸m th­ch,hoa cõçng 30x30,cao&gt; 4m  </v>
          </cell>
          <cell r="C1328" t="str">
            <v xml:space="preserve"> m2 </v>
          </cell>
          <cell r="D1328">
            <v>86615</v>
          </cell>
          <cell r="E1328">
            <v>5637</v>
          </cell>
          <cell r="F1328">
            <v>0</v>
          </cell>
        </row>
        <row r="1329">
          <cell r="A1329">
            <v>687150</v>
          </cell>
          <cell r="B1329" t="str">
            <v xml:space="preserve">  LŸt ½Ÿ c¸m th­ch,hoa cõçng 40x40,cao&lt;=4m  </v>
          </cell>
          <cell r="C1329" t="str">
            <v xml:space="preserve"> m2 </v>
          </cell>
          <cell r="D1329">
            <v>86482</v>
          </cell>
          <cell r="E1329">
            <v>4172</v>
          </cell>
          <cell r="F1329">
            <v>0</v>
          </cell>
        </row>
        <row r="1330">
          <cell r="A1330">
            <v>687160</v>
          </cell>
          <cell r="B1330" t="str">
            <v xml:space="preserve">  LŸt ½Ÿ c¸m th­ch,hoa cõçng 40x40,cao&gt; 4m  </v>
          </cell>
          <cell r="C1330" t="str">
            <v xml:space="preserve"> m2 </v>
          </cell>
          <cell r="D1330">
            <v>86482</v>
          </cell>
          <cell r="E1330">
            <v>4735</v>
          </cell>
          <cell r="F1330">
            <v>0</v>
          </cell>
        </row>
        <row r="1331">
          <cell r="A1331">
            <v>691110</v>
          </cell>
          <cell r="B1331" t="str">
            <v xml:space="preserve">  L¡m tr·n vái rçm                      </v>
          </cell>
          <cell r="C1331" t="str">
            <v xml:space="preserve"> m2 </v>
          </cell>
          <cell r="D1331">
            <v>53498</v>
          </cell>
          <cell r="E1331">
            <v>3027</v>
          </cell>
          <cell r="F1331">
            <v>898</v>
          </cell>
        </row>
        <row r="1332">
          <cell r="A1332">
            <v>692110</v>
          </cell>
          <cell r="B1332" t="str">
            <v xml:space="preserve">  L¡m tr·n m¿ gå cao&lt;=4m                </v>
          </cell>
          <cell r="C1332" t="str">
            <v xml:space="preserve"> m2 </v>
          </cell>
          <cell r="D1332">
            <v>86369</v>
          </cell>
          <cell r="E1332">
            <v>1513</v>
          </cell>
          <cell r="F1332">
            <v>898</v>
          </cell>
        </row>
        <row r="1333">
          <cell r="A1333">
            <v>692120</v>
          </cell>
          <cell r="B1333" t="str">
            <v xml:space="preserve">  L¡m tr·n m¿ gå cao&gt; 4m                </v>
          </cell>
          <cell r="C1333" t="str">
            <v xml:space="preserve"> m2 </v>
          </cell>
          <cell r="D1333">
            <v>86369</v>
          </cell>
          <cell r="E1333">
            <v>1513</v>
          </cell>
          <cell r="F1333">
            <v>2332</v>
          </cell>
        </row>
        <row r="1334">
          <cell r="A1334">
            <v>696110</v>
          </cell>
          <cell r="B1334" t="str">
            <v xml:space="preserve">  L¡m tr·n cÜt ¾p                           </v>
          </cell>
          <cell r="C1334" t="str">
            <v xml:space="preserve"> m2 </v>
          </cell>
          <cell r="D1334">
            <v>47170</v>
          </cell>
          <cell r="E1334">
            <v>1513</v>
          </cell>
          <cell r="F1334">
            <v>0</v>
          </cell>
        </row>
        <row r="1335">
          <cell r="A1335">
            <v>696210</v>
          </cell>
          <cell r="B1335" t="str">
            <v xml:space="preserve">  L¡m tr·n gå dŸn                           </v>
          </cell>
          <cell r="C1335" t="str">
            <v xml:space="preserve"> m2 </v>
          </cell>
          <cell r="D1335">
            <v>58545</v>
          </cell>
          <cell r="E1335">
            <v>1578</v>
          </cell>
          <cell r="F1335">
            <v>0</v>
          </cell>
        </row>
        <row r="1336">
          <cell r="A1336">
            <v>697210</v>
          </cell>
          <cell r="B1336" t="str">
            <v xml:space="preserve">  Tr·n vŸn ¾p,bàc simili+mît d¡y 5cm,nÂpgå  </v>
          </cell>
          <cell r="C1336" t="str">
            <v xml:space="preserve"> m2 </v>
          </cell>
          <cell r="D1336">
            <v>128090</v>
          </cell>
          <cell r="E1336">
            <v>22540</v>
          </cell>
          <cell r="F1336">
            <v>0</v>
          </cell>
        </row>
        <row r="1337">
          <cell r="A1337">
            <v>697310</v>
          </cell>
          <cell r="B1337" t="str">
            <v xml:space="preserve">  Tr·n vŸn ¾p chia á = Jo¯ng chÖm(nÂp näi)  </v>
          </cell>
          <cell r="C1337" t="str">
            <v xml:space="preserve"> m2 </v>
          </cell>
          <cell r="D1337">
            <v>76001</v>
          </cell>
          <cell r="E1337">
            <v>7892</v>
          </cell>
          <cell r="F1337">
            <v>0</v>
          </cell>
        </row>
        <row r="1338">
          <cell r="A1338">
            <v>697410</v>
          </cell>
          <cell r="B1338" t="str">
            <v xml:space="preserve">  L¡m tr·n = t¶m th­ch cao hoa v¯n 50x50cm  </v>
          </cell>
          <cell r="C1338" t="str">
            <v xml:space="preserve"> m2 </v>
          </cell>
          <cell r="D1338">
            <v>221161</v>
          </cell>
          <cell r="E1338">
            <v>16912</v>
          </cell>
          <cell r="F1338">
            <v>0</v>
          </cell>
        </row>
        <row r="1339">
          <cell r="A1339">
            <v>697510</v>
          </cell>
          <cell r="B1339" t="str">
            <v xml:space="preserve">  L¡m tr·n = t¶m tr·n nhúa 50x50cm      </v>
          </cell>
          <cell r="C1339" t="str">
            <v xml:space="preserve"> m2 </v>
          </cell>
          <cell r="D1339">
            <v>70465</v>
          </cell>
          <cell r="E1339">
            <v>13529</v>
          </cell>
          <cell r="F1339">
            <v>0</v>
          </cell>
        </row>
        <row r="1340">
          <cell r="A1340">
            <v>697610</v>
          </cell>
          <cell r="B1340" t="str">
            <v xml:space="preserve">  L¡m tr·n Lambri gá d¡y 1.0cm          </v>
          </cell>
          <cell r="C1340" t="str">
            <v xml:space="preserve"> m2 </v>
          </cell>
          <cell r="D1340">
            <v>74419</v>
          </cell>
          <cell r="E1340">
            <v>19730</v>
          </cell>
          <cell r="F1340">
            <v>0</v>
          </cell>
        </row>
        <row r="1341">
          <cell r="A1341">
            <v>697620</v>
          </cell>
          <cell r="B1341" t="str">
            <v xml:space="preserve">  L¡m tr·n Lambri gá d¡y 1.5cm          </v>
          </cell>
          <cell r="C1341" t="str">
            <v xml:space="preserve"> m2 </v>
          </cell>
          <cell r="D1341">
            <v>87331</v>
          </cell>
          <cell r="E1341">
            <v>19730</v>
          </cell>
          <cell r="F1341">
            <v>0</v>
          </cell>
        </row>
        <row r="1342">
          <cell r="A1342">
            <v>698210</v>
          </cell>
          <cell r="B1342" t="str">
            <v xml:space="preserve">  VŸch ng¯n = gå vŸn gh¾p khÏt d¡y 1.5cm</v>
          </cell>
          <cell r="C1342" t="str">
            <v xml:space="preserve"> m2 </v>
          </cell>
          <cell r="D1342">
            <v>45476</v>
          </cell>
          <cell r="E1342">
            <v>4284</v>
          </cell>
          <cell r="F1342">
            <v>0</v>
          </cell>
        </row>
        <row r="1343">
          <cell r="A1343">
            <v>698220</v>
          </cell>
          <cell r="B1343" t="str">
            <v xml:space="preserve">  VŸch ng¯n = gå vŸn gh¾p khÏt d¡y 2.0cm</v>
          </cell>
          <cell r="C1343" t="str">
            <v xml:space="preserve"> m2 </v>
          </cell>
          <cell r="D1343">
            <v>60454</v>
          </cell>
          <cell r="E1343">
            <v>4284</v>
          </cell>
          <cell r="F1343">
            <v>0</v>
          </cell>
        </row>
        <row r="1344">
          <cell r="A1344">
            <v>698310</v>
          </cell>
          <cell r="B1344" t="str">
            <v xml:space="preserve">  VŸch ng¯n = gå vŸn chãng mÏ d¡y 1.5cm </v>
          </cell>
          <cell r="C1344" t="str">
            <v xml:space="preserve"> m2 </v>
          </cell>
          <cell r="D1344">
            <v>52707</v>
          </cell>
          <cell r="E1344">
            <v>6539</v>
          </cell>
          <cell r="F1344">
            <v>0</v>
          </cell>
        </row>
        <row r="1345">
          <cell r="A1345">
            <v>698320</v>
          </cell>
          <cell r="B1345" t="str">
            <v xml:space="preserve">  VŸch ng¯n = gå vŸn chãng mÏ d¡y 2.0cm </v>
          </cell>
          <cell r="C1345" t="str">
            <v xml:space="preserve"> m2 </v>
          </cell>
          <cell r="D1345">
            <v>65619</v>
          </cell>
          <cell r="E1345">
            <v>6539</v>
          </cell>
          <cell r="F1345">
            <v>0</v>
          </cell>
        </row>
        <row r="1346">
          <cell r="A1346">
            <v>698410</v>
          </cell>
          <cell r="B1346" t="str">
            <v xml:space="preserve">  Gia cáng &amp; ½Üng chµn tõéng gå,gå 2x10cm   </v>
          </cell>
          <cell r="C1346" t="str">
            <v xml:space="preserve"> m</v>
          </cell>
          <cell r="D1346">
            <v>6237</v>
          </cell>
          <cell r="E1346">
            <v>1779</v>
          </cell>
          <cell r="F1346">
            <v>0</v>
          </cell>
        </row>
        <row r="1347">
          <cell r="A1347">
            <v>698420</v>
          </cell>
          <cell r="B1347" t="str">
            <v xml:space="preserve">  Gia cáng &amp; ½Üng chµn tõéng gå,gå 2x20cm   </v>
          </cell>
          <cell r="C1347" t="str">
            <v xml:space="preserve"> m</v>
          </cell>
          <cell r="D1347">
            <v>12473</v>
          </cell>
          <cell r="E1347">
            <v>2139</v>
          </cell>
          <cell r="F1347">
            <v>0</v>
          </cell>
        </row>
        <row r="1348">
          <cell r="A1348">
            <v>698510</v>
          </cell>
          <cell r="B1348" t="str">
            <v xml:space="preserve">  Gia cáng-l°p tay vÙn C·u thang,gå 8x10cm  </v>
          </cell>
          <cell r="C1348" t="str">
            <v xml:space="preserve"> m</v>
          </cell>
          <cell r="D1348">
            <v>24947</v>
          </cell>
          <cell r="E1348">
            <v>4975</v>
          </cell>
          <cell r="F1348">
            <v>0</v>
          </cell>
        </row>
        <row r="1349">
          <cell r="A1349">
            <v>698520</v>
          </cell>
          <cell r="B1349" t="str">
            <v xml:space="preserve">  Gia cáng-l°p tay vÙn C·u thang,gå 8x14cm  </v>
          </cell>
          <cell r="C1349" t="str">
            <v xml:space="preserve"> m</v>
          </cell>
          <cell r="D1349">
            <v>34979</v>
          </cell>
          <cell r="E1349">
            <v>6094</v>
          </cell>
          <cell r="F1349">
            <v>0</v>
          </cell>
        </row>
        <row r="1350">
          <cell r="A1350">
            <v>698610</v>
          </cell>
          <cell r="B1350" t="str">
            <v xml:space="preserve">  SX-LD khung gå ½Ì ½Üng lõèi,vŸch ng¯n     </v>
          </cell>
          <cell r="C1350" t="str">
            <v xml:space="preserve"> m3 </v>
          </cell>
          <cell r="D1350">
            <v>2393998</v>
          </cell>
          <cell r="E1350">
            <v>90196</v>
          </cell>
          <cell r="F1350">
            <v>0</v>
          </cell>
        </row>
        <row r="1351">
          <cell r="A1351">
            <v>698710</v>
          </cell>
          <cell r="B1351" t="str">
            <v xml:space="preserve">  Gia cáng l°p dúng khung gå d·m s¡n        </v>
          </cell>
          <cell r="C1351" t="str">
            <v xml:space="preserve"> m3 </v>
          </cell>
          <cell r="D1351">
            <v>2393998</v>
          </cell>
          <cell r="E1351">
            <v>112745</v>
          </cell>
          <cell r="F1351">
            <v>0</v>
          </cell>
        </row>
        <row r="1352">
          <cell r="A1352">
            <v>698810</v>
          </cell>
          <cell r="B1352" t="str">
            <v xml:space="preserve">  ‡Üng s¡n vŸn gå rŸp mæng vŸn d¡y 2cm  </v>
          </cell>
          <cell r="C1352" t="str">
            <v xml:space="preserve"> m2 </v>
          </cell>
          <cell r="D1352">
            <v>60454</v>
          </cell>
          <cell r="E1352">
            <v>12289</v>
          </cell>
          <cell r="F1352">
            <v>0</v>
          </cell>
        </row>
        <row r="1353">
          <cell r="A1353">
            <v>698820</v>
          </cell>
          <cell r="B1353" t="str">
            <v xml:space="preserve">  ‡Üng s¡n vŸn gå rŸp mæng vŸn d¡y 3cm  </v>
          </cell>
          <cell r="C1353" t="str">
            <v xml:space="preserve"> m2 </v>
          </cell>
          <cell r="D1353">
            <v>91443</v>
          </cell>
          <cell r="E1353">
            <v>12289</v>
          </cell>
          <cell r="F1353">
            <v>0</v>
          </cell>
        </row>
        <row r="1354">
          <cell r="A1354">
            <v>698910</v>
          </cell>
          <cell r="B1354" t="str">
            <v xml:space="preserve">  Lambris gå ½Üng vŸch,âp tõéng d¡y 1.0cm   </v>
          </cell>
          <cell r="C1354" t="str">
            <v xml:space="preserve"> m2 </v>
          </cell>
          <cell r="D1354">
            <v>34629</v>
          </cell>
          <cell r="E1354">
            <v>14303</v>
          </cell>
          <cell r="F1354">
            <v>0</v>
          </cell>
        </row>
        <row r="1355">
          <cell r="A1355">
            <v>698920</v>
          </cell>
          <cell r="B1355" t="str">
            <v xml:space="preserve">  Lambris gå ½Üng vŸch,âp tõéng d¡y 1.5cm   </v>
          </cell>
          <cell r="C1355" t="str">
            <v xml:space="preserve"> m2 </v>
          </cell>
          <cell r="D1355">
            <v>50124</v>
          </cell>
          <cell r="E1355">
            <v>14303</v>
          </cell>
          <cell r="F1355">
            <v>0</v>
          </cell>
        </row>
        <row r="1356">
          <cell r="A1356">
            <v>699110</v>
          </cell>
          <cell r="B1356" t="str">
            <v xml:space="preserve">  Khuán m°t cŸo b±ng nÂp gå 3x1cm lå 5x5cm  </v>
          </cell>
          <cell r="C1356" t="str">
            <v xml:space="preserve"> m2 </v>
          </cell>
          <cell r="D1356">
            <v>27235</v>
          </cell>
          <cell r="E1356">
            <v>9471</v>
          </cell>
          <cell r="F1356">
            <v>0</v>
          </cell>
        </row>
        <row r="1357">
          <cell r="A1357">
            <v>699120</v>
          </cell>
          <cell r="B1357" t="str">
            <v xml:space="preserve">  Khuán m°t cŸo = nÂp gå 3x1cm lå 10x10cm   </v>
          </cell>
          <cell r="C1357" t="str">
            <v xml:space="preserve"> m2 </v>
          </cell>
          <cell r="D1357">
            <v>19487</v>
          </cell>
          <cell r="E1357">
            <v>8343</v>
          </cell>
          <cell r="F1357">
            <v>0</v>
          </cell>
        </row>
        <row r="1358">
          <cell r="A1358">
            <v>699210</v>
          </cell>
          <cell r="B1358" t="str">
            <v xml:space="preserve">  DiËm mŸi gå vŸn ræng 20-40 vŸn d¡y 2cm</v>
          </cell>
          <cell r="C1358" t="str">
            <v xml:space="preserve"> m2 </v>
          </cell>
          <cell r="D1358">
            <v>60101</v>
          </cell>
          <cell r="E1358">
            <v>3382</v>
          </cell>
          <cell r="F1358">
            <v>0</v>
          </cell>
        </row>
        <row r="1359">
          <cell r="A1359">
            <v>699220</v>
          </cell>
          <cell r="B1359" t="str">
            <v xml:space="preserve">  DiËm mŸi gå vŸn ræng 20-40 vŸn d¡y 3cm</v>
          </cell>
          <cell r="C1359" t="str">
            <v xml:space="preserve"> m2 </v>
          </cell>
          <cell r="D1359">
            <v>91091</v>
          </cell>
          <cell r="E1359">
            <v>3721</v>
          </cell>
          <cell r="F1359">
            <v>0</v>
          </cell>
        </row>
        <row r="1360">
          <cell r="A1360">
            <v>699310</v>
          </cell>
          <cell r="B1360" t="str">
            <v xml:space="preserve">  DŸn Foocmica v¡o cŸc kÆt c¶u d­ng t¶m </v>
          </cell>
          <cell r="C1360" t="str">
            <v xml:space="preserve"> m2 </v>
          </cell>
          <cell r="D1360">
            <v>21514</v>
          </cell>
          <cell r="E1360">
            <v>1127</v>
          </cell>
          <cell r="F1360">
            <v>0</v>
          </cell>
        </row>
        <row r="1361">
          <cell r="A1361">
            <v>699320</v>
          </cell>
          <cell r="B1361" t="str">
            <v xml:space="preserve">  DŸn Foocmica v¡o cŸc KC d­ng ch×,B=3cm</v>
          </cell>
          <cell r="C1361" t="str">
            <v xml:space="preserve"> m</v>
          </cell>
          <cell r="D1361">
            <v>67100</v>
          </cell>
          <cell r="E1361">
            <v>564</v>
          </cell>
          <cell r="F1361">
            <v>0</v>
          </cell>
        </row>
        <row r="1362">
          <cell r="A1362">
            <v>699410</v>
          </cell>
          <cell r="B1362" t="str">
            <v xml:space="preserve">  DŸn gi¶y trang trÏ lÅn tõéng gå vŸn       </v>
          </cell>
          <cell r="C1362" t="str">
            <v xml:space="preserve"> m2 </v>
          </cell>
          <cell r="D1362">
            <v>8775</v>
          </cell>
          <cell r="E1362">
            <v>1127</v>
          </cell>
          <cell r="F1362">
            <v>0</v>
          </cell>
        </row>
        <row r="1363">
          <cell r="A1363">
            <v>699420</v>
          </cell>
          <cell r="B1363" t="str">
            <v xml:space="preserve">  DŸn gi¶y trang trÏ lÅn tõéng trŸt vùa     </v>
          </cell>
          <cell r="C1363" t="str">
            <v xml:space="preserve"> m2 </v>
          </cell>
          <cell r="D1363">
            <v>10971</v>
          </cell>
          <cell r="E1363">
            <v>1353</v>
          </cell>
          <cell r="F1363">
            <v>0</v>
          </cell>
        </row>
        <row r="1364">
          <cell r="A1364">
            <v>699430</v>
          </cell>
          <cell r="B1364" t="str">
            <v xml:space="preserve">  DŸn gi¶y trang trÏ lÅn tr·n gå vŸn        </v>
          </cell>
          <cell r="C1364" t="str">
            <v xml:space="preserve"> m2 </v>
          </cell>
          <cell r="D1364">
            <v>8775</v>
          </cell>
          <cell r="E1364">
            <v>1466</v>
          </cell>
          <cell r="F1364">
            <v>0</v>
          </cell>
        </row>
        <row r="1365">
          <cell r="A1365">
            <v>699440</v>
          </cell>
          <cell r="B1365" t="str">
            <v xml:space="preserve">  DŸn gi¶y trang trÏ lÅn tr·n trŸt vùa      </v>
          </cell>
          <cell r="C1365" t="str">
            <v xml:space="preserve"> m2 </v>
          </cell>
          <cell r="D1365">
            <v>10971</v>
          </cell>
          <cell r="E1365">
            <v>1578</v>
          </cell>
          <cell r="F1365">
            <v>0</v>
          </cell>
        </row>
        <row r="1366">
          <cell r="A1366">
            <v>701110</v>
          </cell>
          <cell r="B1366" t="str">
            <v xml:space="preserve">  Qu¾t vái 1nõèc tr°ng,2nõèc m¡u cao&lt;=4m</v>
          </cell>
          <cell r="C1366" t="str">
            <v xml:space="preserve"> m2 </v>
          </cell>
          <cell r="D1366">
            <v>201</v>
          </cell>
          <cell r="E1366">
            <v>166</v>
          </cell>
          <cell r="F1366">
            <v>0</v>
          </cell>
        </row>
        <row r="1367">
          <cell r="A1367">
            <v>701120</v>
          </cell>
          <cell r="B1367" t="str">
            <v xml:space="preserve">  Qu¾t vái 1nõèc tr°ng,2nõèc m¡u cao&gt; 4m</v>
          </cell>
          <cell r="C1367" t="str">
            <v xml:space="preserve"> m2 </v>
          </cell>
          <cell r="D1367">
            <v>201</v>
          </cell>
          <cell r="E1367">
            <v>197</v>
          </cell>
          <cell r="F1367">
            <v>0</v>
          </cell>
        </row>
        <row r="1368">
          <cell r="A1368">
            <v>701130</v>
          </cell>
          <cell r="B1368" t="str">
            <v xml:space="preserve">  Qu¾t vái 3nõèc tr°ng cao&lt;=4m          </v>
          </cell>
          <cell r="C1368" t="str">
            <v xml:space="preserve"> m2 </v>
          </cell>
          <cell r="D1368">
            <v>103</v>
          </cell>
          <cell r="E1368">
            <v>166</v>
          </cell>
          <cell r="F1368">
            <v>0</v>
          </cell>
        </row>
        <row r="1369">
          <cell r="A1369">
            <v>701140</v>
          </cell>
          <cell r="B1369" t="str">
            <v xml:space="preserve">  Qu¾t vái 3nõèc tr°ng cao&gt; 4m          </v>
          </cell>
          <cell r="C1369" t="str">
            <v xml:space="preserve"> m2 </v>
          </cell>
          <cell r="D1369">
            <v>103</v>
          </cell>
          <cell r="E1369">
            <v>197</v>
          </cell>
          <cell r="F1369">
            <v>0</v>
          </cell>
        </row>
        <row r="1370">
          <cell r="A1370">
            <v>701210</v>
          </cell>
          <cell r="B1370" t="str">
            <v xml:space="preserve">  Qu¾t 2nõèc xi m¯ng v¡o bÅ táng cao&lt;=4m</v>
          </cell>
          <cell r="C1370" t="str">
            <v xml:space="preserve"> m2 </v>
          </cell>
          <cell r="D1370">
            <v>887</v>
          </cell>
          <cell r="E1370">
            <v>204</v>
          </cell>
          <cell r="F1370">
            <v>0</v>
          </cell>
        </row>
        <row r="1371">
          <cell r="A1371">
            <v>701220</v>
          </cell>
          <cell r="B1371" t="str">
            <v xml:space="preserve">  Qu¾t 2nõèc xi m¯ng v¡o bÅ táng cao&gt; 4m</v>
          </cell>
          <cell r="C1371" t="str">
            <v xml:space="preserve"> m2 </v>
          </cell>
          <cell r="D1371">
            <v>887</v>
          </cell>
          <cell r="E1371">
            <v>223</v>
          </cell>
          <cell r="F1371">
            <v>0</v>
          </cell>
        </row>
        <row r="1372">
          <cell r="A1372">
            <v>702110</v>
          </cell>
          <cell r="B1372" t="str">
            <v xml:space="preserve">  Quay vái gai cao&lt;=4m                  </v>
          </cell>
          <cell r="C1372" t="str">
            <v xml:space="preserve"> m2 </v>
          </cell>
          <cell r="D1372">
            <v>490</v>
          </cell>
          <cell r="E1372">
            <v>902</v>
          </cell>
          <cell r="F1372">
            <v>0</v>
          </cell>
        </row>
        <row r="1373">
          <cell r="A1373">
            <v>702120</v>
          </cell>
          <cell r="B1373" t="str">
            <v xml:space="preserve">  Quay vái gai cao&gt; 4m                  </v>
          </cell>
          <cell r="C1373" t="str">
            <v xml:space="preserve"> m2 </v>
          </cell>
          <cell r="D1373">
            <v>490</v>
          </cell>
          <cell r="E1373">
            <v>1127</v>
          </cell>
          <cell r="F1373">
            <v>0</v>
          </cell>
        </row>
        <row r="1374">
          <cell r="A1374">
            <v>702310</v>
          </cell>
          <cell r="B1374" t="str">
            <v xml:space="preserve">  Phun xâp cŸc KC,vùa XM,kháng m¡u,H&lt;=4m</v>
          </cell>
          <cell r="C1374" t="str">
            <v xml:space="preserve"> m2 </v>
          </cell>
          <cell r="D1374">
            <v>5688</v>
          </cell>
          <cell r="E1374">
            <v>5412</v>
          </cell>
          <cell r="F1374">
            <v>0</v>
          </cell>
        </row>
        <row r="1375">
          <cell r="A1375">
            <v>702320</v>
          </cell>
          <cell r="B1375" t="str">
            <v xml:space="preserve">  Phun xâp cŸc KC,vùa XM,cÜ træn m¡u,H&gt; 4m  </v>
          </cell>
          <cell r="C1375" t="str">
            <v xml:space="preserve"> m2 </v>
          </cell>
          <cell r="D1375">
            <v>7544</v>
          </cell>
          <cell r="E1375">
            <v>7216</v>
          </cell>
          <cell r="F1375">
            <v>0</v>
          </cell>
        </row>
        <row r="1376">
          <cell r="A1376">
            <v>702410</v>
          </cell>
          <cell r="B1376" t="str">
            <v xml:space="preserve">  B¨ matit v¡o tõéng                        </v>
          </cell>
          <cell r="C1376" t="str">
            <v xml:space="preserve"> m2 </v>
          </cell>
          <cell r="D1376">
            <v>1502</v>
          </cell>
          <cell r="E1376">
            <v>3382</v>
          </cell>
          <cell r="F1376">
            <v>0</v>
          </cell>
        </row>
        <row r="1377">
          <cell r="A1377">
            <v>702420</v>
          </cell>
          <cell r="B1377" t="str">
            <v xml:space="preserve">  B¨ matit v¡o cæt,d·m,tr·n                 </v>
          </cell>
          <cell r="C1377" t="str">
            <v xml:space="preserve"> m2 </v>
          </cell>
          <cell r="D1377">
            <v>1502</v>
          </cell>
          <cell r="E1377">
            <v>4059</v>
          </cell>
          <cell r="F1377">
            <v>0</v>
          </cell>
        </row>
        <row r="1378">
          <cell r="A1378">
            <v>702430</v>
          </cell>
          <cell r="B1378" t="str">
            <v xml:space="preserve">  B¨ b±ng xi m¯ng v¡o tõéng                 </v>
          </cell>
          <cell r="C1378" t="str">
            <v xml:space="preserve"> m2 </v>
          </cell>
          <cell r="D1378">
            <v>1035</v>
          </cell>
          <cell r="E1378">
            <v>4510</v>
          </cell>
          <cell r="F1378">
            <v>0</v>
          </cell>
        </row>
        <row r="1379">
          <cell r="A1379">
            <v>702440</v>
          </cell>
          <cell r="B1379" t="str">
            <v xml:space="preserve">  B¨ b±ng xi m¯ng v¡o cæt,d·m,tr·n          </v>
          </cell>
          <cell r="C1379" t="str">
            <v xml:space="preserve"> m2 </v>
          </cell>
          <cell r="D1379">
            <v>1035</v>
          </cell>
          <cell r="E1379">
            <v>5412</v>
          </cell>
          <cell r="F1379">
            <v>0</v>
          </cell>
        </row>
        <row r="1380">
          <cell r="A1380">
            <v>703110</v>
          </cell>
          <cell r="B1380" t="str">
            <v xml:space="preserve">  Sçn cøa kÏnh 2nõèc                        </v>
          </cell>
          <cell r="C1380" t="str">
            <v xml:space="preserve"> m2 </v>
          </cell>
          <cell r="D1380">
            <v>1651</v>
          </cell>
          <cell r="E1380">
            <v>381</v>
          </cell>
          <cell r="F1380">
            <v>0</v>
          </cell>
        </row>
        <row r="1381">
          <cell r="A1381">
            <v>703120</v>
          </cell>
          <cell r="B1381" t="str">
            <v xml:space="preserve">  Sçn cøa kÏnh 3nõèc                        </v>
          </cell>
          <cell r="C1381" t="str">
            <v xml:space="preserve"> m2 </v>
          </cell>
          <cell r="D1381">
            <v>2147</v>
          </cell>
          <cell r="E1381">
            <v>493</v>
          </cell>
          <cell r="F1381">
            <v>0</v>
          </cell>
        </row>
        <row r="1382">
          <cell r="A1382">
            <v>703130</v>
          </cell>
          <cell r="B1382" t="str">
            <v xml:space="preserve">  Sçn cøa paná 2nõèc                        </v>
          </cell>
          <cell r="C1382" t="str">
            <v xml:space="preserve"> m2 </v>
          </cell>
          <cell r="D1382">
            <v>4508</v>
          </cell>
          <cell r="E1382">
            <v>951</v>
          </cell>
          <cell r="F1382">
            <v>0</v>
          </cell>
        </row>
        <row r="1383">
          <cell r="A1383">
            <v>703140</v>
          </cell>
          <cell r="B1383" t="str">
            <v xml:space="preserve">  Sçn cøa paná 3nõèc                        </v>
          </cell>
          <cell r="C1383" t="str">
            <v xml:space="preserve"> m2 </v>
          </cell>
          <cell r="D1383">
            <v>5928</v>
          </cell>
          <cell r="E1383">
            <v>1233</v>
          </cell>
          <cell r="F1383">
            <v>0</v>
          </cell>
        </row>
        <row r="1384">
          <cell r="A1384">
            <v>703150</v>
          </cell>
          <cell r="B1384" t="str">
            <v xml:space="preserve">  Sçn cøa chèp 2nõèc                        </v>
          </cell>
          <cell r="C1384" t="str">
            <v xml:space="preserve"> m2 </v>
          </cell>
          <cell r="D1384">
            <v>6143</v>
          </cell>
          <cell r="E1384">
            <v>1427</v>
          </cell>
          <cell r="F1384">
            <v>0</v>
          </cell>
        </row>
        <row r="1385">
          <cell r="A1385">
            <v>703160</v>
          </cell>
          <cell r="B1385" t="str">
            <v xml:space="preserve">  Sçn cøa chèp 3nõèc                        </v>
          </cell>
          <cell r="C1385" t="str">
            <v xml:space="preserve"> m2 </v>
          </cell>
          <cell r="D1385">
            <v>7580</v>
          </cell>
          <cell r="E1385">
            <v>1851</v>
          </cell>
          <cell r="F1385">
            <v>0</v>
          </cell>
        </row>
        <row r="1386">
          <cell r="A1386">
            <v>703210</v>
          </cell>
          <cell r="B1386" t="str">
            <v xml:space="preserve">  Sçn gå 2nõèc                              </v>
          </cell>
          <cell r="C1386" t="str">
            <v xml:space="preserve"> m2 </v>
          </cell>
          <cell r="D1386">
            <v>4095</v>
          </cell>
          <cell r="E1386">
            <v>996</v>
          </cell>
          <cell r="F1386">
            <v>0</v>
          </cell>
        </row>
        <row r="1387">
          <cell r="A1387">
            <v>703220</v>
          </cell>
          <cell r="B1387" t="str">
            <v xml:space="preserve">  Sçn gå 3nõèc                              </v>
          </cell>
          <cell r="C1387" t="str">
            <v xml:space="preserve"> m2 </v>
          </cell>
          <cell r="D1387">
            <v>5284</v>
          </cell>
          <cell r="E1387">
            <v>1285</v>
          </cell>
          <cell r="F1387">
            <v>0</v>
          </cell>
        </row>
        <row r="1388">
          <cell r="A1388">
            <v>703230</v>
          </cell>
          <cell r="B1388" t="str">
            <v xml:space="preserve">  Sçn kÏnh mé 1nõèc                         </v>
          </cell>
          <cell r="C1388" t="str">
            <v xml:space="preserve"> m2 </v>
          </cell>
          <cell r="D1388">
            <v>1275</v>
          </cell>
          <cell r="E1388">
            <v>162</v>
          </cell>
          <cell r="F1388">
            <v>0</v>
          </cell>
        </row>
        <row r="1389">
          <cell r="A1389">
            <v>703310</v>
          </cell>
          <cell r="B1389" t="str">
            <v xml:space="preserve">  Sçn tõéng 2nõèc                           </v>
          </cell>
          <cell r="C1389" t="str">
            <v xml:space="preserve"> m2 </v>
          </cell>
          <cell r="D1389">
            <v>5003</v>
          </cell>
          <cell r="E1389">
            <v>551</v>
          </cell>
          <cell r="F1389">
            <v>0</v>
          </cell>
        </row>
        <row r="1390">
          <cell r="A1390">
            <v>703320</v>
          </cell>
          <cell r="B1390" t="str">
            <v xml:space="preserve">  Sçn tõéng 3nõèc                           </v>
          </cell>
          <cell r="C1390" t="str">
            <v xml:space="preserve"> m2 </v>
          </cell>
          <cell r="D1390">
            <v>7685</v>
          </cell>
          <cell r="E1390">
            <v>703</v>
          </cell>
          <cell r="F1390">
            <v>0</v>
          </cell>
        </row>
        <row r="1391">
          <cell r="A1391">
            <v>703410</v>
          </cell>
          <cell r="B1391" t="str">
            <v xml:space="preserve">  Sçn s°t dÂt 2nõèc                         </v>
          </cell>
          <cell r="C1391" t="str">
            <v xml:space="preserve"> m2 </v>
          </cell>
          <cell r="D1391">
            <v>1014</v>
          </cell>
          <cell r="E1391">
            <v>389</v>
          </cell>
          <cell r="F1391">
            <v>0</v>
          </cell>
        </row>
        <row r="1392">
          <cell r="A1392">
            <v>703420</v>
          </cell>
          <cell r="B1392" t="str">
            <v xml:space="preserve">  Sçn s°t dÂt 3nõèc                         </v>
          </cell>
          <cell r="C1392" t="str">
            <v xml:space="preserve"> m2 </v>
          </cell>
          <cell r="D1392">
            <v>1341</v>
          </cell>
          <cell r="E1392">
            <v>605</v>
          </cell>
          <cell r="F1392">
            <v>0</v>
          </cell>
        </row>
        <row r="1393">
          <cell r="A1393">
            <v>703430</v>
          </cell>
          <cell r="B1393" t="str">
            <v xml:space="preserve">  Sçn s°t th¾p cŸc lo­i 2nõèc               </v>
          </cell>
          <cell r="C1393" t="str">
            <v xml:space="preserve"> m2 </v>
          </cell>
          <cell r="D1393">
            <v>3143</v>
          </cell>
          <cell r="E1393">
            <v>659</v>
          </cell>
          <cell r="F1393">
            <v>0</v>
          </cell>
        </row>
        <row r="1394">
          <cell r="A1394">
            <v>703440</v>
          </cell>
          <cell r="B1394" t="str">
            <v xml:space="preserve">  Sçn s°t th¾p cŸc lo­i 3nõèc               </v>
          </cell>
          <cell r="C1394" t="str">
            <v xml:space="preserve"> m2 </v>
          </cell>
          <cell r="D1394">
            <v>4150</v>
          </cell>
          <cell r="E1394">
            <v>984</v>
          </cell>
          <cell r="F1394">
            <v>0</v>
          </cell>
        </row>
        <row r="1395">
          <cell r="A1395">
            <v>703510</v>
          </cell>
          <cell r="B1395" t="str">
            <v xml:space="preserve">  Sçn silicat v¡o tõéng ½¬ b¨               </v>
          </cell>
          <cell r="C1395" t="str">
            <v xml:space="preserve"> m2 </v>
          </cell>
          <cell r="D1395">
            <v>4128</v>
          </cell>
          <cell r="E1395">
            <v>507</v>
          </cell>
          <cell r="F1395">
            <v>0</v>
          </cell>
        </row>
        <row r="1396">
          <cell r="A1396">
            <v>703520</v>
          </cell>
          <cell r="B1396" t="str">
            <v xml:space="preserve">  Sçn silicat v¡o cæt d·m tr·n ½¬ b¨        </v>
          </cell>
          <cell r="C1396" t="str">
            <v xml:space="preserve"> m2 </v>
          </cell>
          <cell r="D1396">
            <v>4128</v>
          </cell>
          <cell r="E1396">
            <v>631</v>
          </cell>
          <cell r="F1396">
            <v>0</v>
          </cell>
        </row>
        <row r="1397">
          <cell r="A1397">
            <v>704110</v>
          </cell>
          <cell r="B1397" t="str">
            <v xml:space="preserve">  Qu¾t bitum v¡o tõéng nhúa nÜng            </v>
          </cell>
          <cell r="C1397" t="str">
            <v xml:space="preserve"> m2 </v>
          </cell>
          <cell r="D1397">
            <v>5555</v>
          </cell>
          <cell r="E1397">
            <v>757</v>
          </cell>
          <cell r="F1397">
            <v>0</v>
          </cell>
        </row>
        <row r="1398">
          <cell r="A1398">
            <v>704120</v>
          </cell>
          <cell r="B1398" t="str">
            <v xml:space="preserve">  Qu¾t bitum v¡o tõéng nhúa nguæi           </v>
          </cell>
          <cell r="C1398" t="str">
            <v xml:space="preserve"> m2 </v>
          </cell>
          <cell r="D1398">
            <v>1622</v>
          </cell>
          <cell r="E1398">
            <v>216</v>
          </cell>
          <cell r="F1398">
            <v>0</v>
          </cell>
        </row>
        <row r="1399">
          <cell r="A1399">
            <v>704130</v>
          </cell>
          <cell r="B1399" t="str">
            <v xml:space="preserve">  Qu¾t h°c Ïn v¡o gå                        </v>
          </cell>
          <cell r="C1399" t="str">
            <v xml:space="preserve"> m2 </v>
          </cell>
          <cell r="D1399">
            <v>410</v>
          </cell>
          <cell r="E1399">
            <v>649</v>
          </cell>
          <cell r="F1399">
            <v>0</v>
          </cell>
        </row>
        <row r="1400">
          <cell r="A1400">
            <v>704210</v>
          </cell>
          <cell r="B1400" t="str">
            <v xml:space="preserve">  Qu¾t 1 lèp nhúa bitum,dŸn 1 lèp gi¶y d·u  </v>
          </cell>
          <cell r="C1400" t="str">
            <v xml:space="preserve"> m2 </v>
          </cell>
          <cell r="D1400">
            <v>7012</v>
          </cell>
          <cell r="E1400">
            <v>3027</v>
          </cell>
          <cell r="F1400">
            <v>0</v>
          </cell>
        </row>
        <row r="1401">
          <cell r="A1401">
            <v>704220</v>
          </cell>
          <cell r="B1401" t="str">
            <v xml:space="preserve">  Qu¾t 2 lèp nhúa bitum,dŸn 2 lèp gi¶y d·u  </v>
          </cell>
          <cell r="C1401" t="str">
            <v xml:space="preserve"> m2 </v>
          </cell>
          <cell r="D1401">
            <v>14024</v>
          </cell>
          <cell r="E1401">
            <v>4324</v>
          </cell>
          <cell r="F1401">
            <v>0</v>
          </cell>
        </row>
        <row r="1402">
          <cell r="A1402">
            <v>704230</v>
          </cell>
          <cell r="B1402" t="str">
            <v xml:space="preserve">  Qu¾t 3 lèp nhúa bitum,dŸn 2 lèp gi¶y d·u  </v>
          </cell>
          <cell r="C1402" t="str">
            <v xml:space="preserve"> m2 </v>
          </cell>
          <cell r="D1402">
            <v>18191</v>
          </cell>
          <cell r="E1402">
            <v>5080</v>
          </cell>
          <cell r="F1402">
            <v>0</v>
          </cell>
        </row>
        <row r="1403">
          <cell r="A1403">
            <v>704240</v>
          </cell>
          <cell r="B1403" t="str">
            <v xml:space="preserve">  Qu¾t 4 lèp nhúa bitum,dŸn 3 lèp gi¶y d·u  </v>
          </cell>
          <cell r="C1403" t="str">
            <v xml:space="preserve"> m2 </v>
          </cell>
          <cell r="D1403">
            <v>25202</v>
          </cell>
          <cell r="E1403">
            <v>5513</v>
          </cell>
          <cell r="F1403">
            <v>0</v>
          </cell>
        </row>
        <row r="1404">
          <cell r="A1404">
            <v>704310</v>
          </cell>
          <cell r="B1404" t="str">
            <v xml:space="preserve">  Qu¾t 2 lèp nhúa bitum,dŸn 1 lèp bao t¨i   </v>
          </cell>
          <cell r="C1404" t="str">
            <v xml:space="preserve"> m2 </v>
          </cell>
          <cell r="D1404">
            <v>10733</v>
          </cell>
          <cell r="E1404">
            <v>5405</v>
          </cell>
          <cell r="F1404">
            <v>0</v>
          </cell>
        </row>
        <row r="1405">
          <cell r="A1405">
            <v>704320</v>
          </cell>
          <cell r="B1405" t="str">
            <v xml:space="preserve">  Qu¾t 3 lèp nhúa bitum,dŸn 2 lèp bao t¨i   </v>
          </cell>
          <cell r="C1405" t="str">
            <v xml:space="preserve"> m2 </v>
          </cell>
          <cell r="D1405">
            <v>17100</v>
          </cell>
          <cell r="E1405">
            <v>8215</v>
          </cell>
          <cell r="F1405">
            <v>0</v>
          </cell>
        </row>
        <row r="1406">
          <cell r="A1406">
            <v>705010</v>
          </cell>
          <cell r="B1406" t="str">
            <v xml:space="preserve">  Ch¾t khe nâi                              </v>
          </cell>
          <cell r="C1406" t="str">
            <v xml:space="preserve"> m</v>
          </cell>
          <cell r="D1406">
            <v>3212</v>
          </cell>
          <cell r="E1406">
            <v>4108</v>
          </cell>
          <cell r="F1406">
            <v>0</v>
          </cell>
        </row>
        <row r="1407">
          <cell r="A1407">
            <v>706010</v>
          </cell>
          <cell r="B1407" t="str">
            <v xml:space="preserve">  L¡m t·ng làc cŸt lo­i ½öng                </v>
          </cell>
          <cell r="C1407" t="str">
            <v xml:space="preserve"> m3 </v>
          </cell>
          <cell r="D1407">
            <v>62090</v>
          </cell>
          <cell r="E1407">
            <v>13551</v>
          </cell>
          <cell r="F1407">
            <v>0</v>
          </cell>
        </row>
        <row r="1408">
          <cell r="A1408">
            <v>706020</v>
          </cell>
          <cell r="B1408" t="str">
            <v xml:space="preserve">  L¡m t·ng làc cŸt lo­i n±m             </v>
          </cell>
          <cell r="C1408" t="str">
            <v xml:space="preserve"> m3 </v>
          </cell>
          <cell r="D1408">
            <v>62090</v>
          </cell>
          <cell r="E1408">
            <v>8068</v>
          </cell>
          <cell r="F1408">
            <v>0</v>
          </cell>
        </row>
        <row r="1409">
          <cell r="A1409">
            <v>706030</v>
          </cell>
          <cell r="B1409" t="str">
            <v xml:space="preserve">  L¡m t·ng làc ½Ÿ d¯m lo­i ½öng             </v>
          </cell>
          <cell r="C1409" t="str">
            <v xml:space="preserve"> m3 </v>
          </cell>
          <cell r="D1409">
            <v>86239</v>
          </cell>
          <cell r="E1409">
            <v>22447</v>
          </cell>
          <cell r="F1409">
            <v>0</v>
          </cell>
        </row>
        <row r="1410">
          <cell r="A1410">
            <v>706040</v>
          </cell>
          <cell r="B1410" t="str">
            <v xml:space="preserve">  L¡m t·ng làc ½Ÿ d¯m lo­i n±m          </v>
          </cell>
          <cell r="C1410" t="str">
            <v xml:space="preserve"> m3 </v>
          </cell>
          <cell r="D1410">
            <v>86239</v>
          </cell>
          <cell r="E1410">
            <v>26584</v>
          </cell>
          <cell r="F1410">
            <v>0</v>
          </cell>
        </row>
        <row r="1411">
          <cell r="A1411">
            <v>707010</v>
          </cell>
          <cell r="B1411" t="str">
            <v xml:space="preserve">  MiÆt m­ch tõéng ½Ÿ lo­i lßm           </v>
          </cell>
          <cell r="C1411" t="str">
            <v xml:space="preserve"> m</v>
          </cell>
          <cell r="D1411">
            <v>0</v>
          </cell>
          <cell r="E1411">
            <v>1405</v>
          </cell>
          <cell r="F1411">
            <v>0</v>
          </cell>
        </row>
        <row r="1412">
          <cell r="A1412">
            <v>707020</v>
          </cell>
          <cell r="B1412" t="str">
            <v xml:space="preserve">  MiÆt m­ch tõéng ½Ÿ lo­i lãi               </v>
          </cell>
          <cell r="C1412" t="str">
            <v xml:space="preserve"> m</v>
          </cell>
          <cell r="D1412">
            <v>954</v>
          </cell>
          <cell r="E1412">
            <v>1081</v>
          </cell>
          <cell r="F1412">
            <v>0</v>
          </cell>
        </row>
        <row r="1413">
          <cell r="A1413">
            <v>707030</v>
          </cell>
          <cell r="B1413" t="str">
            <v xml:space="preserve">  MiÆt m­ch tõéng g­ch lo­i lßm         </v>
          </cell>
          <cell r="C1413" t="str">
            <v xml:space="preserve"> m</v>
          </cell>
          <cell r="D1413">
            <v>0</v>
          </cell>
          <cell r="E1413">
            <v>2140</v>
          </cell>
          <cell r="F1413">
            <v>0</v>
          </cell>
        </row>
        <row r="1414">
          <cell r="A1414">
            <v>707040</v>
          </cell>
          <cell r="B1414" t="str">
            <v xml:space="preserve">  MiÆt m­ch tõéng g­ch lo­i lãi             </v>
          </cell>
          <cell r="C1414" t="str">
            <v xml:space="preserve"> m</v>
          </cell>
          <cell r="D1414">
            <v>1335</v>
          </cell>
          <cell r="E1414">
            <v>1654</v>
          </cell>
          <cell r="F1414">
            <v>0</v>
          </cell>
        </row>
        <row r="1415">
          <cell r="A1415">
            <v>708110</v>
          </cell>
          <cell r="B1415" t="str">
            <v xml:space="preserve">  L¡m khèp nâi b±ng th¾p kiÌu 1             </v>
          </cell>
          <cell r="C1415" t="str">
            <v xml:space="preserve"> m</v>
          </cell>
          <cell r="D1415">
            <v>171652</v>
          </cell>
          <cell r="E1415">
            <v>26270</v>
          </cell>
          <cell r="F1415">
            <v>4885</v>
          </cell>
        </row>
        <row r="1416">
          <cell r="A1416">
            <v>708120</v>
          </cell>
          <cell r="B1416" t="str">
            <v xml:space="preserve">  L¡m khèp nâi b±ng th¾p kiÌu 2             </v>
          </cell>
          <cell r="C1416" t="str">
            <v xml:space="preserve"> m</v>
          </cell>
          <cell r="D1416">
            <v>78978</v>
          </cell>
          <cell r="E1416">
            <v>16348</v>
          </cell>
          <cell r="F1416">
            <v>1903</v>
          </cell>
        </row>
        <row r="1417">
          <cell r="A1417">
            <v>708130</v>
          </cell>
          <cell r="B1417" t="str">
            <v xml:space="preserve">  L¡m khèp nâi b±ng th¾p kiÌu 3             </v>
          </cell>
          <cell r="C1417" t="str">
            <v xml:space="preserve"> m</v>
          </cell>
          <cell r="D1417">
            <v>85952</v>
          </cell>
          <cell r="E1417">
            <v>10260</v>
          </cell>
          <cell r="F1417">
            <v>2030</v>
          </cell>
        </row>
        <row r="1418">
          <cell r="A1418">
            <v>708140</v>
          </cell>
          <cell r="B1418" t="str">
            <v xml:space="preserve">  L¡m khèp nâi b±ng th¾p kiÌu 4             </v>
          </cell>
          <cell r="C1418" t="str">
            <v xml:space="preserve"> m</v>
          </cell>
          <cell r="D1418">
            <v>115858</v>
          </cell>
          <cell r="E1418">
            <v>11951</v>
          </cell>
          <cell r="F1418">
            <v>2030</v>
          </cell>
        </row>
        <row r="1419">
          <cell r="A1419">
            <v>708150</v>
          </cell>
          <cell r="B1419" t="str">
            <v xml:space="preserve">  L¡m khèp nâi b±ng th¾p kiÌu 5             </v>
          </cell>
          <cell r="C1419" t="str">
            <v xml:space="preserve"> m</v>
          </cell>
          <cell r="D1419">
            <v>456862</v>
          </cell>
          <cell r="E1419">
            <v>16686</v>
          </cell>
          <cell r="F1419">
            <v>1586</v>
          </cell>
        </row>
        <row r="1420">
          <cell r="A1420">
            <v>708210</v>
          </cell>
          <cell r="B1420" t="str">
            <v xml:space="preserve">  L¡m khèp nâi b±ng ½ãng kiÌu 1             </v>
          </cell>
          <cell r="C1420" t="str">
            <v xml:space="preserve"> m</v>
          </cell>
          <cell r="D1420">
            <v>309826</v>
          </cell>
          <cell r="E1420">
            <v>220979</v>
          </cell>
          <cell r="F1420">
            <v>952</v>
          </cell>
        </row>
        <row r="1421">
          <cell r="A1421">
            <v>708220</v>
          </cell>
          <cell r="B1421" t="str">
            <v xml:space="preserve">  L¡m khèp nâi b±ng ½ãng kiÌu 2             </v>
          </cell>
          <cell r="C1421" t="str">
            <v xml:space="preserve"> m</v>
          </cell>
          <cell r="D1421">
            <v>426726</v>
          </cell>
          <cell r="E1421">
            <v>255930</v>
          </cell>
          <cell r="F1421">
            <v>1776</v>
          </cell>
        </row>
        <row r="1422">
          <cell r="A1422">
            <v>708230</v>
          </cell>
          <cell r="B1422" t="str">
            <v xml:space="preserve">  L¡m khèp nâi b±ng ½ãng kiÌu 3             </v>
          </cell>
          <cell r="C1422" t="str">
            <v xml:space="preserve"> m</v>
          </cell>
          <cell r="D1422">
            <v>278629</v>
          </cell>
          <cell r="E1422">
            <v>151078</v>
          </cell>
          <cell r="F1422">
            <v>1396</v>
          </cell>
        </row>
        <row r="1423">
          <cell r="A1423">
            <v>708240</v>
          </cell>
          <cell r="B1423" t="str">
            <v xml:space="preserve">  L¡m khèp nâi b±ng ½ãng kiÌu 4             </v>
          </cell>
          <cell r="C1423" t="str">
            <v xml:space="preserve"> m</v>
          </cell>
          <cell r="D1423">
            <v>239880</v>
          </cell>
          <cell r="E1423">
            <v>182646</v>
          </cell>
          <cell r="F1423">
            <v>1269</v>
          </cell>
        </row>
        <row r="1424">
          <cell r="A1424">
            <v>708310</v>
          </cell>
          <cell r="B1424" t="str">
            <v xml:space="preserve">  L¡m khèp nâi b±ng t¶m nhúa PVC            </v>
          </cell>
          <cell r="C1424" t="str">
            <v xml:space="preserve"> m</v>
          </cell>
          <cell r="D1424">
            <v>40572</v>
          </cell>
          <cell r="E1424">
            <v>24804</v>
          </cell>
          <cell r="F1424">
            <v>0</v>
          </cell>
        </row>
        <row r="1425">
          <cell r="A1425">
            <v>801110</v>
          </cell>
          <cell r="B1425" t="str">
            <v xml:space="preserve">  mÜng ½õéng thoŸt nc &lt;=1.5m cŸt h­t nhÞ    </v>
          </cell>
          <cell r="C1425" t="str">
            <v xml:space="preserve"> m3 </v>
          </cell>
          <cell r="D1425">
            <v>1861.96</v>
          </cell>
          <cell r="E1425">
            <v>80.89</v>
          </cell>
          <cell r="F1425">
            <v>361.79</v>
          </cell>
        </row>
        <row r="1426">
          <cell r="A1426">
            <v>801120</v>
          </cell>
          <cell r="B1426" t="str">
            <v xml:space="preserve">  mÜng ½õéng thoŸt nc &lt;=1.5m cŸt s­n        </v>
          </cell>
          <cell r="C1426" t="str">
            <v xml:space="preserve"> m3 </v>
          </cell>
          <cell r="D1426">
            <v>1862.36</v>
          </cell>
          <cell r="E1426">
            <v>80.89</v>
          </cell>
          <cell r="F1426">
            <v>361.79</v>
          </cell>
        </row>
        <row r="1427">
          <cell r="A1427">
            <v>801130</v>
          </cell>
          <cell r="B1427" t="str">
            <v xml:space="preserve">  mÜng ½õéng thoŸt nc &lt;=1.5m ½Ÿ d¯m     </v>
          </cell>
          <cell r="C1427" t="str">
            <v xml:space="preserve"> m3 </v>
          </cell>
          <cell r="D1427">
            <v>8836</v>
          </cell>
          <cell r="E1427">
            <v>81.3</v>
          </cell>
          <cell r="F1427">
            <v>891.45</v>
          </cell>
        </row>
        <row r="1428">
          <cell r="A1428">
            <v>801140</v>
          </cell>
          <cell r="B1428" t="str">
            <v xml:space="preserve">  mÜng ½õéng thoŸt nc &lt;=1.5m ½Ÿ hæc         </v>
          </cell>
          <cell r="C1428" t="str">
            <v xml:space="preserve"> m3 </v>
          </cell>
          <cell r="D1428">
            <v>7093.13</v>
          </cell>
          <cell r="E1428">
            <v>329.56</v>
          </cell>
          <cell r="F1428">
            <v>2199.6799999999998</v>
          </cell>
        </row>
        <row r="1429">
          <cell r="A1429">
            <v>801150</v>
          </cell>
          <cell r="B1429" t="str">
            <v xml:space="preserve">  mÜng ½õéng thoŸt nc &lt;=1.5m ½Ÿ hæc ch¿nba  </v>
          </cell>
          <cell r="C1429" t="str">
            <v xml:space="preserve"> m3 </v>
          </cell>
          <cell r="D1429">
            <v>6785.11</v>
          </cell>
          <cell r="E1429">
            <v>329.56</v>
          </cell>
          <cell r="F1429">
            <v>2199.6799999999998</v>
          </cell>
        </row>
        <row r="1430">
          <cell r="A1430">
            <v>801160</v>
          </cell>
          <cell r="B1430" t="str">
            <v xml:space="preserve">  mÜng ½õéng thoŸt nc &lt;=1.5m ½Ÿ hæc , d¯m   </v>
          </cell>
          <cell r="C1430" t="str">
            <v xml:space="preserve"> m3 </v>
          </cell>
          <cell r="D1430">
            <v>6949.02</v>
          </cell>
          <cell r="E1430">
            <v>305.14999999999998</v>
          </cell>
          <cell r="F1430">
            <v>2199.6799999999998</v>
          </cell>
        </row>
        <row r="1431">
          <cell r="A1431">
            <v>900001</v>
          </cell>
          <cell r="B1431" t="str">
            <v xml:space="preserve">  Trãng cÞ v×a h¿                           </v>
          </cell>
          <cell r="C1431" t="str">
            <v xml:space="preserve">   m2 </v>
          </cell>
          <cell r="D1431">
            <v>14720</v>
          </cell>
          <cell r="E1431">
            <v>0</v>
          </cell>
          <cell r="F1431">
            <v>0</v>
          </cell>
        </row>
        <row r="1432">
          <cell r="A1432">
            <v>900002</v>
          </cell>
          <cell r="B1432" t="str">
            <v xml:space="preserve">  Sçn phï hiÌu,biÌu tõìng nh¡ mŸy           </v>
          </cell>
          <cell r="C1432" t="str">
            <v xml:space="preserve">   m2 </v>
          </cell>
          <cell r="D1432">
            <v>46000</v>
          </cell>
          <cell r="E1432">
            <v>0</v>
          </cell>
          <cell r="F1432">
            <v>0</v>
          </cell>
        </row>
        <row r="1433">
          <cell r="A1433">
            <v>900003</v>
          </cell>
          <cell r="B1433" t="str">
            <v xml:space="preserve">  CŸnh cäng th¾p                            </v>
          </cell>
          <cell r="C1433" t="str">
            <v xml:space="preserve">   m2 </v>
          </cell>
          <cell r="D1433">
            <v>368000</v>
          </cell>
          <cell r="E1433">
            <v>0</v>
          </cell>
          <cell r="F1433">
            <v>0</v>
          </cell>
        </row>
        <row r="1434">
          <cell r="A1434">
            <v>900004</v>
          </cell>
          <cell r="B1434" t="str">
            <v xml:space="preserve">  Lèp cŸch nhiÎt                            </v>
          </cell>
          <cell r="C1434" t="str">
            <v xml:space="preserve">   m2 </v>
          </cell>
          <cell r="D1434">
            <v>46000</v>
          </cell>
          <cell r="E1434">
            <v>0</v>
          </cell>
          <cell r="F1434">
            <v>0</v>
          </cell>
        </row>
        <row r="1435">
          <cell r="A1435">
            <v>900005</v>
          </cell>
          <cell r="B1435" t="str">
            <v xml:space="preserve">  Cøa kÏnh khung th¾p                       </v>
          </cell>
          <cell r="C1435" t="str">
            <v xml:space="preserve">   m2 </v>
          </cell>
          <cell r="D1435">
            <v>322000</v>
          </cell>
          <cell r="E1435">
            <v>0</v>
          </cell>
          <cell r="F1435">
            <v>0</v>
          </cell>
        </row>
        <row r="1436">
          <cell r="A1436">
            <v>900006</v>
          </cell>
          <cell r="B1436" t="str">
            <v xml:space="preserve">  Vºn chuyÌn càc                            </v>
          </cell>
          <cell r="C1436" t="str">
            <v xml:space="preserve">   m  </v>
          </cell>
          <cell r="D1436">
            <v>23000</v>
          </cell>
          <cell r="E1436">
            <v>0</v>
          </cell>
          <cell r="F1436">
            <v>0</v>
          </cell>
        </row>
        <row r="1437">
          <cell r="A1437">
            <v>900007</v>
          </cell>
          <cell r="B1437" t="str">
            <v xml:space="preserve">  Tr·n nhÂ                                  </v>
          </cell>
          <cell r="C1437" t="str">
            <v xml:space="preserve">   m2 </v>
          </cell>
          <cell r="D1437">
            <v>73600</v>
          </cell>
          <cell r="E1437">
            <v>0</v>
          </cell>
          <cell r="F1437">
            <v>0</v>
          </cell>
        </row>
        <row r="1438">
          <cell r="A1438">
            <v>900008</v>
          </cell>
          <cell r="B1438" t="str">
            <v xml:space="preserve">  Lõèi ch°n cøa mŸi                         </v>
          </cell>
          <cell r="C1438" t="str">
            <v xml:space="preserve">   m2 </v>
          </cell>
          <cell r="D1438">
            <v>23000</v>
          </cell>
          <cell r="E1438">
            <v>0</v>
          </cell>
          <cell r="F1438">
            <v>0</v>
          </cell>
        </row>
        <row r="1439">
          <cell r="A1439">
            <v>900009</v>
          </cell>
          <cell r="B1439" t="str">
            <v xml:space="preserve">  Cøa th¾p ½¸y                              </v>
          </cell>
          <cell r="C1439" t="str">
            <v xml:space="preserve">   m2 </v>
          </cell>
          <cell r="D1439">
            <v>368000</v>
          </cell>
          <cell r="E1439">
            <v>0</v>
          </cell>
          <cell r="F1439">
            <v>0</v>
          </cell>
        </row>
        <row r="1440">
          <cell r="A1440">
            <v>900010</v>
          </cell>
          <cell r="B1440" t="str">
            <v xml:space="preserve">  Cøa ½i kÏnh khung nhám                </v>
          </cell>
          <cell r="C1440" t="str">
            <v xml:space="preserve">   m2 </v>
          </cell>
          <cell r="D1440">
            <v>598000</v>
          </cell>
          <cell r="E1440">
            <v>0</v>
          </cell>
          <cell r="F1440">
            <v>0</v>
          </cell>
        </row>
        <row r="1441">
          <cell r="A1441">
            <v>900011</v>
          </cell>
          <cell r="B1441" t="str">
            <v xml:space="preserve">  Cøa ½i paná gå                            </v>
          </cell>
          <cell r="C1441" t="str">
            <v xml:space="preserve">   m2 </v>
          </cell>
          <cell r="D1441">
            <v>322000</v>
          </cell>
          <cell r="E1441">
            <v>0</v>
          </cell>
          <cell r="F1441">
            <v>0</v>
          </cell>
        </row>
        <row r="1442">
          <cell r="A1442">
            <v>900012</v>
          </cell>
          <cell r="B1442" t="str">
            <v xml:space="preserve">  Cøa sä paná gå                            </v>
          </cell>
          <cell r="C1442" t="str">
            <v xml:space="preserve">   m2 </v>
          </cell>
          <cell r="D1442">
            <v>322000</v>
          </cell>
          <cell r="E1442">
            <v>0</v>
          </cell>
          <cell r="F1442">
            <v>0</v>
          </cell>
        </row>
        <row r="1443">
          <cell r="A1443">
            <v>900013</v>
          </cell>
          <cell r="B1443" t="str">
            <v xml:space="preserve">  Khuán cøa k¾p                             </v>
          </cell>
          <cell r="C1443" t="str">
            <v xml:space="preserve">   m  </v>
          </cell>
          <cell r="D1443">
            <v>110400</v>
          </cell>
          <cell r="E1443">
            <v>0</v>
          </cell>
          <cell r="F1443">
            <v>0</v>
          </cell>
        </row>
        <row r="1444">
          <cell r="A1444">
            <v>900014</v>
          </cell>
          <cell r="B1444" t="str">
            <v xml:space="preserve">  VŸch ng¯n Formica                         </v>
          </cell>
          <cell r="C1444" t="str">
            <v xml:space="preserve">   m2 </v>
          </cell>
          <cell r="D1444">
            <v>230000</v>
          </cell>
          <cell r="E1444">
            <v>0</v>
          </cell>
          <cell r="F1444">
            <v>0</v>
          </cell>
        </row>
        <row r="1445">
          <cell r="A1445">
            <v>900015</v>
          </cell>
          <cell r="B1445" t="str">
            <v xml:space="preserve">  Buláng mÜng                               </v>
          </cell>
          <cell r="C1445" t="str">
            <v xml:space="preserve">   CŸi   </v>
          </cell>
          <cell r="D1445">
            <v>36800</v>
          </cell>
          <cell r="E1445">
            <v>0</v>
          </cell>
          <cell r="F1445">
            <v>0</v>
          </cell>
        </row>
        <row r="1446">
          <cell r="A1446">
            <v>900016</v>
          </cell>
          <cell r="B1446" t="str">
            <v xml:space="preserve">  Cøa sä kÏnh khung gå                      </v>
          </cell>
          <cell r="C1446" t="str">
            <v xml:space="preserve">   m2 </v>
          </cell>
          <cell r="D1446">
            <v>294400</v>
          </cell>
          <cell r="E1446">
            <v>0</v>
          </cell>
          <cell r="F1446">
            <v>0</v>
          </cell>
        </row>
        <row r="1447">
          <cell r="A1447">
            <v>900017</v>
          </cell>
          <cell r="B1447" t="str">
            <v xml:space="preserve">  Tõéng kÏnh khung nhám                 </v>
          </cell>
          <cell r="C1447" t="str">
            <v xml:space="preserve">   m2 </v>
          </cell>
          <cell r="D1447">
            <v>414000</v>
          </cell>
          <cell r="E1447">
            <v>0</v>
          </cell>
          <cell r="F1447">
            <v>0</v>
          </cell>
        </row>
        <row r="1448">
          <cell r="A1448">
            <v>900018</v>
          </cell>
          <cell r="B1448" t="str">
            <v xml:space="preserve">  ng thoŸt nõèc PVC                        </v>
          </cell>
          <cell r="C1448" t="str">
            <v xml:space="preserve">   m  </v>
          </cell>
          <cell r="D1448">
            <v>36800</v>
          </cell>
          <cell r="E1448">
            <v>0</v>
          </cell>
          <cell r="F1448">
            <v>0</v>
          </cell>
        </row>
        <row r="1449">
          <cell r="A1449">
            <v>900019</v>
          </cell>
          <cell r="B1449" t="str">
            <v xml:space="preserve">  V¨i nhúa PVC tr¨i s¡n                     </v>
          </cell>
          <cell r="C1449" t="str">
            <v xml:space="preserve">   m2 </v>
          </cell>
          <cell r="D1449">
            <v>25760</v>
          </cell>
          <cell r="E1449">
            <v>0</v>
          </cell>
          <cell r="F1449">
            <v>0</v>
          </cell>
        </row>
        <row r="1450">
          <cell r="A1450">
            <v>900020</v>
          </cell>
          <cell r="B1450" t="str">
            <v xml:space="preserve">  ng th¾p lan can                          </v>
          </cell>
          <cell r="C1450" t="str">
            <v xml:space="preserve">   m  </v>
          </cell>
          <cell r="D1450">
            <v>41400</v>
          </cell>
          <cell r="E1450">
            <v>0</v>
          </cell>
          <cell r="F1450">
            <v>0</v>
          </cell>
        </row>
        <row r="1451">
          <cell r="A1451">
            <v>900021</v>
          </cell>
          <cell r="B1451" t="str">
            <v xml:space="preserve">  CŸp gi±ng mŸi                             </v>
          </cell>
          <cell r="C1451" t="str">
            <v xml:space="preserve">   m  </v>
          </cell>
          <cell r="D1451">
            <v>27600</v>
          </cell>
          <cell r="E1451">
            <v>0</v>
          </cell>
          <cell r="F1451">
            <v>0</v>
          </cell>
        </row>
        <row r="1452">
          <cell r="A1452">
            <v>900022</v>
          </cell>
          <cell r="B1452" t="str">
            <v xml:space="preserve">  XÆp g­ch mõçng cŸp                        </v>
          </cell>
          <cell r="C1452" t="str">
            <v xml:space="preserve">   m2 </v>
          </cell>
          <cell r="D1452">
            <v>32200</v>
          </cell>
          <cell r="E1452">
            <v>0</v>
          </cell>
          <cell r="F1452">
            <v>0</v>
          </cell>
        </row>
        <row r="1453">
          <cell r="A1453">
            <v>900023</v>
          </cell>
          <cell r="B1453" t="str">
            <v xml:space="preserve">  Nhµn cáng l°p Lèp cŸch nhiÎt              </v>
          </cell>
          <cell r="C1453" t="str">
            <v xml:space="preserve">   m2 </v>
          </cell>
          <cell r="D1453">
            <v>2760</v>
          </cell>
          <cell r="E1453">
            <v>0</v>
          </cell>
          <cell r="F1453">
            <v>0</v>
          </cell>
        </row>
        <row r="1454">
          <cell r="A1454">
            <v>900024</v>
          </cell>
          <cell r="B1454" t="str">
            <v xml:space="preserve">  Lõèi th¾p ½ë lèp cŸch nhiÎt               </v>
          </cell>
          <cell r="C1454" t="str">
            <v xml:space="preserve">   m2 </v>
          </cell>
          <cell r="D1454">
            <v>3680</v>
          </cell>
          <cell r="E1454">
            <v>0</v>
          </cell>
          <cell r="F1454">
            <v>0</v>
          </cell>
        </row>
        <row r="1455">
          <cell r="A1455">
            <v>900025</v>
          </cell>
          <cell r="B1455" t="str">
            <v xml:space="preserve">  Cøa chèp,cøa sä kÏnh khung nhám       </v>
          </cell>
          <cell r="C1455" t="str">
            <v xml:space="preserve">   m2 </v>
          </cell>
          <cell r="D1455">
            <v>524400</v>
          </cell>
          <cell r="E1455">
            <v>0</v>
          </cell>
          <cell r="F1455">
            <v>0</v>
          </cell>
        </row>
        <row r="1456">
          <cell r="A1456">
            <v>900026</v>
          </cell>
          <cell r="B1456" t="str">
            <v xml:space="preserve">  Nhµn cáng l°p tõéng tán                   </v>
          </cell>
          <cell r="C1456" t="str">
            <v xml:space="preserve">   m2 </v>
          </cell>
          <cell r="D1456">
            <v>9200</v>
          </cell>
          <cell r="E1456">
            <v>0</v>
          </cell>
          <cell r="F1456">
            <v>0</v>
          </cell>
        </row>
        <row r="1457">
          <cell r="A1457">
            <v>900027</v>
          </cell>
          <cell r="B1457" t="str">
            <v xml:space="preserve">  MŸi tán lìp ViÎt nam                  </v>
          </cell>
          <cell r="C1457" t="str">
            <v xml:space="preserve">   m2 </v>
          </cell>
          <cell r="D1457">
            <v>98440</v>
          </cell>
          <cell r="E1457">
            <v>0</v>
          </cell>
          <cell r="F1457">
            <v>0</v>
          </cell>
        </row>
        <row r="1458">
          <cell r="A1458">
            <v>900028</v>
          </cell>
          <cell r="B1458" t="str">
            <v xml:space="preserve">  Khuán cøa ½çn                             </v>
          </cell>
          <cell r="C1458" t="str">
            <v xml:space="preserve">   m  </v>
          </cell>
          <cell r="D1458">
            <v>55200</v>
          </cell>
          <cell r="E1458">
            <v>0</v>
          </cell>
          <cell r="F1458">
            <v>0</v>
          </cell>
        </row>
        <row r="1459">
          <cell r="A1459">
            <v>900029</v>
          </cell>
          <cell r="B1459" t="str">
            <v xml:space="preserve">  Lõèi B40                                  </v>
          </cell>
          <cell r="C1459" t="str">
            <v xml:space="preserve">   m2 </v>
          </cell>
          <cell r="D1459">
            <v>27600</v>
          </cell>
          <cell r="E1459">
            <v>0</v>
          </cell>
          <cell r="F1459">
            <v>0</v>
          </cell>
        </row>
        <row r="1460">
          <cell r="A1460">
            <v>900030</v>
          </cell>
          <cell r="B1460" t="str">
            <v xml:space="preserve">  Thø ½æng càc                              </v>
          </cell>
          <cell r="C1460" t="str">
            <v xml:space="preserve">    càc   </v>
          </cell>
          <cell r="D1460">
            <v>2300000</v>
          </cell>
          <cell r="E1460">
            <v>0</v>
          </cell>
          <cell r="F1460">
            <v>0</v>
          </cell>
        </row>
        <row r="1461">
          <cell r="A1461">
            <v>900031</v>
          </cell>
          <cell r="B1461" t="str">
            <v xml:space="preserve">  Sçn nËn nh¡                               </v>
          </cell>
          <cell r="C1461" t="str">
            <v xml:space="preserve">   m2 </v>
          </cell>
          <cell r="D1461">
            <v>27600</v>
          </cell>
          <cell r="E1461">
            <v>0</v>
          </cell>
          <cell r="F1461">
            <v>0</v>
          </cell>
        </row>
        <row r="1462">
          <cell r="A1462">
            <v>900032</v>
          </cell>
          <cell r="B1462" t="str">
            <v xml:space="preserve">  ‡Ÿ d¯m lÜt nËn nh¡                        </v>
          </cell>
          <cell r="C1462" t="str">
            <v xml:space="preserve">   m3  </v>
          </cell>
          <cell r="D1462">
            <v>239200</v>
          </cell>
          <cell r="E1462">
            <v>0</v>
          </cell>
          <cell r="F1462">
            <v>0</v>
          </cell>
        </row>
        <row r="1463">
          <cell r="A1463">
            <v>900033</v>
          </cell>
          <cell r="B1463" t="str">
            <v xml:space="preserve">  S¨n xu¶t kÆt c¶u th¾p cõéng ½æ cao        </v>
          </cell>
          <cell r="C1463" t="str">
            <v xml:space="preserve">   t¶n </v>
          </cell>
          <cell r="D1463">
            <v>13800000</v>
          </cell>
          <cell r="E1463">
            <v>0</v>
          </cell>
          <cell r="F1463">
            <v>0</v>
          </cell>
        </row>
        <row r="1464">
          <cell r="A1464">
            <v>900034</v>
          </cell>
          <cell r="B1464" t="str">
            <v xml:space="preserve">  L°p dúng kÆt c¶u th¾p cõéng ½æ cao        </v>
          </cell>
          <cell r="C1464" t="str">
            <v xml:space="preserve">   t¶n </v>
          </cell>
          <cell r="D1464">
            <v>1840000</v>
          </cell>
          <cell r="E1464">
            <v>0</v>
          </cell>
          <cell r="F1464">
            <v>0</v>
          </cell>
        </row>
        <row r="1465">
          <cell r="A1465">
            <v>900035</v>
          </cell>
          <cell r="B1465" t="str">
            <v xml:space="preserve">  CŸt træn nhúa ½õéng                       </v>
          </cell>
          <cell r="C1465" t="str">
            <v xml:space="preserve">   m3  </v>
          </cell>
          <cell r="D1465">
            <v>368000</v>
          </cell>
          <cell r="E1465">
            <v>0</v>
          </cell>
          <cell r="F1465">
            <v>0</v>
          </cell>
        </row>
        <row r="1466">
          <cell r="A1466">
            <v>900036</v>
          </cell>
          <cell r="B1466" t="str">
            <v xml:space="preserve">  Qu¾t Eboxy châng th¶m                 </v>
          </cell>
          <cell r="C1466" t="str">
            <v xml:space="preserve">   m2 </v>
          </cell>
          <cell r="D1466">
            <v>46000</v>
          </cell>
          <cell r="E1466">
            <v>0</v>
          </cell>
          <cell r="F1466">
            <v>0</v>
          </cell>
        </row>
        <row r="1467">
          <cell r="A1467">
            <v>900037</v>
          </cell>
          <cell r="B1467" t="str">
            <v xml:space="preserve">  HÎ thâng ½Üng mê cøa                      </v>
          </cell>
          <cell r="C1467" t="str">
            <v xml:space="preserve">    bæ    </v>
          </cell>
          <cell r="D1467">
            <v>46000000</v>
          </cell>
          <cell r="E1467">
            <v>0</v>
          </cell>
          <cell r="F1467">
            <v>0</v>
          </cell>
        </row>
        <row r="1468">
          <cell r="A1468">
            <v>900038</v>
          </cell>
          <cell r="B1468" t="str">
            <v xml:space="preserve">  ‡ºp bÅ táng ½·u càc                       </v>
          </cell>
          <cell r="C1468" t="str">
            <v xml:space="preserve">    càc   </v>
          </cell>
          <cell r="D1468">
            <v>13800</v>
          </cell>
          <cell r="E1468">
            <v>0</v>
          </cell>
          <cell r="F1468">
            <v>0</v>
          </cell>
        </row>
        <row r="1469">
          <cell r="A1469">
            <v>900039</v>
          </cell>
          <cell r="B1469" t="str">
            <v xml:space="preserve">  Thø tØnh càc                              </v>
          </cell>
          <cell r="C1469" t="str">
            <v xml:space="preserve">    càc   </v>
          </cell>
          <cell r="D1469">
            <v>16560000</v>
          </cell>
          <cell r="E1469">
            <v>0</v>
          </cell>
          <cell r="F1469">
            <v>0</v>
          </cell>
        </row>
        <row r="1470">
          <cell r="A1470">
            <v>900040</v>
          </cell>
          <cell r="B1470" t="str">
            <v xml:space="preserve">  Tõéng kÏnh khung gå                       </v>
          </cell>
          <cell r="C1470" t="str">
            <v xml:space="preserve">   m2 </v>
          </cell>
          <cell r="D1470">
            <v>230000</v>
          </cell>
          <cell r="E1470">
            <v>0</v>
          </cell>
          <cell r="F1470">
            <v>0</v>
          </cell>
        </row>
        <row r="1471">
          <cell r="A1471">
            <v>900041</v>
          </cell>
          <cell r="B1471" t="str">
            <v xml:space="preserve">  Th¾p kháng g×                             </v>
          </cell>
          <cell r="C1471" t="str">
            <v xml:space="preserve">   t¶n </v>
          </cell>
          <cell r="D1471">
            <v>29440000</v>
          </cell>
          <cell r="E1471">
            <v>0</v>
          </cell>
          <cell r="F1471">
            <v>0</v>
          </cell>
        </row>
        <row r="1472">
          <cell r="A1472">
            <v>900042</v>
          </cell>
          <cell r="B1472" t="str">
            <v xml:space="preserve">  Tõéng hoa bÅ táng                         </v>
          </cell>
          <cell r="C1472" t="str">
            <v xml:space="preserve">   m2 </v>
          </cell>
          <cell r="D1472">
            <v>78200</v>
          </cell>
          <cell r="E1472">
            <v>0</v>
          </cell>
          <cell r="F1472">
            <v>0</v>
          </cell>
        </row>
        <row r="1473">
          <cell r="A1473">
            <v>900043</v>
          </cell>
          <cell r="B1473" t="str">
            <v xml:space="preserve">  L¡m mŸi tán trŸng kÁm AUSNAm          </v>
          </cell>
          <cell r="C1473" t="str">
            <v xml:space="preserve">   m2 </v>
          </cell>
          <cell r="D1473">
            <v>138000</v>
          </cell>
          <cell r="E1473">
            <v>0</v>
          </cell>
          <cell r="F1473">
            <v>0</v>
          </cell>
        </row>
        <row r="1474">
          <cell r="A1474">
            <v>900044</v>
          </cell>
          <cell r="B1474" t="str">
            <v xml:space="preserve">  Buláng mÜng  D42                          </v>
          </cell>
          <cell r="C1474" t="str">
            <v xml:space="preserve">   CŸi   </v>
          </cell>
          <cell r="D1474">
            <v>55200</v>
          </cell>
          <cell r="E1474">
            <v>0</v>
          </cell>
          <cell r="F1474">
            <v>0</v>
          </cell>
        </row>
        <row r="1475">
          <cell r="A1475">
            <v>900045</v>
          </cell>
          <cell r="B1475" t="str">
            <v xml:space="preserve">  Xø lû mÜng cñ                             </v>
          </cell>
          <cell r="C1475" t="str">
            <v xml:space="preserve">   CŸi   </v>
          </cell>
          <cell r="D1475">
            <v>18400000</v>
          </cell>
          <cell r="E1475">
            <v>0</v>
          </cell>
          <cell r="F1475">
            <v>0</v>
          </cell>
        </row>
        <row r="1476">
          <cell r="A1476">
            <v>900046</v>
          </cell>
          <cell r="B1476" t="str">
            <v xml:space="preserve">  M¡i nh³n m´t BT NËn                       </v>
          </cell>
          <cell r="C1476" t="str">
            <v xml:space="preserve">   m2 </v>
          </cell>
          <cell r="D1476">
            <v>23000</v>
          </cell>
          <cell r="E1476">
            <v>0</v>
          </cell>
          <cell r="F1476">
            <v>0</v>
          </cell>
        </row>
        <row r="1477">
          <cell r="A1477">
            <v>900047</v>
          </cell>
          <cell r="B1477" t="str">
            <v xml:space="preserve">  GiÆng khoan + Bçm                     </v>
          </cell>
          <cell r="C1477" t="str">
            <v xml:space="preserve">   CŸi   </v>
          </cell>
          <cell r="D1477">
            <v>92000000</v>
          </cell>
          <cell r="E1477">
            <v>0</v>
          </cell>
          <cell r="F1477">
            <v>0</v>
          </cell>
        </row>
        <row r="1478">
          <cell r="A1478">
            <v>900048</v>
          </cell>
          <cell r="B1478" t="str">
            <v xml:space="preserve">  Khuán cøa k¾p                             </v>
          </cell>
          <cell r="C1478" t="str">
            <v xml:space="preserve">   m  </v>
          </cell>
          <cell r="D1478">
            <v>110400</v>
          </cell>
          <cell r="E1478">
            <v>0</v>
          </cell>
          <cell r="F1478">
            <v>0</v>
          </cell>
        </row>
        <row r="1479">
          <cell r="A1479">
            <v>900049</v>
          </cell>
          <cell r="B1479" t="str">
            <v xml:space="preserve">  Mua càc 200x200                           </v>
          </cell>
          <cell r="C1479" t="str">
            <v xml:space="preserve">   m  </v>
          </cell>
          <cell r="D1479">
            <v>82800</v>
          </cell>
          <cell r="E1479">
            <v>0</v>
          </cell>
          <cell r="F1479">
            <v>0</v>
          </cell>
        </row>
        <row r="1480">
          <cell r="A1480">
            <v>900050</v>
          </cell>
          <cell r="B1480" t="str">
            <v xml:space="preserve">  ‡Üng càc 200x200                          </v>
          </cell>
          <cell r="C1480" t="str">
            <v xml:space="preserve">   m  </v>
          </cell>
          <cell r="D1480">
            <v>27600</v>
          </cell>
          <cell r="E1480">
            <v>0</v>
          </cell>
          <cell r="F1480">
            <v>0</v>
          </cell>
        </row>
        <row r="1481">
          <cell r="A1481">
            <v>900051</v>
          </cell>
          <cell r="B1481" t="str">
            <v xml:space="preserve">  Mua càc 250x250                           </v>
          </cell>
          <cell r="C1481" t="str">
            <v xml:space="preserve">   m  </v>
          </cell>
          <cell r="D1481">
            <v>101200</v>
          </cell>
          <cell r="E1481">
            <v>0</v>
          </cell>
          <cell r="F1481">
            <v>0</v>
          </cell>
        </row>
        <row r="1482">
          <cell r="A1482">
            <v>900052</v>
          </cell>
          <cell r="B1482" t="str">
            <v xml:space="preserve">  ‡Üng càc 250x250                          </v>
          </cell>
          <cell r="C1482" t="str">
            <v xml:space="preserve">   m  </v>
          </cell>
          <cell r="D1482">
            <v>28980</v>
          </cell>
          <cell r="E1482">
            <v>0</v>
          </cell>
          <cell r="F1482">
            <v>0</v>
          </cell>
        </row>
        <row r="1483">
          <cell r="A1483">
            <v>900075</v>
          </cell>
          <cell r="B1483" t="str">
            <v xml:space="preserve">  âng câng BT D1000,L=5m,miÎng loe  (‡)     </v>
          </cell>
          <cell r="C1483" t="str">
            <v xml:space="preserve">  CŸi</v>
          </cell>
          <cell r="D1483">
            <v>2040000</v>
          </cell>
          <cell r="E1483">
            <v>0</v>
          </cell>
          <cell r="F1483">
            <v>0</v>
          </cell>
        </row>
        <row r="1484">
          <cell r="A1484">
            <v>900076</v>
          </cell>
          <cell r="B1484" t="str">
            <v xml:space="preserve">  âng câng BT D1000,L=1m,miÎng loe  (‡)     </v>
          </cell>
          <cell r="C1484" t="str">
            <v xml:space="preserve">  CŸi</v>
          </cell>
          <cell r="D1484">
            <v>438000</v>
          </cell>
          <cell r="E1484">
            <v>0</v>
          </cell>
          <cell r="F1484">
            <v>0</v>
          </cell>
        </row>
        <row r="1485">
          <cell r="A1485">
            <v>900077</v>
          </cell>
          <cell r="B1485" t="str">
            <v xml:space="preserve">  âng câng BT D1000,L=1m,miÎng b±ng (‡)     </v>
          </cell>
          <cell r="C1485" t="str">
            <v xml:space="preserve">  CŸi</v>
          </cell>
          <cell r="D1485">
            <v>398000</v>
          </cell>
          <cell r="E1485">
            <v>0</v>
          </cell>
          <cell r="F1485">
            <v>0</v>
          </cell>
        </row>
        <row r="1486">
          <cell r="A1486">
            <v>900078</v>
          </cell>
          <cell r="B1486" t="str">
            <v xml:space="preserve">  âng câng BT D1000,L=5m,miÎng loe  (B)     </v>
          </cell>
          <cell r="C1486" t="str">
            <v xml:space="preserve">  CŸi</v>
          </cell>
          <cell r="D1486">
            <v>1090000</v>
          </cell>
          <cell r="E1486">
            <v>0</v>
          </cell>
          <cell r="F1486">
            <v>0</v>
          </cell>
        </row>
        <row r="1487">
          <cell r="A1487">
            <v>900079</v>
          </cell>
          <cell r="B1487" t="str">
            <v xml:space="preserve">  âng câng BT D1000,L=1m,miÎng loe  (B)     </v>
          </cell>
          <cell r="C1487" t="str">
            <v xml:space="preserve">  CŸi</v>
          </cell>
          <cell r="D1487">
            <v>438000</v>
          </cell>
          <cell r="E1487">
            <v>0</v>
          </cell>
          <cell r="F1487">
            <v>0</v>
          </cell>
        </row>
        <row r="1488">
          <cell r="A1488">
            <v>900080</v>
          </cell>
          <cell r="B1488" t="str">
            <v xml:space="preserve">  âng câng BT D1000,L=1m,miÎng b±ng (B)     </v>
          </cell>
          <cell r="C1488" t="str">
            <v xml:space="preserve">  CŸi</v>
          </cell>
          <cell r="D1488">
            <v>398000</v>
          </cell>
          <cell r="E1488">
            <v>0</v>
          </cell>
          <cell r="F1488">
            <v>0</v>
          </cell>
        </row>
        <row r="1489">
          <cell r="A1489">
            <v>900081</v>
          </cell>
          <cell r="B1489" t="str">
            <v xml:space="preserve">  âng câng BT D800, L=5m,t¨i tràng ‡        </v>
          </cell>
          <cell r="C1489" t="str">
            <v xml:space="preserve">  CŸi</v>
          </cell>
          <cell r="D1489">
            <v>1440000</v>
          </cell>
          <cell r="E1489">
            <v>0</v>
          </cell>
          <cell r="F1489">
            <v>0</v>
          </cell>
        </row>
        <row r="1490">
          <cell r="A1490">
            <v>900082</v>
          </cell>
          <cell r="B1490" t="str">
            <v xml:space="preserve">  âng câng BT D800, L=1m,miÎng loe          </v>
          </cell>
          <cell r="C1490" t="str">
            <v xml:space="preserve">  CŸi</v>
          </cell>
          <cell r="D1490">
            <v>318000</v>
          </cell>
          <cell r="E1490">
            <v>0</v>
          </cell>
          <cell r="F1490">
            <v>0</v>
          </cell>
        </row>
        <row r="1491">
          <cell r="A1491">
            <v>900083</v>
          </cell>
          <cell r="B1491" t="str">
            <v xml:space="preserve">  âng câng BT D600, L=5m,miÎng loe  (‡)     </v>
          </cell>
          <cell r="C1491" t="str">
            <v xml:space="preserve">  CŸi</v>
          </cell>
          <cell r="D1491">
            <v>810000</v>
          </cell>
          <cell r="E1491">
            <v>0</v>
          </cell>
          <cell r="F1491">
            <v>0</v>
          </cell>
        </row>
        <row r="1492">
          <cell r="A1492">
            <v>900084</v>
          </cell>
          <cell r="B1492" t="str">
            <v xml:space="preserve">  âng câng BT D600, L=5m,miÎng loe  (C)     </v>
          </cell>
          <cell r="C1492" t="str">
            <v xml:space="preserve">  CŸi</v>
          </cell>
          <cell r="D1492">
            <v>780000</v>
          </cell>
          <cell r="E1492">
            <v>0</v>
          </cell>
          <cell r="F1492">
            <v>0</v>
          </cell>
        </row>
        <row r="1493">
          <cell r="A1493">
            <v>900085</v>
          </cell>
          <cell r="B1493" t="str">
            <v xml:space="preserve">  âng câng BT D400, L=4m,miÎng loe  (‡)     </v>
          </cell>
          <cell r="C1493" t="str">
            <v xml:space="preserve">  CŸi</v>
          </cell>
          <cell r="D1493">
            <v>344000</v>
          </cell>
          <cell r="E1493">
            <v>0</v>
          </cell>
          <cell r="F1493">
            <v>0</v>
          </cell>
        </row>
        <row r="1494">
          <cell r="A1494">
            <v>900086</v>
          </cell>
          <cell r="B1494" t="str">
            <v xml:space="preserve">  âng câng BT D400, L=2m,miÎng loe  (‡)     </v>
          </cell>
          <cell r="C1494" t="str">
            <v xml:space="preserve">  CŸi</v>
          </cell>
          <cell r="D1494">
            <v>172000</v>
          </cell>
          <cell r="E1494">
            <v>0</v>
          </cell>
          <cell r="F1494">
            <v>0</v>
          </cell>
        </row>
        <row r="1495">
          <cell r="A1495">
            <v>900087</v>
          </cell>
          <cell r="B1495" t="str">
            <v xml:space="preserve">  âng câng BT D400, L=4m,miÎng b±ng (‡)     </v>
          </cell>
          <cell r="C1495" t="str">
            <v xml:space="preserve">  CŸi</v>
          </cell>
          <cell r="D1495">
            <v>324000</v>
          </cell>
          <cell r="E1495">
            <v>0</v>
          </cell>
          <cell r="F1495">
            <v>0</v>
          </cell>
        </row>
        <row r="1496">
          <cell r="A1496">
            <v>900088</v>
          </cell>
          <cell r="B1496" t="str">
            <v xml:space="preserve">  âng câng BT D400, L=4m,miÎng loe  (C)     </v>
          </cell>
          <cell r="C1496" t="str">
            <v xml:space="preserve">  CŸi</v>
          </cell>
          <cell r="D1496">
            <v>344000</v>
          </cell>
          <cell r="E1496">
            <v>0</v>
          </cell>
          <cell r="F1496">
            <v>0</v>
          </cell>
        </row>
        <row r="1497">
          <cell r="A1497">
            <v>900089</v>
          </cell>
          <cell r="B1497" t="str">
            <v xml:space="preserve">  âng câng BT D400, L=4m,miÎng b±ng (C)     </v>
          </cell>
          <cell r="C1497" t="str">
            <v xml:space="preserve">  CŸi</v>
          </cell>
          <cell r="D1497">
            <v>324000</v>
          </cell>
          <cell r="E1497">
            <v>0</v>
          </cell>
          <cell r="F1497">
            <v>0</v>
          </cell>
        </row>
        <row r="1498">
          <cell r="A1498">
            <v>900090</v>
          </cell>
          <cell r="B1498" t="str">
            <v xml:space="preserve">  âng câng BT D400, L=2m,miÎng loe  (C)     </v>
          </cell>
          <cell r="C1498" t="str">
            <v xml:space="preserve">  CŸi</v>
          </cell>
          <cell r="D1498">
            <v>112000</v>
          </cell>
          <cell r="E1498">
            <v>0</v>
          </cell>
          <cell r="F1498">
            <v>0</v>
          </cell>
        </row>
        <row r="1499">
          <cell r="A1499">
            <v>900091</v>
          </cell>
          <cell r="B1499" t="str">
            <v xml:space="preserve">  âng câng BT D400, L=1m,miÎng b±ng (C)     </v>
          </cell>
          <cell r="C1499" t="str">
            <v xml:space="preserve">  CŸi</v>
          </cell>
          <cell r="D1499">
            <v>80000</v>
          </cell>
          <cell r="E1499">
            <v>0</v>
          </cell>
          <cell r="F1499">
            <v>0</v>
          </cell>
        </row>
        <row r="1500">
          <cell r="A1500">
            <v>900092</v>
          </cell>
          <cell r="B1500" t="str">
            <v xml:space="preserve">  âng câng BT D400, L=4m,miÎng loe  (B)     </v>
          </cell>
          <cell r="C1500" t="str">
            <v xml:space="preserve">  CŸi</v>
          </cell>
          <cell r="D1500">
            <v>334000</v>
          </cell>
          <cell r="E1500">
            <v>0</v>
          </cell>
          <cell r="F1500">
            <v>0</v>
          </cell>
        </row>
        <row r="1501">
          <cell r="A1501">
            <v>900093</v>
          </cell>
          <cell r="B1501" t="str">
            <v xml:space="preserve">  âng câng BT D400, L=4m,miÎng b±ng (B)     </v>
          </cell>
          <cell r="C1501" t="str">
            <v xml:space="preserve">  CŸi</v>
          </cell>
          <cell r="D1501">
            <v>314000</v>
          </cell>
          <cell r="E1501">
            <v>0</v>
          </cell>
          <cell r="F1501">
            <v>0</v>
          </cell>
        </row>
        <row r="1502">
          <cell r="A1502">
            <v>900094</v>
          </cell>
          <cell r="B1502" t="str">
            <v xml:space="preserve">  âng câng BT D300, L=1m,t¨i tràng ‡        </v>
          </cell>
          <cell r="C1502" t="str">
            <v xml:space="preserve">  CŸi</v>
          </cell>
          <cell r="D1502">
            <v>48000</v>
          </cell>
          <cell r="E1502">
            <v>0</v>
          </cell>
          <cell r="F1502">
            <v>0</v>
          </cell>
        </row>
        <row r="1503">
          <cell r="A1503">
            <v>900095</v>
          </cell>
          <cell r="B1503" t="str">
            <v xml:space="preserve">  âng câng BT D300, L=1m,t¨i tràng C        </v>
          </cell>
          <cell r="C1503" t="str">
            <v xml:space="preserve">  CŸi</v>
          </cell>
          <cell r="D1503">
            <v>48000</v>
          </cell>
          <cell r="E1503">
            <v>0</v>
          </cell>
          <cell r="F1503">
            <v>0</v>
          </cell>
        </row>
        <row r="1504">
          <cell r="A1504">
            <v>900096</v>
          </cell>
          <cell r="B1504" t="str">
            <v xml:space="preserve">  âng câng BT D300, L=1m,t¨i tràng B        </v>
          </cell>
          <cell r="C1504" t="str">
            <v xml:space="preserve">  CŸi</v>
          </cell>
          <cell r="D1504">
            <v>38000</v>
          </cell>
          <cell r="E1504">
            <v>0</v>
          </cell>
          <cell r="F1504">
            <v>0</v>
          </cell>
        </row>
        <row r="1505">
          <cell r="A1505">
            <v>900097</v>
          </cell>
          <cell r="B1505" t="str">
            <v xml:space="preserve">  ‡Æ câng  D1000                            </v>
          </cell>
          <cell r="C1505" t="str">
            <v xml:space="preserve">  CŸi</v>
          </cell>
          <cell r="D1505">
            <v>90000</v>
          </cell>
          <cell r="E1505">
            <v>0</v>
          </cell>
          <cell r="F1505">
            <v>0</v>
          </cell>
        </row>
        <row r="1506">
          <cell r="A1506">
            <v>900098</v>
          </cell>
          <cell r="B1506" t="str">
            <v xml:space="preserve">  ‡Æ câng  D800                             </v>
          </cell>
          <cell r="C1506" t="str">
            <v xml:space="preserve">  CŸi</v>
          </cell>
          <cell r="D1506">
            <v>60000</v>
          </cell>
          <cell r="E1506">
            <v>0</v>
          </cell>
          <cell r="F1506">
            <v>0</v>
          </cell>
        </row>
        <row r="1507">
          <cell r="A1507">
            <v>900099</v>
          </cell>
          <cell r="B1507" t="str">
            <v xml:space="preserve">  ‡Æ câng  D600                             </v>
          </cell>
          <cell r="C1507" t="str">
            <v xml:space="preserve">  CŸi</v>
          </cell>
          <cell r="D1507">
            <v>44000</v>
          </cell>
          <cell r="E1507">
            <v>0</v>
          </cell>
          <cell r="F1507">
            <v>0</v>
          </cell>
        </row>
        <row r="1508">
          <cell r="A1508">
            <v>900100</v>
          </cell>
          <cell r="B1508" t="str">
            <v xml:space="preserve">  ‡Æ câng  D400                             </v>
          </cell>
          <cell r="C1508" t="str">
            <v xml:space="preserve">  CŸi</v>
          </cell>
          <cell r="D1508">
            <v>22000</v>
          </cell>
          <cell r="E1508">
            <v>0</v>
          </cell>
          <cell r="F1508">
            <v>0</v>
          </cell>
        </row>
        <row r="1509">
          <cell r="A1509">
            <v>900101</v>
          </cell>
          <cell r="B1509" t="str">
            <v xml:space="preserve">  L‡ âng câng BT D1000,L=5m             </v>
          </cell>
          <cell r="C1509" t="str">
            <v xml:space="preserve">  CŸi</v>
          </cell>
          <cell r="D1509">
            <v>200000</v>
          </cell>
          <cell r="E1509">
            <v>40000</v>
          </cell>
          <cell r="F1509">
            <v>0</v>
          </cell>
        </row>
        <row r="1510">
          <cell r="A1510">
            <v>900102</v>
          </cell>
          <cell r="B1510" t="str">
            <v xml:space="preserve">  L‡ âng câng BT D1000,L=1m             </v>
          </cell>
          <cell r="C1510" t="str">
            <v xml:space="preserve">  CŸi</v>
          </cell>
          <cell r="D1510">
            <v>43000</v>
          </cell>
          <cell r="E1510">
            <v>8000</v>
          </cell>
          <cell r="F1510">
            <v>0</v>
          </cell>
        </row>
        <row r="1511">
          <cell r="A1511">
            <v>900103</v>
          </cell>
          <cell r="B1511" t="str">
            <v xml:space="preserve">  L‡ âng câng BT D800, L=5m             </v>
          </cell>
          <cell r="C1511" t="str">
            <v xml:space="preserve">  CŸi</v>
          </cell>
          <cell r="D1511">
            <v>140000</v>
          </cell>
          <cell r="E1511">
            <v>40000</v>
          </cell>
          <cell r="F1511">
            <v>0</v>
          </cell>
        </row>
        <row r="1512">
          <cell r="A1512">
            <v>900104</v>
          </cell>
          <cell r="B1512" t="str">
            <v xml:space="preserve">  L‡ âng câng BT D800, L=1m             </v>
          </cell>
          <cell r="C1512" t="str">
            <v xml:space="preserve">  CŸi</v>
          </cell>
          <cell r="D1512">
            <v>31000</v>
          </cell>
          <cell r="E1512">
            <v>8000</v>
          </cell>
          <cell r="F1512">
            <v>0</v>
          </cell>
        </row>
        <row r="1513">
          <cell r="A1513">
            <v>900105</v>
          </cell>
          <cell r="B1513" t="str">
            <v xml:space="preserve">  L‡ âng câng BT D600, L=5m             </v>
          </cell>
          <cell r="C1513" t="str">
            <v xml:space="preserve">  CŸi</v>
          </cell>
          <cell r="D1513">
            <v>78000</v>
          </cell>
          <cell r="E1513">
            <v>40000</v>
          </cell>
          <cell r="F1513">
            <v>0</v>
          </cell>
        </row>
        <row r="1514">
          <cell r="A1514">
            <v>900106</v>
          </cell>
          <cell r="B1514" t="str">
            <v xml:space="preserve">  L‡ âng câng BT D400, L=4m             </v>
          </cell>
          <cell r="C1514" t="str">
            <v xml:space="preserve">  CŸi</v>
          </cell>
          <cell r="D1514">
            <v>32000</v>
          </cell>
          <cell r="E1514">
            <v>30000</v>
          </cell>
          <cell r="F1514">
            <v>0</v>
          </cell>
        </row>
        <row r="1515">
          <cell r="A1515">
            <v>900107</v>
          </cell>
          <cell r="B1515" t="str">
            <v xml:space="preserve">  L‡ âng câng BT D400, L=2m             </v>
          </cell>
          <cell r="C1515" t="str">
            <v xml:space="preserve">  CŸi</v>
          </cell>
          <cell r="D1515">
            <v>16000</v>
          </cell>
          <cell r="E1515">
            <v>15000</v>
          </cell>
          <cell r="F1515">
            <v>0</v>
          </cell>
        </row>
        <row r="1516">
          <cell r="A1516">
            <v>900108</v>
          </cell>
          <cell r="B1516" t="str">
            <v xml:space="preserve">  L‡ âng câng BT D400, L=1m             </v>
          </cell>
          <cell r="C1516" t="str">
            <v xml:space="preserve">  CŸi</v>
          </cell>
          <cell r="D1516">
            <v>7500</v>
          </cell>
          <cell r="E1516">
            <v>8000</v>
          </cell>
          <cell r="F1516">
            <v>0</v>
          </cell>
        </row>
        <row r="1517">
          <cell r="A1517">
            <v>900109</v>
          </cell>
          <cell r="B1517" t="str">
            <v xml:space="preserve">  L‡ âng câng BT D300, L=1m             </v>
          </cell>
          <cell r="C1517" t="str">
            <v xml:space="preserve">  CŸi</v>
          </cell>
          <cell r="D1517">
            <v>4200</v>
          </cell>
          <cell r="E1517">
            <v>8000</v>
          </cell>
          <cell r="F1517">
            <v>0</v>
          </cell>
        </row>
        <row r="1518">
          <cell r="A1518">
            <v>900110</v>
          </cell>
          <cell r="B1518" t="str">
            <v xml:space="preserve">  L‡ ‡Æ câng  D1000                         </v>
          </cell>
          <cell r="C1518" t="str">
            <v xml:space="preserve">  CŸi</v>
          </cell>
          <cell r="D1518">
            <v>0</v>
          </cell>
          <cell r="E1518">
            <v>3110</v>
          </cell>
          <cell r="F1518">
            <v>0</v>
          </cell>
        </row>
        <row r="1519">
          <cell r="A1519">
            <v>900111</v>
          </cell>
          <cell r="B1519" t="str">
            <v xml:space="preserve">  L‡ ‡Æ câng  D800                          </v>
          </cell>
          <cell r="C1519" t="str">
            <v xml:space="preserve">  CŸi</v>
          </cell>
          <cell r="D1519">
            <v>0</v>
          </cell>
          <cell r="E1519">
            <v>2980</v>
          </cell>
          <cell r="F1519">
            <v>0</v>
          </cell>
        </row>
        <row r="1520">
          <cell r="A1520">
            <v>900112</v>
          </cell>
          <cell r="B1520" t="str">
            <v xml:space="preserve">  L‡ ‡Æ câng  D600                          </v>
          </cell>
          <cell r="C1520" t="str">
            <v xml:space="preserve">  CŸi</v>
          </cell>
          <cell r="D1520">
            <v>0</v>
          </cell>
          <cell r="E1520">
            <v>2670</v>
          </cell>
          <cell r="F1520">
            <v>0</v>
          </cell>
        </row>
        <row r="1521">
          <cell r="A1521">
            <v>900113</v>
          </cell>
          <cell r="B1521" t="str">
            <v xml:space="preserve">  L‡ ‡Æ câng  D400                          </v>
          </cell>
          <cell r="C1521" t="str">
            <v xml:space="preserve">  CŸi</v>
          </cell>
          <cell r="D1521">
            <v>0</v>
          </cell>
          <cell r="E1521">
            <v>2320</v>
          </cell>
          <cell r="F1521">
            <v>0</v>
          </cell>
        </row>
        <row r="1522">
          <cell r="A1522">
            <v>900200</v>
          </cell>
          <cell r="B1522" t="str">
            <v xml:space="preserve">  ‡ºp nhŸm BT                               </v>
          </cell>
          <cell r="C1522" t="str">
            <v>cáng</v>
          </cell>
          <cell r="D1522">
            <v>0</v>
          </cell>
          <cell r="E1522">
            <v>12500</v>
          </cell>
          <cell r="F1522">
            <v>0</v>
          </cell>
        </row>
        <row r="1523">
          <cell r="A1523">
            <v>900210</v>
          </cell>
          <cell r="B1523" t="str">
            <v xml:space="preserve">  Cøa lõèi th¾p                             </v>
          </cell>
          <cell r="C1523" t="str">
            <v>m2</v>
          </cell>
          <cell r="D1523">
            <v>40000</v>
          </cell>
          <cell r="E1523">
            <v>0</v>
          </cell>
          <cell r="F1523">
            <v>0</v>
          </cell>
        </row>
        <row r="1524">
          <cell r="A1524">
            <v>900220</v>
          </cell>
          <cell r="B1524" t="str">
            <v xml:space="preserve">  PhŸ dë kÆt c¶u bÅ táng tõéng, mÜng        </v>
          </cell>
          <cell r="C1524" t="str">
            <v>m3</v>
          </cell>
          <cell r="D1524">
            <v>40000</v>
          </cell>
          <cell r="E1524">
            <v>0</v>
          </cell>
          <cell r="F1524">
            <v>0</v>
          </cell>
        </row>
        <row r="1525">
          <cell r="A1525">
            <v>900230</v>
          </cell>
          <cell r="B1525" t="str">
            <v xml:space="preserve">  PhŸ dë kÆt c¶u bÅ táng nËn                </v>
          </cell>
          <cell r="C1525" t="str">
            <v>m3</v>
          </cell>
          <cell r="D1525">
            <v>40000</v>
          </cell>
          <cell r="E1525">
            <v>0</v>
          </cell>
          <cell r="F1525">
            <v>0</v>
          </cell>
        </row>
        <row r="1526">
          <cell r="A1526">
            <v>900080</v>
          </cell>
          <cell r="B1526" t="str">
            <v xml:space="preserve">  CŸt ½·m ch´t                              </v>
          </cell>
          <cell r="C1526" t="str">
            <v>m3</v>
          </cell>
          <cell r="D1526">
            <v>30000</v>
          </cell>
          <cell r="E1526">
            <v>3200</v>
          </cell>
          <cell r="F1526">
            <v>800</v>
          </cell>
        </row>
        <row r="1527">
          <cell r="A1527">
            <v>900081</v>
          </cell>
          <cell r="B1527" t="str">
            <v xml:space="preserve">  Cøa nhúa</v>
          </cell>
          <cell r="C1527" t="str">
            <v>m2</v>
          </cell>
          <cell r="D1527">
            <v>150000</v>
          </cell>
          <cell r="E1527">
            <v>0</v>
          </cell>
          <cell r="F1527">
            <v>0</v>
          </cell>
        </row>
        <row r="1528">
          <cell r="A1528" t="str">
            <v>eof</v>
          </cell>
        </row>
      </sheetData>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Gia VL (QII-2006)"/>
      <sheetName val="THTDT"/>
      <sheetName val="D.chau"/>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bia"/>
      <sheetName val="ky (2)"/>
      <sheetName val="TH"/>
      <sheetName val="DT"/>
      <sheetName val="KLtuyen"/>
      <sheetName val="1m"/>
      <sheetName val="VTB"/>
      <sheetName val="PT"/>
      <sheetName val="ky"/>
      <sheetName val="XXXXXXXX"/>
      <sheetName val="00000000"/>
      <sheetName val="10000000"/>
      <sheetName val="2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goi1"/>
      <sheetName val="kh«ng GTGT"/>
      <sheetName val="b¶ngtÝnhgãi1"/>
      <sheetName val="B¶ngtænghîp"/>
      <sheetName val="PS"/>
      <sheetName val="TTgãi1"/>
      <sheetName val="ph©ngiao"/>
      <sheetName val="Ng.thu"/>
      <sheetName val="QT"/>
      <sheetName val="Sheet16"/>
      <sheetName val="Gia MBA (2)"/>
      <sheetName val="Gi¸ tñ bï"/>
      <sheetName val="Gia-NC"/>
      <sheetName val="Gia-TN"/>
      <sheetName val="Gia KH"/>
      <sheetName val="GiaVT"/>
      <sheetName val="GiaVT XDCB"/>
      <sheetName val="Gia MBA"/>
      <sheetName val="Cac HS hay SD"/>
      <sheetName val="00000000"/>
      <sheetName val="dghn"/>
      <sheetName val="lc"/>
      <sheetName val="Sheet1"/>
      <sheetName val="KH-Q1,Q2,01"/>
      <sheetName val="VLLC"/>
      <sheetName val="17-2-05"/>
      <sheetName val="5-5-05"/>
      <sheetName val="30-6-05"/>
      <sheetName val="30-9-05"/>
      <sheetName val="No CT"/>
      <sheetName val="30-11"/>
      <sheetName val="31-12"/>
      <sheetName val="CN20-1-06"/>
      <sheetName val="CN9-2-06"/>
      <sheetName val="Bo"/>
      <sheetName val="congno31-7-06"/>
      <sheetName val="31-8-06"/>
      <sheetName val="30-9-06"/>
      <sheetName val="10-06"/>
      <sheetName val="11-06"/>
      <sheetName val="12-06"/>
      <sheetName val="01-07"/>
      <sheetName val="02-07"/>
      <sheetName val="03-07"/>
      <sheetName val="04-07"/>
      <sheetName val="Phan bo T4-07"/>
      <sheetName val="T5-07"/>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10000000"/>
      <sheetName val="XL4Poppy"/>
      <sheetName val="XL4Test5"/>
    </sheetNames>
    <sheetDataSet>
      <sheetData sheetId="0" refreshError="1">
        <row r="3">
          <cell r="B3" t="str">
            <v xml:space="preserve">§ång hå v«n+chuyÓn m¹ch </v>
          </cell>
          <cell r="C3" t="str">
            <v>bé</v>
          </cell>
          <cell r="F3" t="str">
            <v>Nhµ m¸y thiÕt bÞ ®o ®iÖn</v>
          </cell>
        </row>
        <row r="4">
          <cell r="B4" t="str">
            <v>§Çu cèt Ðp M/A-50</v>
          </cell>
          <cell r="C4" t="str">
            <v>c¸i</v>
          </cell>
          <cell r="D4">
            <v>18000</v>
          </cell>
          <cell r="E4">
            <v>1983.3115189641462</v>
          </cell>
          <cell r="F4" t="str">
            <v>Ngo¹i(óc)</v>
          </cell>
          <cell r="G4">
            <v>1210</v>
          </cell>
        </row>
        <row r="5">
          <cell r="B5" t="str">
            <v>§Çu cèt hµn d©y §CH-M16</v>
          </cell>
          <cell r="C5" t="str">
            <v>c¸i</v>
          </cell>
          <cell r="D5">
            <v>5000</v>
          </cell>
          <cell r="E5">
            <v>1983.3115189641462</v>
          </cell>
          <cell r="F5" t="str">
            <v>ViÖt nam</v>
          </cell>
          <cell r="G5">
            <v>1210</v>
          </cell>
        </row>
        <row r="6">
          <cell r="B6" t="str">
            <v>§Çu cèt hµn d©y §CH-M25</v>
          </cell>
          <cell r="C6" t="str">
            <v>c¸i</v>
          </cell>
          <cell r="D6">
            <v>5500</v>
          </cell>
          <cell r="E6">
            <v>1983.3115189641462</v>
          </cell>
          <cell r="F6" t="str">
            <v>ViÖt nam</v>
          </cell>
          <cell r="G6">
            <v>1210</v>
          </cell>
        </row>
        <row r="7">
          <cell r="B7" t="str">
            <v>§Çu cèt hµn d©y §CH-M35</v>
          </cell>
          <cell r="C7" t="str">
            <v>c¸i</v>
          </cell>
          <cell r="D7">
            <v>6000</v>
          </cell>
          <cell r="E7">
            <v>1983.3115189641462</v>
          </cell>
          <cell r="F7" t="str">
            <v>ViÖt nam</v>
          </cell>
          <cell r="G7">
            <v>1210</v>
          </cell>
        </row>
        <row r="8">
          <cell r="B8" t="str">
            <v>§Çu cèt hµn d©y §CH-M70</v>
          </cell>
          <cell r="C8" t="str">
            <v>c¸i</v>
          </cell>
          <cell r="D8">
            <v>7000</v>
          </cell>
          <cell r="E8">
            <v>1983.3115189641462</v>
          </cell>
          <cell r="F8" t="str">
            <v>ViÖt nam</v>
          </cell>
          <cell r="G8">
            <v>1210</v>
          </cell>
        </row>
        <row r="9">
          <cell r="B9" t="str">
            <v>§Çu cèt van bãp §CB-F8</v>
          </cell>
          <cell r="C9" t="str">
            <v>c¸i</v>
          </cell>
          <cell r="D9">
            <v>12000</v>
          </cell>
          <cell r="E9">
            <v>1983.3115189641462</v>
          </cell>
          <cell r="F9" t="str">
            <v>ViÖt nam</v>
          </cell>
          <cell r="G9">
            <v>1210</v>
          </cell>
        </row>
        <row r="10">
          <cell r="B10" t="str">
            <v>§èng hå ®o ®iÖn</v>
          </cell>
          <cell r="C10" t="str">
            <v>c¸i</v>
          </cell>
          <cell r="F10" t="str">
            <v>Nhµ m¸y thiÕt bÞ ®o ®iÖn</v>
          </cell>
        </row>
        <row r="11">
          <cell r="B11" t="str">
            <v>ATM nh¸nh 100A</v>
          </cell>
          <cell r="C11" t="str">
            <v>c¸i</v>
          </cell>
          <cell r="F11" t="str">
            <v>Liªn x«</v>
          </cell>
        </row>
        <row r="12">
          <cell r="B12" t="str">
            <v>ATM nh¸nh 75A</v>
          </cell>
          <cell r="C12" t="str">
            <v>c¸i</v>
          </cell>
          <cell r="F12" t="str">
            <v>Liªn x«</v>
          </cell>
        </row>
        <row r="13">
          <cell r="B13" t="str">
            <v>ATM tæng 100A</v>
          </cell>
          <cell r="C13" t="str">
            <v>c¸i</v>
          </cell>
          <cell r="F13" t="str">
            <v>Liªn x«</v>
          </cell>
        </row>
        <row r="14">
          <cell r="B14" t="str">
            <v>ATM tæng 200A</v>
          </cell>
          <cell r="C14" t="str">
            <v>c¸i</v>
          </cell>
          <cell r="F14" t="str">
            <v>Liªn x«</v>
          </cell>
        </row>
        <row r="15">
          <cell r="B15" t="str">
            <v>B¨ng dÝnh c¸ch ®iÖn PVC-500</v>
          </cell>
          <cell r="C15" t="str">
            <v>cuén</v>
          </cell>
          <cell r="D15">
            <v>5000</v>
          </cell>
          <cell r="F15" t="str">
            <v>ViÖt nam</v>
          </cell>
        </row>
        <row r="16">
          <cell r="B16" t="str">
            <v>B¨ng nh«m</v>
          </cell>
          <cell r="C16" t="str">
            <v>kg</v>
          </cell>
          <cell r="D16">
            <v>25000</v>
          </cell>
          <cell r="F16" t="str">
            <v>ViÖt nam</v>
          </cell>
        </row>
        <row r="17">
          <cell r="B17" t="str">
            <v>BiÕn an toµn, s¬ ®å tªn tr¹m</v>
          </cell>
          <cell r="C17" t="str">
            <v>c¸i</v>
          </cell>
          <cell r="D17">
            <v>20000</v>
          </cell>
          <cell r="G17">
            <v>1210</v>
          </cell>
        </row>
        <row r="18">
          <cell r="B18" t="str">
            <v>C¸p ®ång bäc PVC 4 lâi M-3x25+1x16</v>
          </cell>
          <cell r="C18" t="str">
            <v>m</v>
          </cell>
          <cell r="D18">
            <v>42000</v>
          </cell>
          <cell r="E18">
            <v>2680.4022405522014</v>
          </cell>
          <cell r="F18" t="str">
            <v>ViÖt nam  tiªu chuÈn IEC</v>
          </cell>
        </row>
        <row r="19">
          <cell r="B19" t="str">
            <v>C¸p ®ång bäc PVC 4 lâi M-3x35+1x16</v>
          </cell>
          <cell r="C19" t="str">
            <v>m</v>
          </cell>
          <cell r="D19">
            <v>72000</v>
          </cell>
          <cell r="E19">
            <v>2680.4022405522014</v>
          </cell>
          <cell r="F19" t="str">
            <v>ViÖt nam  tiªu chuÈn IEC</v>
          </cell>
        </row>
        <row r="20">
          <cell r="B20" t="str">
            <v>C¸p ®ång bäc PVC 4 lâi M-3x70+1x35</v>
          </cell>
          <cell r="C20" t="str">
            <v>m</v>
          </cell>
          <cell r="D20">
            <v>120000</v>
          </cell>
          <cell r="E20">
            <v>2680.4022405522014</v>
          </cell>
          <cell r="F20" t="str">
            <v>ViÖt nam  tiªu chuÈn IEC</v>
          </cell>
        </row>
        <row r="21">
          <cell r="B21" t="str">
            <v>C¸p ®ång trÇn nhiÒu sîi M-95</v>
          </cell>
          <cell r="C21" t="str">
            <v>m</v>
          </cell>
          <cell r="D21">
            <v>34000</v>
          </cell>
        </row>
        <row r="22">
          <cell r="B22" t="str">
            <v>C«liª sø ghÕ</v>
          </cell>
          <cell r="C22" t="str">
            <v>bé</v>
          </cell>
          <cell r="D22">
            <v>7600</v>
          </cell>
          <cell r="E22">
            <v>23016.092850297202</v>
          </cell>
          <cell r="F22" t="str">
            <v xml:space="preserve">ThÐp Th¸i nguyªn </v>
          </cell>
        </row>
        <row r="23">
          <cell r="B23" t="str">
            <v>C«ng b¶o vÖ vËt t­ hiÖn tr­êng</v>
          </cell>
          <cell r="C23" t="str">
            <v>c«ng</v>
          </cell>
          <cell r="E23">
            <v>13448.545963881706</v>
          </cell>
        </row>
        <row r="24">
          <cell r="B24" t="str">
            <v>C«ng t¬ 3 pha h÷u c«ng</v>
          </cell>
          <cell r="C24" t="str">
            <v>c¸i</v>
          </cell>
          <cell r="F24" t="str">
            <v>Nhµ m¸y thiÕt bÞ ®o ®iÖn</v>
          </cell>
        </row>
        <row r="25">
          <cell r="B25" t="str">
            <v>Cæ dÒ nÐo d©y cét ®¬n CND-2</v>
          </cell>
          <cell r="C25" t="str">
            <v>bé</v>
          </cell>
          <cell r="D25">
            <v>119260</v>
          </cell>
          <cell r="E25">
            <v>17809.176109691216</v>
          </cell>
          <cell r="F25" t="str">
            <v xml:space="preserve">ThÐp Th¸i nguyªn </v>
          </cell>
        </row>
        <row r="26">
          <cell r="B26" t="str">
            <v>Cæ dÒ nÐo d©y cét kÐp CNDK(D)</v>
          </cell>
          <cell r="C26" t="str">
            <v>bé</v>
          </cell>
          <cell r="D26">
            <v>104930.99999999999</v>
          </cell>
          <cell r="E26">
            <v>17713.342829818412</v>
          </cell>
          <cell r="F26" t="str">
            <v xml:space="preserve">ThÐp Th¸i nguyªn </v>
          </cell>
        </row>
        <row r="27">
          <cell r="B27" t="str">
            <v>Cæ dÒ nÐo d©y cét kÐp CNDK(N)</v>
          </cell>
          <cell r="C27" t="str">
            <v>bé</v>
          </cell>
          <cell r="D27">
            <v>104930.99999999999</v>
          </cell>
          <cell r="E27">
            <v>17713.342829818412</v>
          </cell>
          <cell r="F27" t="str">
            <v xml:space="preserve">ThÐp Th¸i nguyªn </v>
          </cell>
        </row>
        <row r="28">
          <cell r="B28" t="str">
            <v>Cæ dÒ nÐo gãc CDG</v>
          </cell>
          <cell r="C28" t="str">
            <v>bé</v>
          </cell>
          <cell r="D28">
            <v>101460</v>
          </cell>
          <cell r="E28">
            <v>17690.128557054191</v>
          </cell>
          <cell r="F28" t="str">
            <v xml:space="preserve">ThÐp Th¸i nguyªn </v>
          </cell>
        </row>
        <row r="29">
          <cell r="B29" t="str">
            <v>CÆp c¸p ®ång nh«m Cu/A-35/95</v>
          </cell>
          <cell r="C29" t="str">
            <v>bé</v>
          </cell>
          <cell r="D29">
            <v>6500</v>
          </cell>
          <cell r="F29" t="str">
            <v>Nhµ m¸y c¬ khÝ Yªn viªn</v>
          </cell>
        </row>
        <row r="30">
          <cell r="B30" t="str">
            <v>CÆp c¸p 3 bu l«ng cho d©y AC-50</v>
          </cell>
          <cell r="C30" t="str">
            <v>bé</v>
          </cell>
          <cell r="D30">
            <v>5500</v>
          </cell>
          <cell r="F30" t="str">
            <v>Nhµ m¸y c¬ khÝ Yªn viªn</v>
          </cell>
        </row>
        <row r="31">
          <cell r="B31" t="str">
            <v>CÇu ch× tù r¬i SI-35</v>
          </cell>
          <cell r="C31" t="str">
            <v>bé</v>
          </cell>
          <cell r="D31">
            <v>2690000</v>
          </cell>
          <cell r="E31">
            <v>47601.958309065951</v>
          </cell>
          <cell r="F31" t="str">
            <v>Liªn doanh SKODA-VINA</v>
          </cell>
          <cell r="H31">
            <v>30000</v>
          </cell>
        </row>
        <row r="32">
          <cell r="B32" t="str">
            <v>CÇu dao liªn ®éng 35kV CD-35/200A</v>
          </cell>
          <cell r="C32" t="str">
            <v>bé</v>
          </cell>
          <cell r="D32">
            <v>5600000</v>
          </cell>
          <cell r="E32">
            <v>122572.56079191838</v>
          </cell>
          <cell r="F32" t="str">
            <v>Liªn doanh SKODA-VINA</v>
          </cell>
          <cell r="H32">
            <v>30000</v>
          </cell>
        </row>
        <row r="33">
          <cell r="B33" t="str">
            <v>Cét bª t«ng ly t©m LT-10B</v>
          </cell>
          <cell r="C33" t="str">
            <v>cét</v>
          </cell>
          <cell r="D33">
            <v>1174677</v>
          </cell>
          <cell r="E33">
            <v>147868.39158951858</v>
          </cell>
          <cell r="F33" t="str">
            <v>Cty ®iÖn lùc vµ Cty XD
n«ng nghiÖp vµ PTNT s¶n xuÊt</v>
          </cell>
        </row>
        <row r="34">
          <cell r="B34" t="str">
            <v>Cét bª t«ng ly t©m LT-12B</v>
          </cell>
          <cell r="C34" t="str">
            <v>cét</v>
          </cell>
          <cell r="D34">
            <v>1588477</v>
          </cell>
          <cell r="E34">
            <v>166890.25077695589</v>
          </cell>
          <cell r="F34" t="str">
            <v>Cty ®iÖn lùc vµ Cty XD
n«ng nghiÖp vµ PTNT s¶n xuÊt</v>
          </cell>
        </row>
        <row r="35">
          <cell r="B35" t="str">
            <v>Cét bª t«ng ly t©m LT-12C</v>
          </cell>
          <cell r="C35" t="str">
            <v>cét</v>
          </cell>
          <cell r="D35">
            <v>1816377</v>
          </cell>
          <cell r="E35">
            <v>166890.25077695589</v>
          </cell>
          <cell r="F35" t="str">
            <v>Cty ®iÖn lùc vµ Cty XD
n«ng nghiÖp vµ PTNT s¶n xuÊt</v>
          </cell>
        </row>
        <row r="36">
          <cell r="B36" t="str">
            <v>Cét bª t«ng ly t©m LT-14B</v>
          </cell>
          <cell r="C36" t="str">
            <v>cét</v>
          </cell>
          <cell r="D36">
            <v>3692262</v>
          </cell>
          <cell r="E36">
            <v>268653.72283424844</v>
          </cell>
          <cell r="F36" t="str">
            <v>Cty ®iÖn lùc vµ Cty XD
n«ng nghiÖp vµ PTNT s¶n xuÊt</v>
          </cell>
        </row>
        <row r="37">
          <cell r="B37" t="str">
            <v>Cét bª t«ng ly t©m LT-14C</v>
          </cell>
          <cell r="C37" t="str">
            <v>cét</v>
          </cell>
          <cell r="D37">
            <v>4245284</v>
          </cell>
          <cell r="E37">
            <v>211425.41321229746</v>
          </cell>
          <cell r="F37" t="str">
            <v>Cty ®iÖn lùc vµ Cty XD
n«ng nghiÖp vµ PTNT s¶n xuÊt</v>
          </cell>
        </row>
        <row r="38">
          <cell r="B38" t="str">
            <v>Cét bª t«ng ly t©m LT-16C</v>
          </cell>
          <cell r="C38" t="str">
            <v>cét</v>
          </cell>
          <cell r="D38">
            <v>4756284</v>
          </cell>
          <cell r="E38">
            <v>245581.07473760252</v>
          </cell>
          <cell r="F38" t="str">
            <v>Bª t«ng ChÌm-Bª t«ng ThÞnh liÖt</v>
          </cell>
        </row>
        <row r="39">
          <cell r="B39" t="str">
            <v>Chèng sÐt van h¹ thÕ</v>
          </cell>
          <cell r="C39" t="str">
            <v>c¸i</v>
          </cell>
          <cell r="F39" t="str">
            <v>Nhµ m¸y thiÕt bÞ ®o ®iÖn</v>
          </cell>
        </row>
        <row r="40">
          <cell r="B40" t="str">
            <v>Chuçi sø nÐo 4xPC-70§</v>
          </cell>
          <cell r="C40" t="str">
            <v>chuçi</v>
          </cell>
          <cell r="D40">
            <v>279800</v>
          </cell>
          <cell r="E40">
            <v>8559.2937288003759</v>
          </cell>
          <cell r="F40" t="str">
            <v>Sø: Liªn x« ; Phô kiÖn: ViÖt nam</v>
          </cell>
        </row>
        <row r="41">
          <cell r="B41" t="str">
            <v>D©y buéc</v>
          </cell>
          <cell r="C41" t="str">
            <v>kg</v>
          </cell>
          <cell r="D41">
            <v>25000</v>
          </cell>
        </row>
        <row r="42">
          <cell r="B42" t="str">
            <v>D©y dÉn nh«m AC-50</v>
          </cell>
          <cell r="C42" t="str">
            <v>kg</v>
          </cell>
          <cell r="D42">
            <v>21200</v>
          </cell>
          <cell r="E42">
            <v>1598.3692733350056</v>
          </cell>
          <cell r="F42" t="str">
            <v xml:space="preserve"> C.Ty d©y vµ c¸p ®iÖn Th¨ng long
N.M¸y d©y c¸p ®iÖn-C.Ty VL ®iÖn </v>
          </cell>
        </row>
        <row r="43">
          <cell r="B43" t="str">
            <v>D©y nÐo F18 DN-14</v>
          </cell>
          <cell r="C43" t="str">
            <v>bé</v>
          </cell>
          <cell r="D43">
            <v>272675</v>
          </cell>
          <cell r="E43">
            <v>23016.092850297202</v>
          </cell>
          <cell r="F43" t="str">
            <v xml:space="preserve">ThÐp Th¸i nguyªn </v>
          </cell>
        </row>
        <row r="44">
          <cell r="B44" t="str">
            <v>D©y nÐo F18 DN-17</v>
          </cell>
          <cell r="C44" t="str">
            <v>bé</v>
          </cell>
          <cell r="D44">
            <v>311675</v>
          </cell>
          <cell r="E44">
            <v>23016.092850297202</v>
          </cell>
          <cell r="F44" t="str">
            <v xml:space="preserve">ThÐp Th¸i nguyªn </v>
          </cell>
        </row>
        <row r="45">
          <cell r="B45" t="str">
            <v>D©y nÐo F18 DN-19</v>
          </cell>
          <cell r="C45" t="str">
            <v>bé</v>
          </cell>
          <cell r="D45">
            <v>337675</v>
          </cell>
          <cell r="E45">
            <v>26108.353030043938</v>
          </cell>
          <cell r="F45" t="str">
            <v xml:space="preserve">ThÐp Th¸i nguyªn </v>
          </cell>
        </row>
        <row r="46">
          <cell r="B46" t="str">
            <v>DÎ lau</v>
          </cell>
          <cell r="C46" t="str">
            <v>kg</v>
          </cell>
          <cell r="D46">
            <v>5000</v>
          </cell>
        </row>
        <row r="47">
          <cell r="B47" t="str">
            <v>èng nèi d©y 450mm</v>
          </cell>
          <cell r="C47" t="str">
            <v>èng</v>
          </cell>
          <cell r="D47">
            <v>80000</v>
          </cell>
          <cell r="F47" t="str">
            <v>Liªn x«</v>
          </cell>
        </row>
        <row r="48">
          <cell r="B48" t="str">
            <v>èng nèi lÌo 300mm</v>
          </cell>
          <cell r="C48" t="str">
            <v>èng</v>
          </cell>
          <cell r="D48">
            <v>70000</v>
          </cell>
          <cell r="F48" t="str">
            <v>Liªn x«</v>
          </cell>
        </row>
        <row r="49">
          <cell r="B49" t="str">
            <v>èng nhùa cøng F21</v>
          </cell>
          <cell r="C49" t="str">
            <v>m</v>
          </cell>
          <cell r="D49">
            <v>2800</v>
          </cell>
          <cell r="F49" t="str">
            <v>Nhùa TiÒn phong</v>
          </cell>
          <cell r="G49">
            <v>1210</v>
          </cell>
        </row>
        <row r="50">
          <cell r="B50" t="str">
            <v>GhÕ c¸ch ®iÖn 35kV</v>
          </cell>
          <cell r="C50" t="str">
            <v>qu¶</v>
          </cell>
          <cell r="D50">
            <v>914280</v>
          </cell>
          <cell r="E50">
            <v>37226.257737854336</v>
          </cell>
          <cell r="F50" t="str">
            <v xml:space="preserve">ThÐp Th¸i nguyªn </v>
          </cell>
        </row>
        <row r="51">
          <cell r="B51" t="str">
            <v>GhÕ c¸ch ®iÖn 35kV G§-2</v>
          </cell>
          <cell r="C51" t="str">
            <v>bé</v>
          </cell>
          <cell r="D51">
            <v>1104888</v>
          </cell>
          <cell r="E51">
            <v>37226.257737854336</v>
          </cell>
          <cell r="F51" t="str">
            <v xml:space="preserve">ThÐp Th¸i nguyªn </v>
          </cell>
        </row>
        <row r="52">
          <cell r="B52" t="str">
            <v>GhÕ thao t¸c tñ ®iÖn 0.4kV</v>
          </cell>
          <cell r="C52" t="str">
            <v>bé</v>
          </cell>
          <cell r="D52">
            <v>127680</v>
          </cell>
          <cell r="E52">
            <v>23016.092850297202</v>
          </cell>
          <cell r="F52" t="str">
            <v xml:space="preserve">ThÐp Th¸i nguyªn </v>
          </cell>
        </row>
        <row r="53">
          <cell r="B53" t="str">
            <v>GhÕ thÝ nghiÖm MBA</v>
          </cell>
          <cell r="C53" t="str">
            <v>bé</v>
          </cell>
          <cell r="D53">
            <v>141512</v>
          </cell>
          <cell r="E53">
            <v>23016.092850297202</v>
          </cell>
          <cell r="F53" t="str">
            <v xml:space="preserve">ThÐp Th¸i nguyªn </v>
          </cell>
          <cell r="G53">
            <v>0</v>
          </cell>
        </row>
        <row r="54">
          <cell r="B54" t="str">
            <v>GhÝp nh«m 3 bu l«ng A-50</v>
          </cell>
          <cell r="C54" t="str">
            <v>bé</v>
          </cell>
          <cell r="D54">
            <v>5500</v>
          </cell>
          <cell r="F54" t="str">
            <v>Nhµ mµy c¬ khÝ Yªn viªn</v>
          </cell>
        </row>
        <row r="55">
          <cell r="B55" t="str">
            <v>Gi¸ ®ì m¸y biÕn ¸p</v>
          </cell>
          <cell r="C55" t="str">
            <v>bé</v>
          </cell>
          <cell r="D55">
            <v>1861772</v>
          </cell>
          <cell r="E55">
            <v>68247.880659615606</v>
          </cell>
          <cell r="F55" t="str">
            <v xml:space="preserve">ThÐp Th¸i nguyªn </v>
          </cell>
        </row>
        <row r="56">
          <cell r="B56" t="str">
            <v>Gi¸ ®ì tñ</v>
          </cell>
          <cell r="C56" t="str">
            <v>bé</v>
          </cell>
          <cell r="D56">
            <v>265550</v>
          </cell>
          <cell r="E56">
            <v>23016.092850297202</v>
          </cell>
          <cell r="F56" t="str">
            <v xml:space="preserve">ThÐp Th¸i nguyªn </v>
          </cell>
        </row>
        <row r="57">
          <cell r="B57" t="str">
            <v>Kho¸ Minh khai</v>
          </cell>
          <cell r="C57" t="str">
            <v>c¸i</v>
          </cell>
          <cell r="D57">
            <v>12500</v>
          </cell>
        </row>
        <row r="58">
          <cell r="B58" t="str">
            <v>Kho¸ nÐo HKK-1</v>
          </cell>
          <cell r="C58" t="str">
            <v>bé</v>
          </cell>
          <cell r="D58">
            <v>46000</v>
          </cell>
          <cell r="F58" t="str">
            <v>Nhµ m¸y c¬ khÝ Yªn viªn</v>
          </cell>
        </row>
        <row r="59">
          <cell r="B59" t="str">
            <v>M¸y biÕn ¸p 100KVA</v>
          </cell>
          <cell r="C59" t="str">
            <v>m¸y</v>
          </cell>
          <cell r="D59">
            <v>33000000</v>
          </cell>
          <cell r="E59">
            <v>119994.53502583172</v>
          </cell>
          <cell r="F59" t="str">
            <v>Liªn doanh Takaoka-VINA</v>
          </cell>
          <cell r="H59">
            <v>424000</v>
          </cell>
        </row>
        <row r="60">
          <cell r="B60" t="str">
            <v>M¸y biÕn ¸p 50KVA</v>
          </cell>
          <cell r="C60" t="str">
            <v>m¸y</v>
          </cell>
          <cell r="D60">
            <v>25000000</v>
          </cell>
          <cell r="E60">
            <v>98177.487853744504</v>
          </cell>
          <cell r="F60" t="str">
            <v>Liªn doanh Takaoka-VINA</v>
          </cell>
          <cell r="H60">
            <v>424000</v>
          </cell>
        </row>
        <row r="61">
          <cell r="B61" t="str">
            <v>M¸y biÕn dßng</v>
          </cell>
          <cell r="C61" t="str">
            <v>c¸i</v>
          </cell>
          <cell r="F61" t="str">
            <v>Nhµ m¸y thiÕt bÞ ®o ®iÖn</v>
          </cell>
        </row>
        <row r="62">
          <cell r="B62" t="str">
            <v>Mãng cét MK8</v>
          </cell>
          <cell r="C62" t="str">
            <v>mãng</v>
          </cell>
          <cell r="D62">
            <v>1092372.473</v>
          </cell>
          <cell r="E62">
            <v>1024910.3519676777</v>
          </cell>
          <cell r="F62">
            <v>0</v>
          </cell>
        </row>
        <row r="63">
          <cell r="B63" t="str">
            <v>Mãng cét MT-3</v>
          </cell>
          <cell r="C63" t="str">
            <v>mãng</v>
          </cell>
          <cell r="D63">
            <v>506990.45100000006</v>
          </cell>
          <cell r="E63">
            <v>414813.62814909278</v>
          </cell>
        </row>
        <row r="64">
          <cell r="B64" t="str">
            <v>Mãng cét MT-4</v>
          </cell>
          <cell r="C64" t="str">
            <v>mãng</v>
          </cell>
          <cell r="D64">
            <v>582191.48699999996</v>
          </cell>
          <cell r="E64">
            <v>472422.01176804473</v>
          </cell>
        </row>
        <row r="65">
          <cell r="B65" t="str">
            <v>Mãng cét MT-6a</v>
          </cell>
          <cell r="C65" t="str">
            <v>mãng</v>
          </cell>
          <cell r="D65">
            <v>772906.78399999999</v>
          </cell>
          <cell r="E65">
            <v>752783.90746637899</v>
          </cell>
        </row>
        <row r="66">
          <cell r="B66" t="str">
            <v>Mãng nÐo b¶n MN-15-5</v>
          </cell>
          <cell r="C66" t="str">
            <v>mãng</v>
          </cell>
          <cell r="D66">
            <v>180062.76164000001</v>
          </cell>
          <cell r="E66">
            <v>175373.50293180568</v>
          </cell>
        </row>
        <row r="67">
          <cell r="B67" t="str">
            <v>Mì bét nh«m</v>
          </cell>
          <cell r="C67" t="str">
            <v>kg</v>
          </cell>
          <cell r="D67">
            <v>20000</v>
          </cell>
        </row>
        <row r="68">
          <cell r="B68" t="str">
            <v>Nhùa th«ng</v>
          </cell>
          <cell r="C68" t="str">
            <v>kg</v>
          </cell>
          <cell r="D68">
            <v>15000</v>
          </cell>
        </row>
        <row r="69">
          <cell r="B69" t="str">
            <v xml:space="preserve">Que hµn </v>
          </cell>
          <cell r="C69" t="str">
            <v>kg</v>
          </cell>
          <cell r="D69">
            <v>7500</v>
          </cell>
        </row>
        <row r="70">
          <cell r="B70" t="str">
            <v>S¬n ®en</v>
          </cell>
          <cell r="C70" t="str">
            <v>kg</v>
          </cell>
          <cell r="D70">
            <v>15000</v>
          </cell>
        </row>
        <row r="71">
          <cell r="B71" t="str">
            <v>S¬n xanh, vµng, ®á</v>
          </cell>
          <cell r="C71" t="str">
            <v>kg</v>
          </cell>
          <cell r="D71">
            <v>18500</v>
          </cell>
        </row>
        <row r="72">
          <cell r="B72" t="str">
            <v>Sè lÇn bÎ gãc</v>
          </cell>
          <cell r="C72" t="str">
            <v>VT</v>
          </cell>
          <cell r="E72">
            <v>76087.436749749191</v>
          </cell>
        </row>
        <row r="73">
          <cell r="B73" t="str">
            <v>Sè lÇn v­ît ®­êng giao th«ng</v>
          </cell>
          <cell r="C73" t="str">
            <v>VT</v>
          </cell>
          <cell r="D73">
            <v>163975</v>
          </cell>
          <cell r="E73">
            <v>202393.63654225157</v>
          </cell>
        </row>
        <row r="74">
          <cell r="B74" t="str">
            <v>Sè lÇn v­ît s«ng suèi</v>
          </cell>
          <cell r="C74" t="str">
            <v>VT</v>
          </cell>
          <cell r="D74">
            <v>164625</v>
          </cell>
          <cell r="E74">
            <v>204486.14963397896</v>
          </cell>
        </row>
        <row r="75">
          <cell r="B75" t="str">
            <v>Sø ®øng 35kV c¶ ty VH§-35</v>
          </cell>
          <cell r="C75" t="str">
            <v>qu¶</v>
          </cell>
          <cell r="D75">
            <v>135000</v>
          </cell>
          <cell r="E75">
            <v>433.70397364490486</v>
          </cell>
          <cell r="F75" t="str">
            <v>Hoµng Liªn s¬n</v>
          </cell>
          <cell r="H75">
            <v>5000</v>
          </cell>
        </row>
        <row r="76">
          <cell r="B76" t="str">
            <v>Tay ®ì d©y trung gian</v>
          </cell>
          <cell r="C76" t="str">
            <v>c¸i</v>
          </cell>
          <cell r="D76">
            <v>7600</v>
          </cell>
          <cell r="E76">
            <v>23016.092850297202</v>
          </cell>
          <cell r="F76" t="str">
            <v xml:space="preserve">ThÐp Th¸i nguyªn </v>
          </cell>
        </row>
        <row r="77">
          <cell r="B77" t="str">
            <v>Thang trÌo</v>
          </cell>
          <cell r="C77" t="str">
            <v>c¸i</v>
          </cell>
          <cell r="D77">
            <v>161963.655</v>
          </cell>
          <cell r="E77">
            <v>25183.411687748165</v>
          </cell>
          <cell r="F77" t="str">
            <v xml:space="preserve">ThÐp Th¸i nguyªn </v>
          </cell>
        </row>
        <row r="78">
          <cell r="B78" t="str">
            <v>Thang trÌo vµ gi¸ b¾t thang</v>
          </cell>
          <cell r="C78" t="str">
            <v>bé</v>
          </cell>
          <cell r="D78">
            <v>443688</v>
          </cell>
          <cell r="E78">
            <v>31021.622921761274</v>
          </cell>
          <cell r="F78" t="str">
            <v xml:space="preserve">ThÐp Th¸i nguyªn </v>
          </cell>
        </row>
        <row r="79">
          <cell r="B79" t="str">
            <v>Thanh dÉn ®ång MT-F8</v>
          </cell>
          <cell r="C79" t="str">
            <v>m</v>
          </cell>
          <cell r="D79">
            <v>15500</v>
          </cell>
        </row>
        <row r="80">
          <cell r="B80" t="str">
            <v>ThiÕc hµn</v>
          </cell>
          <cell r="C80" t="str">
            <v>bé</v>
          </cell>
          <cell r="D80">
            <v>45000</v>
          </cell>
        </row>
        <row r="81">
          <cell r="B81" t="str">
            <v>Thu l«i sõng 35kV+gi¸ ®ì</v>
          </cell>
          <cell r="C81" t="str">
            <v>bé</v>
          </cell>
          <cell r="D81">
            <v>30400</v>
          </cell>
          <cell r="E81">
            <v>24317.204771231918</v>
          </cell>
          <cell r="H81">
            <v>50000</v>
          </cell>
        </row>
        <row r="82">
          <cell r="B82" t="str">
            <v>TiÕp ®Þa RC-2</v>
          </cell>
          <cell r="C82" t="str">
            <v>bé</v>
          </cell>
          <cell r="D82">
            <v>143632</v>
          </cell>
          <cell r="E82">
            <v>198311.60729674395</v>
          </cell>
          <cell r="H82">
            <v>30000</v>
          </cell>
        </row>
        <row r="83">
          <cell r="B83" t="str">
            <v>TiÕp ®Þa tr¹m</v>
          </cell>
          <cell r="C83" t="str">
            <v>bé</v>
          </cell>
          <cell r="D83">
            <v>817961</v>
          </cell>
          <cell r="E83">
            <v>518982.00632650801</v>
          </cell>
          <cell r="H83">
            <v>30000</v>
          </cell>
        </row>
        <row r="84">
          <cell r="B84" t="str">
            <v>Tñ ®iÖn 400V trän bé</v>
          </cell>
          <cell r="C84" t="str">
            <v>tñ</v>
          </cell>
          <cell r="D84">
            <v>4200000</v>
          </cell>
          <cell r="E84">
            <v>99168.678265615366</v>
          </cell>
          <cell r="H84">
            <v>249000</v>
          </cell>
        </row>
        <row r="85">
          <cell r="B85" t="str">
            <v>Tñ ®iÖn 400V trän bé-</v>
          </cell>
          <cell r="C85" t="str">
            <v>tñ</v>
          </cell>
          <cell r="D85">
            <v>3315000</v>
          </cell>
          <cell r="E85">
            <v>99168.678265615366</v>
          </cell>
          <cell r="H85">
            <v>249000</v>
          </cell>
        </row>
        <row r="86">
          <cell r="B86" t="str">
            <v>VËn chuyÓn d©y dÉn (c¶ ru l«)</v>
          </cell>
          <cell r="C86" t="str">
            <v>tÊn</v>
          </cell>
          <cell r="E86">
            <v>54631.34420808818</v>
          </cell>
        </row>
        <row r="87">
          <cell r="B87" t="str">
            <v>VËn chuyÓn dông cô thi c«ng</v>
          </cell>
          <cell r="C87" t="str">
            <v>tÊn</v>
          </cell>
          <cell r="E87">
            <v>48679.315586945311</v>
          </cell>
        </row>
        <row r="88">
          <cell r="B88" t="str">
            <v>VËn chuyÓn mãng nÐo MN15-5</v>
          </cell>
          <cell r="C88" t="str">
            <v>tÊn</v>
          </cell>
          <cell r="E88">
            <v>49086.960094362621</v>
          </cell>
        </row>
        <row r="89">
          <cell r="B89" t="str">
            <v>VËn chuyÓn sø, phô kiÖn</v>
          </cell>
          <cell r="C89" t="str">
            <v>tÊn</v>
          </cell>
          <cell r="E89">
            <v>72243.82059704994</v>
          </cell>
        </row>
        <row r="90">
          <cell r="B90" t="str">
            <v>VËn chuyÓn xµ, tiÕp ®Þa vµo vÞ trÝ</v>
          </cell>
          <cell r="C90" t="str">
            <v>tÊn</v>
          </cell>
          <cell r="E90">
            <v>59523.776318512762</v>
          </cell>
        </row>
        <row r="91">
          <cell r="B91" t="str">
            <v>X¨ng</v>
          </cell>
          <cell r="C91" t="str">
            <v>kg</v>
          </cell>
          <cell r="D91">
            <v>5000</v>
          </cell>
        </row>
        <row r="92">
          <cell r="B92" t="str">
            <v>X¨ng A-83</v>
          </cell>
          <cell r="C92" t="str">
            <v>kg</v>
          </cell>
          <cell r="D92">
            <v>5000</v>
          </cell>
        </row>
        <row r="93">
          <cell r="B93" t="str">
            <v>Xµ ®ãn d©y+xµ thu l«i</v>
          </cell>
          <cell r="C93" t="str">
            <v>bé</v>
          </cell>
          <cell r="D93">
            <v>606176</v>
          </cell>
          <cell r="E93">
            <v>31021.622921761274</v>
          </cell>
          <cell r="F93" t="str">
            <v xml:space="preserve">ThÐp Th¸i nguyªn </v>
          </cell>
          <cell r="G93">
            <v>0</v>
          </cell>
        </row>
        <row r="94">
          <cell r="B94" t="str">
            <v>Xµ ®ì cÇu ch× tù r¬i</v>
          </cell>
          <cell r="C94" t="str">
            <v>bé</v>
          </cell>
          <cell r="D94">
            <v>375288</v>
          </cell>
          <cell r="E94">
            <v>23016.092850297202</v>
          </cell>
          <cell r="F94" t="str">
            <v xml:space="preserve">ThÐp Th¸i nguyªn </v>
          </cell>
        </row>
        <row r="95">
          <cell r="B95" t="str">
            <v>Xµ ®ì ghÕ c¸ch ®iÖn</v>
          </cell>
          <cell r="C95" t="str">
            <v>qu¶</v>
          </cell>
          <cell r="D95">
            <v>1306592</v>
          </cell>
          <cell r="E95">
            <v>68247.880659615606</v>
          </cell>
          <cell r="F95" t="str">
            <v xml:space="preserve">ThÐp Th¸i nguyªn </v>
          </cell>
        </row>
        <row r="96">
          <cell r="B96" t="str">
            <v>Xµ ®ì sø trung gian</v>
          </cell>
          <cell r="C96" t="str">
            <v>bé</v>
          </cell>
          <cell r="D96">
            <v>269420</v>
          </cell>
          <cell r="E96">
            <v>23016.092850297202</v>
          </cell>
          <cell r="F96" t="str">
            <v xml:space="preserve">ThÐp Th¸i nguyªn </v>
          </cell>
        </row>
        <row r="97">
          <cell r="B97" t="str">
            <v>Xµ ®ì th¼ng X§T-1L</v>
          </cell>
          <cell r="C97" t="str">
            <v>bé</v>
          </cell>
          <cell r="D97">
            <v>187872</v>
          </cell>
          <cell r="E97">
            <v>23016.092850297202</v>
          </cell>
          <cell r="F97" t="str">
            <v xml:space="preserve">ThÐp Th¸i nguyªn </v>
          </cell>
        </row>
        <row r="98">
          <cell r="B98" t="str">
            <v>Xµ ®ì v­ît X§V-1N</v>
          </cell>
          <cell r="C98" t="str">
            <v>bé</v>
          </cell>
          <cell r="D98">
            <v>1005480.0000000001</v>
          </cell>
          <cell r="E98">
            <v>37226.257737854336</v>
          </cell>
          <cell r="F98" t="str">
            <v xml:space="preserve">ThÐp Th¸i nguyªn </v>
          </cell>
        </row>
        <row r="99">
          <cell r="B99" t="str">
            <v>Xµ nÐo cuèi cã cÇu dao XND-2</v>
          </cell>
          <cell r="C99" t="str">
            <v>bé</v>
          </cell>
          <cell r="D99">
            <v>1199888</v>
          </cell>
          <cell r="E99">
            <v>68247.880659615606</v>
          </cell>
          <cell r="F99" t="str">
            <v xml:space="preserve">ThÐp Th¸i nguyªn </v>
          </cell>
        </row>
        <row r="100">
          <cell r="B100" t="str">
            <v>Xµ nÐo XN1-2§</v>
          </cell>
          <cell r="C100" t="str">
            <v>bé</v>
          </cell>
          <cell r="D100">
            <v>687420</v>
          </cell>
          <cell r="E100">
            <v>41229.798352938378</v>
          </cell>
          <cell r="F100" t="str">
            <v xml:space="preserve">ThÐp Th¸i nguyªn </v>
          </cell>
        </row>
        <row r="101">
          <cell r="B101" t="str">
            <v>Xµ nÐo XN1-2K(D)</v>
          </cell>
          <cell r="C101" t="str">
            <v>bé</v>
          </cell>
          <cell r="D101">
            <v>828400</v>
          </cell>
          <cell r="E101">
            <v>49435.427897221452</v>
          </cell>
          <cell r="F101" t="str">
            <v xml:space="preserve">ThÐp Th¸i nguyªn </v>
          </cell>
        </row>
        <row r="102">
          <cell r="B102" t="str">
            <v>Xµ nÐo XN1-2K(N)</v>
          </cell>
          <cell r="C102" t="str">
            <v>bé</v>
          </cell>
          <cell r="D102">
            <v>624872</v>
          </cell>
          <cell r="E102">
            <v>41229.798352938378</v>
          </cell>
          <cell r="F102" t="str">
            <v xml:space="preserve">ThÐp Th¸i nguyªn </v>
          </cell>
        </row>
        <row r="103">
          <cell r="B103" t="str">
            <v>Xµ nÐo XN1-2L</v>
          </cell>
          <cell r="C103" t="str">
            <v>bé</v>
          </cell>
          <cell r="D103">
            <v>596524</v>
          </cell>
          <cell r="E103">
            <v>41229.798352938378</v>
          </cell>
          <cell r="F103" t="str">
            <v xml:space="preserve">ThÐp Th¸i nguyªn </v>
          </cell>
        </row>
        <row r="104">
          <cell r="B104" t="str">
            <v>Xµ nÐo XN2-5L</v>
          </cell>
          <cell r="C104" t="str">
            <v>bé</v>
          </cell>
          <cell r="D104">
            <v>952280</v>
          </cell>
          <cell r="E104">
            <v>49435.427897221452</v>
          </cell>
          <cell r="F104" t="str">
            <v xml:space="preserve">ThÐp Th¸i nguyªn </v>
          </cell>
        </row>
        <row r="105">
          <cell r="B105" t="str">
            <v>Xµ nÐo XN2-6L</v>
          </cell>
          <cell r="C105" t="str">
            <v>bé</v>
          </cell>
          <cell r="D105">
            <v>1243284</v>
          </cell>
          <cell r="E105">
            <v>68247.880659615606</v>
          </cell>
          <cell r="F105" t="str">
            <v xml:space="preserve">ThÐp Th¸i nguyªn </v>
          </cell>
        </row>
        <row r="106">
          <cell r="B106" t="str">
            <v>Xµ rÏ nh¸nh XR-3§</v>
          </cell>
          <cell r="C106" t="str">
            <v>bé</v>
          </cell>
          <cell r="D106">
            <v>186580</v>
          </cell>
          <cell r="E106">
            <v>23016.092850297202</v>
          </cell>
          <cell r="F106" t="str">
            <v xml:space="preserve">ThÐp Th¸i nguyªn </v>
          </cell>
        </row>
        <row r="107">
          <cell r="B107" t="str">
            <v>Bª t«ng chÌn M200</v>
          </cell>
          <cell r="D107">
            <v>299866.7</v>
          </cell>
          <cell r="E107">
            <v>70605.606213080784</v>
          </cell>
        </row>
        <row r="108">
          <cell r="B108" t="str">
            <v>Bª t«ng M150</v>
          </cell>
          <cell r="D108">
            <v>226052.9</v>
          </cell>
          <cell r="E108">
            <v>72619.018974949664</v>
          </cell>
        </row>
        <row r="109">
          <cell r="B109" t="str">
            <v>Bª t«ng M50</v>
          </cell>
          <cell r="D109">
            <v>148966.79999999999</v>
          </cell>
          <cell r="E109">
            <v>37135.360613377925</v>
          </cell>
        </row>
        <row r="110">
          <cell r="B110" t="str">
            <v>Bª t«ng ®óc s½n M200</v>
          </cell>
          <cell r="D110">
            <v>266225.67000000004</v>
          </cell>
          <cell r="E110">
            <v>72715.55184678745</v>
          </cell>
        </row>
        <row r="111">
          <cell r="B111" t="str">
            <v>VËt liÖu dïng cho triÕt tÝnh</v>
          </cell>
        </row>
        <row r="112">
          <cell r="B112" t="str">
            <v>Xi m¨ng</v>
          </cell>
          <cell r="C112" t="str">
            <v>kg</v>
          </cell>
          <cell r="D112">
            <v>790</v>
          </cell>
        </row>
        <row r="113">
          <cell r="B113" t="str">
            <v>C¸t vµng</v>
          </cell>
          <cell r="C113" t="str">
            <v>m3</v>
          </cell>
          <cell r="D113">
            <v>10000</v>
          </cell>
        </row>
        <row r="114">
          <cell r="B114" t="str">
            <v>§¸ d¨m 4x6</v>
          </cell>
          <cell r="D114">
            <v>25000</v>
          </cell>
        </row>
        <row r="115">
          <cell r="B115" t="str">
            <v>V/c Xi m¨ng</v>
          </cell>
          <cell r="C115" t="str">
            <v>tÊn</v>
          </cell>
          <cell r="E115">
            <v>38486.806858678836</v>
          </cell>
        </row>
        <row r="116">
          <cell r="B116" t="str">
            <v>V/c c¸t vµng</v>
          </cell>
          <cell r="C116" t="str">
            <v>m3</v>
          </cell>
          <cell r="E116">
            <v>34165.356267205229</v>
          </cell>
        </row>
        <row r="117">
          <cell r="B117" t="str">
            <v>V/c ®¸ d¨m</v>
          </cell>
          <cell r="C117" t="str">
            <v>m3</v>
          </cell>
          <cell r="E117">
            <v>38650.143870212494</v>
          </cell>
        </row>
        <row r="118">
          <cell r="B118" t="str">
            <v>V/c n­íc</v>
          </cell>
          <cell r="C118" t="str">
            <v>m3</v>
          </cell>
          <cell r="E118">
            <v>33105.061735070121</v>
          </cell>
        </row>
        <row r="119">
          <cell r="B119" t="str">
            <v>§¸ d¨m 1x2</v>
          </cell>
          <cell r="D119">
            <v>37600</v>
          </cell>
        </row>
        <row r="120">
          <cell r="B120" t="str">
            <v>Gç kª</v>
          </cell>
          <cell r="D120">
            <v>1350000</v>
          </cell>
        </row>
        <row r="121">
          <cell r="B121" t="str">
            <v>S¬n</v>
          </cell>
          <cell r="D121">
            <v>18200</v>
          </cell>
        </row>
        <row r="122">
          <cell r="B122" t="str">
            <v>Gç cèp pha</v>
          </cell>
          <cell r="D122">
            <v>1350000</v>
          </cell>
        </row>
        <row r="123">
          <cell r="B123" t="str">
            <v>V/c cèt thÐp</v>
          </cell>
          <cell r="E123">
            <v>59523.776318512762</v>
          </cell>
        </row>
        <row r="124">
          <cell r="B124" t="str">
            <v>§æ bª t«ng M50</v>
          </cell>
          <cell r="C124" t="str">
            <v>kg</v>
          </cell>
          <cell r="D124">
            <v>0</v>
          </cell>
          <cell r="E124">
            <v>38450.121955328686</v>
          </cell>
        </row>
        <row r="125">
          <cell r="B125" t="str">
            <v>§æ bª t«ng M150</v>
          </cell>
          <cell r="E125">
            <v>80005.66363611196</v>
          </cell>
        </row>
        <row r="126">
          <cell r="B126" t="str">
            <v>§æ bª t«ng M200</v>
          </cell>
          <cell r="C126" t="str">
            <v>kg</v>
          </cell>
          <cell r="D126">
            <v>0</v>
          </cell>
          <cell r="E126">
            <v>80005.66363611196</v>
          </cell>
        </row>
        <row r="127">
          <cell r="B127" t="str">
            <v>Gia c«ng ®Æt buéc cèt thÐp</v>
          </cell>
          <cell r="E127">
            <v>203.0776975307258</v>
          </cell>
        </row>
        <row r="128">
          <cell r="B128" t="str">
            <v xml:space="preserve">ThÐp lµm xµ </v>
          </cell>
          <cell r="C128" t="str">
            <v>VT</v>
          </cell>
          <cell r="D128">
            <v>7600</v>
          </cell>
          <cell r="E128">
            <v>0</v>
          </cell>
        </row>
        <row r="129">
          <cell r="B129" t="str">
            <v xml:space="preserve">ThÐp lµm ghÕ </v>
          </cell>
          <cell r="D129">
            <v>7600</v>
          </cell>
        </row>
        <row r="130">
          <cell r="B130" t="str">
            <v>ThÐp lµm cæ dÒ</v>
          </cell>
          <cell r="D130">
            <v>8900</v>
          </cell>
        </row>
        <row r="131">
          <cell r="B131" t="str">
            <v>ThÐp lµm d©y nÐo</v>
          </cell>
          <cell r="D131">
            <v>6500</v>
          </cell>
        </row>
        <row r="132">
          <cell r="B132" t="str">
            <v>ThÐp ®Öm</v>
          </cell>
          <cell r="D132">
            <v>4500</v>
          </cell>
        </row>
        <row r="133">
          <cell r="B133" t="str">
            <v>Cét LT12C</v>
          </cell>
          <cell r="D133">
            <v>1796100</v>
          </cell>
        </row>
        <row r="134">
          <cell r="B134" t="str">
            <v>Cét LT12B</v>
          </cell>
          <cell r="D134">
            <v>1568200</v>
          </cell>
        </row>
        <row r="135">
          <cell r="B135" t="str">
            <v>Cét LT16C</v>
          </cell>
          <cell r="D135">
            <v>4746000</v>
          </cell>
        </row>
        <row r="136">
          <cell r="B136" t="str">
            <v>Cét LT10B</v>
          </cell>
          <cell r="D136">
            <v>1154400</v>
          </cell>
        </row>
        <row r="137">
          <cell r="B137" t="str">
            <v>Cét LT14C</v>
          </cell>
          <cell r="D137">
            <v>4235000</v>
          </cell>
        </row>
        <row r="138">
          <cell r="B138" t="str">
            <v>Cét LT14B</v>
          </cell>
          <cell r="D138">
            <v>3677200</v>
          </cell>
        </row>
        <row r="139">
          <cell r="B139" t="str">
            <v>Dùng cét LT12m</v>
          </cell>
          <cell r="E139">
            <v>76087.436749749191</v>
          </cell>
        </row>
        <row r="140">
          <cell r="B140" t="str">
            <v>Dùng cét LT10m</v>
          </cell>
          <cell r="E140">
            <v>57065.57756231189</v>
          </cell>
        </row>
        <row r="141">
          <cell r="B141" t="str">
            <v>Dùng cét LT14m</v>
          </cell>
          <cell r="E141">
            <v>90354.99450935518</v>
          </cell>
        </row>
        <row r="142">
          <cell r="B142" t="str">
            <v>Dùng cét LT16m</v>
          </cell>
          <cell r="E142">
            <v>109376.85369679247</v>
          </cell>
        </row>
        <row r="143">
          <cell r="B143" t="str">
            <v>Nèi cét bª t«ng mÆt bÝch</v>
          </cell>
          <cell r="E143">
            <v>57228.309621950975</v>
          </cell>
        </row>
        <row r="144">
          <cell r="B144" t="str">
            <v>V/c cét</v>
          </cell>
          <cell r="E144">
            <v>75669.01168933892</v>
          </cell>
        </row>
        <row r="145">
          <cell r="B145" t="str">
            <v>ThÐp c¸c lo¹i</v>
          </cell>
          <cell r="D145">
            <v>4700</v>
          </cell>
          <cell r="E145">
            <v>0</v>
          </cell>
        </row>
        <row r="146">
          <cell r="B146" t="str">
            <v>§Ço ®Êt cÊp II s©u 2m</v>
          </cell>
          <cell r="E146">
            <v>19401.893069922997</v>
          </cell>
        </row>
        <row r="147">
          <cell r="B147" t="str">
            <v>§Ço ®Êt cÊp II s©u 2m-</v>
          </cell>
          <cell r="E147">
            <v>28722.805722398796</v>
          </cell>
        </row>
        <row r="148">
          <cell r="B148" t="str">
            <v>§µo ®Êt tiÕp ®Þa</v>
          </cell>
          <cell r="E148">
            <v>39185.371181035713</v>
          </cell>
        </row>
        <row r="149">
          <cell r="B149" t="str">
            <v>LÊp ®Êt tiÕp ®Þa</v>
          </cell>
          <cell r="E149">
            <v>11793.459626688882</v>
          </cell>
        </row>
        <row r="150">
          <cell r="B150" t="str">
            <v xml:space="preserve">LÊp ®Êt </v>
          </cell>
          <cell r="E150">
            <v>12744.319912255143</v>
          </cell>
        </row>
        <row r="151">
          <cell r="B151" t="str">
            <v>§¾p ®Êt ch©n cét</v>
          </cell>
          <cell r="E151">
            <v>12744.319912255143</v>
          </cell>
        </row>
        <row r="152">
          <cell r="B152" t="str">
            <v>V/c cù ly 100m</v>
          </cell>
          <cell r="C152" t="str">
            <v>kg</v>
          </cell>
          <cell r="E152">
            <v>59.523776318512759</v>
          </cell>
        </row>
        <row r="153">
          <cell r="B153" t="str">
            <v>L¾p xµ nÐo &gt;140kg</v>
          </cell>
          <cell r="E153">
            <v>68247.880659615606</v>
          </cell>
        </row>
        <row r="154">
          <cell r="B154" t="str">
            <v>L¾p xµ nÐo &lt;140kg</v>
          </cell>
          <cell r="E154">
            <v>49435.427897221452</v>
          </cell>
        </row>
        <row r="155">
          <cell r="B155" t="str">
            <v>L¾p xµ nÐo &lt;100kg</v>
          </cell>
          <cell r="E155">
            <v>41229.798352938378</v>
          </cell>
        </row>
        <row r="156">
          <cell r="B156" t="str">
            <v>L¾p xµ ®ì &lt;50kg</v>
          </cell>
          <cell r="E156">
            <v>23016.092850297202</v>
          </cell>
        </row>
        <row r="157">
          <cell r="B157" t="str">
            <v>L¾p xµ ®ì &lt;100kg</v>
          </cell>
          <cell r="E157">
            <v>31021.622921761274</v>
          </cell>
        </row>
        <row r="158">
          <cell r="B158" t="str">
            <v>L¾p xµ ®ì &lt;140kg</v>
          </cell>
          <cell r="E158">
            <v>37226.257737854336</v>
          </cell>
        </row>
        <row r="159">
          <cell r="B159" t="str">
            <v>G¹ch XM M75</v>
          </cell>
          <cell r="D159">
            <v>244315.4</v>
          </cell>
          <cell r="E159">
            <v>28897.584499346169</v>
          </cell>
        </row>
        <row r="160">
          <cell r="B160" t="str">
            <v>L¾p ghÕ</v>
          </cell>
          <cell r="E160">
            <v>37226.257737854336</v>
          </cell>
        </row>
        <row r="161">
          <cell r="B161" t="str">
            <v>L¾p gi¸ ®ì MBA</v>
          </cell>
          <cell r="E161">
            <v>68247.880659615606</v>
          </cell>
        </row>
        <row r="162">
          <cell r="B162" t="str">
            <v>L¾p d©y nÐo</v>
          </cell>
          <cell r="E162">
            <v>23016.092850297202</v>
          </cell>
        </row>
        <row r="163">
          <cell r="B163" t="str">
            <v>L¾p cæ dÒ</v>
          </cell>
          <cell r="E163">
            <v>17011.557507023146</v>
          </cell>
        </row>
        <row r="164">
          <cell r="B164" t="str">
            <v>L¾p thu l«i sõng</v>
          </cell>
          <cell r="E164">
            <v>24317.204771231918</v>
          </cell>
        </row>
        <row r="165">
          <cell r="B165" t="str">
            <v>R¶i tiÕp ®Þa</v>
          </cell>
          <cell r="E165">
            <v>424.95543855421363</v>
          </cell>
        </row>
        <row r="166">
          <cell r="B166" t="str">
            <v>V/c tiÕp ®Þa</v>
          </cell>
          <cell r="E166">
            <v>59523.776318512762</v>
          </cell>
        </row>
        <row r="167">
          <cell r="B167" t="str">
            <v>L¾p mãng nÐo</v>
          </cell>
          <cell r="E167">
            <v>56659.654841056035</v>
          </cell>
        </row>
        <row r="168">
          <cell r="B168" t="str">
            <v>§óc s½n mãng nÐo</v>
          </cell>
          <cell r="E168">
            <v>80005.66363611196</v>
          </cell>
        </row>
        <row r="169">
          <cell r="B169" t="str">
            <v>Chi phÝ chung</v>
          </cell>
          <cell r="D169">
            <v>0.68</v>
          </cell>
        </row>
        <row r="170">
          <cell r="B170" t="str">
            <v>L·i ®Þnh møc</v>
          </cell>
          <cell r="D170">
            <v>6.5642379203734655E-2</v>
          </cell>
        </row>
        <row r="171">
          <cell r="B171" t="str">
            <v>LTP</v>
          </cell>
          <cell r="D171">
            <v>0.03</v>
          </cell>
        </row>
        <row r="172">
          <cell r="B172" t="str">
            <v>V/c Cét 16,18m</v>
          </cell>
          <cell r="D172">
            <v>280000</v>
          </cell>
        </row>
        <row r="173">
          <cell r="B173" t="str">
            <v>V/c Cét 10,12m</v>
          </cell>
          <cell r="D173">
            <v>140000</v>
          </cell>
        </row>
        <row r="174">
          <cell r="B174" t="str">
            <v>M¸y c¾t uèn</v>
          </cell>
          <cell r="G174">
            <v>52795.600000000006</v>
          </cell>
        </row>
        <row r="175">
          <cell r="B175" t="str">
            <v>M¸y hµn</v>
          </cell>
          <cell r="G175">
            <v>103070.00000000001</v>
          </cell>
        </row>
        <row r="176">
          <cell r="B176" t="str">
            <v>§ãng cäc tiÕp ®Þa</v>
          </cell>
          <cell r="E176">
            <v>15464.897163241547</v>
          </cell>
        </row>
        <row r="177">
          <cell r="B177" t="str">
            <v>Mãc treo ch÷ U MT12</v>
          </cell>
          <cell r="D177">
            <v>9000</v>
          </cell>
        </row>
        <row r="178">
          <cell r="B178" t="str">
            <v>Mãc treo ch÷ U MT6</v>
          </cell>
          <cell r="D178">
            <v>7500</v>
          </cell>
        </row>
        <row r="179">
          <cell r="B179" t="str">
            <v>M¾t nèi l¾p r¸p</v>
          </cell>
          <cell r="D179">
            <v>11000</v>
          </cell>
        </row>
        <row r="180">
          <cell r="B180" t="str">
            <v>Vßng treo ®Çu trßn</v>
          </cell>
          <cell r="D180">
            <v>5300</v>
          </cell>
        </row>
        <row r="181">
          <cell r="B181" t="str">
            <v>M¾t nèi kÐp</v>
          </cell>
          <cell r="D181">
            <v>8000</v>
          </cell>
        </row>
        <row r="182">
          <cell r="B182" t="str">
            <v>M¾t nèi trung gian</v>
          </cell>
          <cell r="D182">
            <v>8500</v>
          </cell>
        </row>
        <row r="183">
          <cell r="B183" t="str">
            <v>Sø PC-70</v>
          </cell>
          <cell r="D183">
            <v>62000</v>
          </cell>
        </row>
        <row r="184">
          <cell r="B184" t="str">
            <v>Kho¸ nÐo d©y</v>
          </cell>
          <cell r="D184">
            <v>46000</v>
          </cell>
        </row>
        <row r="185">
          <cell r="B185" t="str">
            <v>D©y ®ång M95</v>
          </cell>
          <cell r="D185">
            <v>34000</v>
          </cell>
        </row>
        <row r="186">
          <cell r="B186" t="str">
            <v>HÖ sè KK</v>
          </cell>
          <cell r="D186">
            <v>1.5</v>
          </cell>
        </row>
        <row r="187">
          <cell r="B187" t="str">
            <v>Hª sè NC</v>
          </cell>
          <cell r="D187">
            <v>1.5511587040232648</v>
          </cell>
        </row>
        <row r="188">
          <cell r="B188" t="str">
            <v>hsvc</v>
          </cell>
          <cell r="D188">
            <v>2.3267380560348974</v>
          </cell>
        </row>
        <row r="190">
          <cell r="B190" t="str">
            <v>L¾p chuçi sø</v>
          </cell>
          <cell r="E190">
            <v>8559.2937288003759</v>
          </cell>
        </row>
        <row r="191">
          <cell r="B191" t="str">
            <v>Mua c«ng t¬ 1 pha 220V-3ö9A</v>
          </cell>
          <cell r="C191" t="str">
            <v>c¸i</v>
          </cell>
          <cell r="D191">
            <v>97000</v>
          </cell>
          <cell r="F191" t="str">
            <v>Nhµ m¸y thiÕt bÞ ®o ®iÖn</v>
          </cell>
        </row>
        <row r="192">
          <cell r="B192" t="str">
            <v>Chi phÝ thö nghiÖm</v>
          </cell>
          <cell r="C192" t="str">
            <v>c¸i</v>
          </cell>
          <cell r="D192">
            <v>8000</v>
          </cell>
          <cell r="F192" t="str">
            <v>Thuª §iÖn lùc Thanh ho¸</v>
          </cell>
        </row>
        <row r="193">
          <cell r="B193" t="str">
            <v>Chi phÝ vËn chuyÓn</v>
          </cell>
          <cell r="C193" t="str">
            <v>c¸i</v>
          </cell>
          <cell r="D193">
            <v>2000</v>
          </cell>
        </row>
        <row r="194">
          <cell r="B194" t="str">
            <v>Chi phÝ l¾p ®Æt</v>
          </cell>
          <cell r="C194" t="str">
            <v>c¸i</v>
          </cell>
          <cell r="E194">
            <v>5092.7642570491826</v>
          </cell>
        </row>
        <row r="196">
          <cell r="B196" t="str">
            <v>D©y AC-50</v>
          </cell>
          <cell r="D196">
            <v>21200</v>
          </cell>
          <cell r="E196">
            <v>1559.6109361451875</v>
          </cell>
        </row>
        <row r="197">
          <cell r="B197" t="str">
            <v>V/c d©y</v>
          </cell>
          <cell r="E197">
            <v>38758.337189818107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Unit Price"/>
      <sheetName val="Comp. Unit Price"/>
      <sheetName val="Names"/>
      <sheetName val="General Summary of Package III"/>
      <sheetName val="Tong hop 5 cau"/>
      <sheetName val="My Chanh Bridge"/>
      <sheetName val="Summary of My Chanh Bridge"/>
      <sheetName val="Phu Bai Bridge"/>
      <sheetName val="Summary of Phu Bai Bridge"/>
      <sheetName val="Nong Bridge"/>
      <sheetName val="Summary of Nong Bridge"/>
      <sheetName val="Phong Le Bridge"/>
      <sheetName val="Summary of Phong Le Bridge"/>
      <sheetName val="Ky Lam Bridge"/>
      <sheetName val="Summary of Ky Lam Bridge"/>
      <sheetName val="Provisional Sums Item"/>
      <sheetName val="Gas Pressure Welding"/>
      <sheetName val="General Items"/>
      <sheetName val="Regenral Requirements"/>
      <sheetName val="General Item&amp;General Requiremen"/>
      <sheetName val="GPW"/>
    </sheetNames>
    <sheetDataSet>
      <sheetData sheetId="0" refreshError="1"/>
      <sheetData sheetId="1" refreshError="1"/>
      <sheetData sheetId="2" refreshError="1"/>
      <sheetData sheetId="3" refreshError="1"/>
      <sheetData sheetId="4" refreshError="1"/>
      <sheetData sheetId="5" refreshError="1">
        <row r="147">
          <cell r="I147">
            <v>31904.829999999994</v>
          </cell>
          <cell r="K147">
            <v>0</v>
          </cell>
          <cell r="L147">
            <v>31904.829999999994</v>
          </cell>
        </row>
        <row r="183">
          <cell r="I183">
            <v>3298.0059999999999</v>
          </cell>
          <cell r="K183">
            <v>210089.85200000001</v>
          </cell>
          <cell r="L183">
            <v>4908.1370000000006</v>
          </cell>
        </row>
        <row r="219">
          <cell r="I219">
            <v>8007.8620000000001</v>
          </cell>
          <cell r="K219">
            <v>1821051.9100000001</v>
          </cell>
          <cell r="L219">
            <v>21964.420000000002</v>
          </cell>
        </row>
        <row r="255">
          <cell r="I255">
            <v>1222.2149999999999</v>
          </cell>
          <cell r="K255">
            <v>428973.103</v>
          </cell>
          <cell r="L255">
            <v>4509.8690000000006</v>
          </cell>
        </row>
        <row r="471">
          <cell r="I471">
            <v>2612.384</v>
          </cell>
          <cell r="K471">
            <v>2712155.8600000003</v>
          </cell>
          <cell r="L471">
            <v>23398.379000000001</v>
          </cell>
        </row>
        <row r="506">
          <cell r="I506">
            <v>354.26499999999999</v>
          </cell>
          <cell r="K506">
            <v>378576.98600000003</v>
          </cell>
          <cell r="L506">
            <v>3255.6819999999998</v>
          </cell>
        </row>
        <row r="542">
          <cell r="I542">
            <v>0</v>
          </cell>
          <cell r="K542">
            <v>178694.38500000001</v>
          </cell>
          <cell r="L542">
            <v>1369.5150000000001</v>
          </cell>
        </row>
        <row r="578">
          <cell r="I578">
            <v>8643.9350000000013</v>
          </cell>
          <cell r="K578">
            <v>645114.20999999985</v>
          </cell>
          <cell r="L578">
            <v>13588.096000000001</v>
          </cell>
        </row>
      </sheetData>
      <sheetData sheetId="6" refreshError="1">
        <row r="41">
          <cell r="E41">
            <v>56043.496999999988</v>
          </cell>
          <cell r="F41">
            <v>6374656.3060000008</v>
          </cell>
          <cell r="G41">
            <v>104898.92800000001</v>
          </cell>
        </row>
      </sheetData>
      <sheetData sheetId="7" refreshError="1">
        <row r="41">
          <cell r="H41">
            <v>12963.683000000001</v>
          </cell>
          <cell r="J41">
            <v>0</v>
          </cell>
          <cell r="K41">
            <v>12963.683000000001</v>
          </cell>
        </row>
        <row r="78">
          <cell r="H78">
            <v>1344.241</v>
          </cell>
          <cell r="J78">
            <v>72597.017999999996</v>
          </cell>
          <cell r="K78">
            <v>1900.625</v>
          </cell>
        </row>
        <row r="109">
          <cell r="H109">
            <v>1763.3530000000001</v>
          </cell>
          <cell r="J109">
            <v>361783.59700000001</v>
          </cell>
          <cell r="K109">
            <v>4536.0659999999998</v>
          </cell>
        </row>
        <row r="148">
          <cell r="H148">
            <v>451.68799999999999</v>
          </cell>
          <cell r="J148">
            <v>118257.628</v>
          </cell>
          <cell r="K148">
            <v>1358.0160000000001</v>
          </cell>
        </row>
        <row r="259">
          <cell r="H259">
            <v>1270.8779999999999</v>
          </cell>
          <cell r="J259">
            <v>854516.44300000009</v>
          </cell>
          <cell r="K259">
            <v>7819.8979999999992</v>
          </cell>
        </row>
        <row r="296">
          <cell r="H296">
            <v>177.13200000000001</v>
          </cell>
          <cell r="J296">
            <v>185695.50199999998</v>
          </cell>
          <cell r="K296">
            <v>1600.3050000000003</v>
          </cell>
        </row>
        <row r="333">
          <cell r="H333">
            <v>0</v>
          </cell>
          <cell r="J333">
            <v>273602.217</v>
          </cell>
          <cell r="K333">
            <v>2096.8919999999998</v>
          </cell>
        </row>
        <row r="370">
          <cell r="H370">
            <v>14124.362000000001</v>
          </cell>
          <cell r="J370">
            <v>514899.83600000007</v>
          </cell>
          <cell r="K370">
            <v>18070.560000000001</v>
          </cell>
        </row>
      </sheetData>
      <sheetData sheetId="8" refreshError="1">
        <row r="41">
          <cell r="E41">
            <v>32095.337000000003</v>
          </cell>
          <cell r="F41">
            <v>2381352.2409999999</v>
          </cell>
          <cell r="G41">
            <v>50346.044999999998</v>
          </cell>
        </row>
      </sheetData>
      <sheetData sheetId="9" refreshError="1">
        <row r="118">
          <cell r="H118">
            <v>23631.748000000003</v>
          </cell>
          <cell r="J118">
            <v>0</v>
          </cell>
          <cell r="K118">
            <v>23631.748000000003</v>
          </cell>
        </row>
        <row r="155">
          <cell r="H155">
            <v>2398.4209999999998</v>
          </cell>
          <cell r="J155">
            <v>133381.09599999999</v>
          </cell>
          <cell r="K155">
            <v>3420.6549999999997</v>
          </cell>
        </row>
        <row r="187">
          <cell r="H187">
            <v>4710.2469999999994</v>
          </cell>
          <cell r="J187">
            <v>1018960.8809999998</v>
          </cell>
          <cell r="K187">
            <v>12519.573</v>
          </cell>
        </row>
        <row r="223">
          <cell r="H223">
            <v>876.80600000000004</v>
          </cell>
          <cell r="J223">
            <v>251056.70699999999</v>
          </cell>
          <cell r="K223">
            <v>2800.9080000000004</v>
          </cell>
        </row>
        <row r="367">
          <cell r="H367">
            <v>2228.39</v>
          </cell>
          <cell r="J367">
            <v>1715442.4849999999</v>
          </cell>
          <cell r="K367">
            <v>15375.560000000001</v>
          </cell>
        </row>
        <row r="403">
          <cell r="H403">
            <v>295.221</v>
          </cell>
          <cell r="J403">
            <v>367764.48399999994</v>
          </cell>
          <cell r="K403">
            <v>3113.7689999999998</v>
          </cell>
        </row>
        <row r="440">
          <cell r="H440">
            <v>0</v>
          </cell>
          <cell r="J440">
            <v>306334.51199999993</v>
          </cell>
          <cell r="K440">
            <v>2347.7510000000002</v>
          </cell>
        </row>
        <row r="476">
          <cell r="H476">
            <v>10467.066000000001</v>
          </cell>
          <cell r="J476">
            <v>687011.24899999995</v>
          </cell>
          <cell r="K476">
            <v>15732.326000000001</v>
          </cell>
        </row>
        <row r="512">
          <cell r="H512">
            <v>0</v>
          </cell>
          <cell r="J512">
            <v>327980.58199999999</v>
          </cell>
          <cell r="K512">
            <v>2513.6459999999997</v>
          </cell>
        </row>
      </sheetData>
      <sheetData sheetId="10" refreshError="1">
        <row r="43">
          <cell r="E43">
            <v>44607.898999999998</v>
          </cell>
          <cell r="F43">
            <v>4807931.9960000003</v>
          </cell>
          <cell r="G43">
            <v>81455.936000000002</v>
          </cell>
        </row>
      </sheetData>
      <sheetData sheetId="11" refreshError="1">
        <row r="159">
          <cell r="H159">
            <v>43559.851000000002</v>
          </cell>
          <cell r="J159">
            <v>0</v>
          </cell>
          <cell r="K159">
            <v>43559.851000000002</v>
          </cell>
        </row>
        <row r="198">
          <cell r="H198">
            <v>4271.192</v>
          </cell>
          <cell r="J198">
            <v>245692.77599999998</v>
          </cell>
          <cell r="K198">
            <v>6154.1840000000002</v>
          </cell>
        </row>
        <row r="241">
          <cell r="H241">
            <v>13509.892</v>
          </cell>
          <cell r="J241">
            <v>2966388.5929999999</v>
          </cell>
          <cell r="K241">
            <v>36244.323000000004</v>
          </cell>
        </row>
        <row r="280">
          <cell r="H280">
            <v>1682.758</v>
          </cell>
          <cell r="J280">
            <v>477652.96</v>
          </cell>
          <cell r="K280">
            <v>5343.4949999999999</v>
          </cell>
        </row>
        <row r="550">
          <cell r="H550">
            <v>2993.1460000000002</v>
          </cell>
          <cell r="J550">
            <v>3680404.2319999998</v>
          </cell>
          <cell r="K550">
            <v>31199.799999999996</v>
          </cell>
        </row>
        <row r="589">
          <cell r="H589">
            <v>472.35300000000001</v>
          </cell>
          <cell r="J589">
            <v>619941.66100000008</v>
          </cell>
          <cell r="K589">
            <v>5223.5920000000006</v>
          </cell>
        </row>
        <row r="627">
          <cell r="H627">
            <v>0</v>
          </cell>
          <cell r="J627">
            <v>388258.43</v>
          </cell>
          <cell r="K627">
            <v>2975.6170000000002</v>
          </cell>
        </row>
        <row r="666">
          <cell r="H666">
            <v>12186.116999999998</v>
          </cell>
          <cell r="J666">
            <v>841983.93199999991</v>
          </cell>
          <cell r="K666">
            <v>18639.091</v>
          </cell>
        </row>
      </sheetData>
      <sheetData sheetId="12" refreshError="1">
        <row r="42">
          <cell r="E42">
            <v>78675.309000000008</v>
          </cell>
          <cell r="F42">
            <v>9220322.5839999989</v>
          </cell>
          <cell r="G42">
            <v>149339.95299999998</v>
          </cell>
        </row>
      </sheetData>
      <sheetData sheetId="13" refreshError="1">
        <row r="154">
          <cell r="H154">
            <v>126239.96599999999</v>
          </cell>
          <cell r="J154">
            <v>0</v>
          </cell>
          <cell r="K154">
            <v>126239.96599999999</v>
          </cell>
        </row>
        <row r="193">
          <cell r="H193">
            <v>12052.001</v>
          </cell>
          <cell r="J193">
            <v>661280.42699999991</v>
          </cell>
          <cell r="K193">
            <v>17120.060999999998</v>
          </cell>
        </row>
        <row r="319">
          <cell r="H319">
            <v>17144.650999999998</v>
          </cell>
          <cell r="J319">
            <v>4189228.3190000001</v>
          </cell>
          <cell r="K319">
            <v>49250.941000000006</v>
          </cell>
        </row>
        <row r="358">
          <cell r="H358">
            <v>3161.8160000000003</v>
          </cell>
          <cell r="J358">
            <v>1036776.5660000003</v>
          </cell>
          <cell r="K358">
            <v>11107.681999999999</v>
          </cell>
        </row>
        <row r="863">
          <cell r="H863">
            <v>37257.353000000003</v>
          </cell>
          <cell r="J863">
            <v>12948027.132000003</v>
          </cell>
          <cell r="K863">
            <v>136491.15700000001</v>
          </cell>
        </row>
        <row r="988">
          <cell r="H988">
            <v>1180.883</v>
          </cell>
          <cell r="J988">
            <v>1842425.7690000008</v>
          </cell>
          <cell r="K988">
            <v>15301.252</v>
          </cell>
        </row>
        <row r="1026">
          <cell r="H1026">
            <v>0</v>
          </cell>
          <cell r="J1026">
            <v>284281.935</v>
          </cell>
          <cell r="K1026">
            <v>2178.7399999999998</v>
          </cell>
        </row>
        <row r="1064">
          <cell r="H1064">
            <v>18120.486000000001</v>
          </cell>
          <cell r="J1064">
            <v>1212981.227</v>
          </cell>
          <cell r="K1064">
            <v>27416.787999999997</v>
          </cell>
        </row>
      </sheetData>
      <sheetData sheetId="14" refreshError="1">
        <row r="43">
          <cell r="E43">
            <v>215157.15599999996</v>
          </cell>
          <cell r="F43">
            <v>22175001.375000007</v>
          </cell>
          <cell r="G43">
            <v>385106.587</v>
          </cell>
        </row>
      </sheetData>
      <sheetData sheetId="15" refreshError="1">
        <row r="40">
          <cell r="J40">
            <v>0</v>
          </cell>
          <cell r="L40">
            <v>90850</v>
          </cell>
          <cell r="M40">
            <v>696.27499999999998</v>
          </cell>
        </row>
      </sheetData>
      <sheetData sheetId="16" refreshError="1">
        <row r="42">
          <cell r="E42">
            <v>46354.313999999991</v>
          </cell>
          <cell r="F42">
            <v>5451</v>
          </cell>
          <cell r="G42">
            <v>46396.090517473938</v>
          </cell>
        </row>
      </sheetData>
      <sheetData sheetId="17" refreshError="1">
        <row r="40">
          <cell r="J40">
            <v>63693.872000000003</v>
          </cell>
          <cell r="L40">
            <v>11838473.914999999</v>
          </cell>
          <cell r="M40">
            <v>154424.05499999999</v>
          </cell>
        </row>
      </sheetData>
      <sheetData sheetId="18" refreshError="1">
        <row r="45">
          <cell r="H45">
            <v>16595.826000000001</v>
          </cell>
          <cell r="J45">
            <v>10082907.304</v>
          </cell>
          <cell r="K45">
            <v>93871.323999999993</v>
          </cell>
        </row>
        <row r="88">
          <cell r="H88">
            <v>0</v>
          </cell>
          <cell r="J88">
            <v>419776.05899999995</v>
          </cell>
          <cell r="K88">
            <v>3217.1690000000003</v>
          </cell>
        </row>
      </sheetData>
      <sheetData sheetId="19" refreshError="1">
        <row r="43">
          <cell r="E43">
            <v>80289.698000000004</v>
          </cell>
          <cell r="F43">
            <v>22341157.277999997</v>
          </cell>
          <cell r="G43">
            <v>251512.54799999998</v>
          </cell>
        </row>
      </sheetData>
      <sheetData sheetId="2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Sheet1"/>
      <sheetName val="Sheet2"/>
      <sheetName val="Module1"/>
      <sheetName val="Sheet3"/>
      <sheetName val="PTH"/>
      <sheetName val="qui che"/>
      <sheetName val="Thu lao"/>
      <sheetName val="An trua T1"/>
      <sheetName val="Luong thang 1(1)"/>
      <sheetName val="PA chia luong T1(2)"/>
      <sheetName val="Tong hop luong T1"/>
      <sheetName val="00000000"/>
      <sheetName val="10000000"/>
      <sheetName val="DonGiaLD"/>
      <sheetName val=""/>
      <sheetName val="dghn"/>
      <sheetName val="T1"/>
      <sheetName val="T2"/>
      <sheetName val="T3"/>
      <sheetName val="T4"/>
      <sheetName val="T5"/>
      <sheetName val="T6"/>
      <sheetName val="T7"/>
      <sheetName val="T8"/>
      <sheetName val="T9"/>
      <sheetName val="T10"/>
      <sheetName val="T11"/>
      <sheetName val="T12"/>
      <sheetName val="XL4Poppy"/>
      <sheetName val="TH"/>
      <sheetName val="TH-Dien"/>
      <sheetName val="PÿRSO(AL_x0000_ "/>
      <sheetName val="PROFILE"/>
      <sheetName val="TONGKE1P"/>
      <sheetName val="FD"/>
      <sheetName val="GI"/>
      <sheetName val="EE (3)"/>
      <sheetName val="PAVEMENT"/>
      <sheetName val="TRAFFIC"/>
      <sheetName val="CT Thang Mo"/>
      <sheetName val="DONVIBAN"/>
      <sheetName val="NGUON"/>
      <sheetName val="RECORD"/>
      <sheetName val="KHU1"/>
      <sheetName val="Thietke"/>
      <sheetName val="So_Chu"/>
      <sheetName val="Module2"/>
      <sheetName val="Convert Font"/>
      <sheetName val="NHAT KY SO CAI THANG 2"/>
      <sheetName val="XL4Test5"/>
      <sheetName val="LPTDDT"/>
      <sheetName val="TVDTXD"/>
      <sheetName val="CPC"/>
      <sheetName val="BQLDA"/>
      <sheetName val="QTVDT"/>
      <sheetName val="BAOHIEM"/>
      <sheetName val="Steel"/>
      <sheetName val="BTCT"/>
      <sheetName val="Pier"/>
      <sheetName val="Bactham"/>
      <sheetName val="Macro1"/>
      <sheetName val="Macro2"/>
      <sheetName val="cuoc"/>
      <sheetName val="cuoc89"/>
      <sheetName val="heso"/>
      <sheetName val="duong"/>
      <sheetName val="cuoccu"/>
      <sheetName val="Module3"/>
      <sheetName val="Module4"/>
      <sheetName val="Module5"/>
      <sheetName val="Module6"/>
      <sheetName val="Module7"/>
      <sheetName val="Prog1"/>
      <sheetName val="Name_Person"/>
      <sheetName val="Cap bac LD"/>
      <sheetName val="ckyv"/>
      <sheetName val="d-x"/>
      <sheetName val="CM"/>
      <sheetName val="BCAO1"/>
      <sheetName val="BCAO2"/>
      <sheetName val="To_Bia1"/>
      <sheetName val="To_Bia 2"/>
      <sheetName val="THKPDC"/>
      <sheetName val="KPDC"/>
      <sheetName val="THKP"/>
      <sheetName val="bs"/>
      <sheetName val="Nhap"/>
      <sheetName val="DT-5t"/>
      <sheetName val="clech"/>
      <sheetName val="gtvt"/>
      <sheetName val="Caba5t"/>
      <sheetName val="doc-hai5t"/>
      <sheetName val="DThua"/>
      <sheetName val="THVT"/>
      <sheetName val="XL-5t"/>
      <sheetName val="XLDC"/>
      <sheetName val="CachtinhDC"/>
      <sheetName val="Cachtinh"/>
      <sheetName val="thau"/>
      <sheetName val="DT"/>
      <sheetName val="GDCP"/>
      <sheetName val="KHDT"/>
      <sheetName val="PTTQ"/>
      <sheetName val="HSBS"/>
      <sheetName val="HS"/>
      <sheetName val="BCKS"/>
      <sheetName val="To_Bia2 "/>
      <sheetName val="Congbe"/>
      <sheetName val="Price"/>
      <sheetName val="Sheet4"/>
      <sheetName val="Sheet5"/>
      <sheetName val="Cap bac lao dong"/>
      <sheetName val="B1vong"/>
      <sheetName val="B2vong"/>
      <sheetName val="B1KS"/>
      <sheetName val="B2KS"/>
      <sheetName val="THKP1"/>
      <sheetName val="DTXL1"/>
      <sheetName val="clech1"/>
      <sheetName val="GTVT1"/>
      <sheetName val="VC1"/>
      <sheetName val="L§ªm-§h¹i"/>
      <sheetName val="THXL1"/>
      <sheetName val="§Òn bï"/>
      <sheetName val="C_Tinh1"/>
      <sheetName val="DMBS"/>
      <sheetName val="Vltd"/>
      <sheetName val="B1"/>
      <sheetName val="B2"/>
      <sheetName val="B3"/>
      <sheetName val="Chªnh lÖch"/>
      <sheetName val="VC_M"/>
      <sheetName val="C_Tinh"/>
      <sheetName val="Nhap-KL"/>
      <sheetName val="§Òn bï-èng thu håi"/>
      <sheetName val="KLTC"/>
      <sheetName val="DonGia"/>
      <sheetName val="Thö l¹i"/>
      <sheetName val="CÃp bÄc lao Åång"/>
      <sheetName val="THCPXL"/>
      <sheetName val="CLVT"/>
      <sheetName val="VC"/>
      <sheetName val="PCCB"/>
      <sheetName val="PCCAP"/>
      <sheetName val="VLNNGOAI"/>
      <sheetName val="XL"/>
      <sheetName val="THVTCT"/>
      <sheetName val="CPKHAC"/>
      <sheetName val="DGDB"/>
      <sheetName val="Doanh_thu"/>
      <sheetName val="Chi_phi"/>
      <sheetName val="Hoan_Von"/>
      <sheetName val="NhapCB"/>
      <sheetName val="Nhapcap"/>
      <sheetName val="Bia1"/>
      <sheetName val="Bia2"/>
      <sheetName val="DToan"/>
      <sheetName val="CLVTu"/>
      <sheetName val="GTVTu"/>
      <sheetName val="VChuyen"/>
      <sheetName val="dongiaNC"/>
      <sheetName val="000000"/>
      <sheetName val="0000000"/>
      <sheetName val="1000000"/>
      <sheetName val="Module8"/>
      <sheetName val="TH_KP"/>
      <sheetName val="CL"/>
      <sheetName val="Dochai"/>
      <sheetName val="Lamdem"/>
      <sheetName val="C_TINH "/>
      <sheetName val="HT"/>
      <sheetName val="LM"/>
      <sheetName val="NQ1"/>
      <sheetName val="TDT1"/>
      <sheetName val="xl-cong be"/>
      <sheetName val="xl-cap cong"/>
      <sheetName val="xl-cap treo"/>
      <sheetName val="Dien giai"/>
      <sheetName val="kehoach-thau"/>
      <sheetName val="th cong trinh"/>
      <sheetName val="noi suy"/>
      <sheetName val="VL cu tinh chi phi TK"/>
      <sheetName val="dtoan CB"/>
      <sheetName val="CL CB"/>
      <sheetName val="GTVT CB"/>
      <sheetName val="VC CB"/>
      <sheetName val="dt cap cong"/>
      <sheetName val="CL cap cong"/>
      <sheetName val="GTVT cap cong"/>
      <sheetName val="VC capcong"/>
      <sheetName val="dt cap treo"/>
      <sheetName val="CL cap treo"/>
      <sheetName val="GTVT cap treo"/>
      <sheetName val="VC captreo"/>
      <sheetName val="GTVT TH"/>
      <sheetName val="Suatdautu"/>
      <sheetName val="Hoan von"/>
      <sheetName val="kh-thau"/>
      <sheetName val="Bia"/>
      <sheetName val="THXL"/>
      <sheetName val="KSTK"/>
      <sheetName val="VTC"/>
      <sheetName val="BGTVT"/>
      <sheetName val="DGVT"/>
      <sheetName val="CLVL"/>
      <sheetName val="solieu"/>
      <sheetName val="Dathicong"/>
      <sheetName val="Dangthicong"/>
      <sheetName val="Xong thu tuc"/>
      <sheetName val="Danglamtt"/>
      <sheetName val="Chuanbi"/>
      <sheetName val="Tbi"/>
      <sheetName val="Don-gia"/>
      <sheetName val="TH_NT"/>
      <sheetName val="THXL_NT"/>
      <sheetName val="DT_NT"/>
      <sheetName val="CL_NT"/>
      <sheetName val="TBi_NT"/>
      <sheetName val="VC_NT"/>
      <sheetName val="Cachtinh_NT"/>
      <sheetName val="HeSo_NT"/>
      <sheetName val="GKSTK"/>
      <sheetName val="CBLDONG"/>
      <sheetName val="mdlOld"/>
      <sheetName val="B×a 1"/>
      <sheetName val="B×a 2"/>
      <sheetName val="B×a 3"/>
      <sheetName val="Tæng ®µi"/>
      <sheetName val="Kim Liªn"/>
      <sheetName val="Th­îng §×nh"/>
      <sheetName val="¤ Chî Dõa"/>
      <sheetName val="B¸o ch¸y"/>
      <sheetName val="Chèng sÐt"/>
      <sheetName val="§iÖn l­íi"/>
      <sheetName val="DTTT"/>
      <sheetName val="ThiÕt bÞ ngo¹i"/>
      <sheetName val="DL më réng"/>
      <sheetName val="Thuª bao ph¸t triÓn"/>
      <sheetName val="Xp1"/>
      <sheetName val="Xp2"/>
      <sheetName val="BCKSB1"/>
      <sheetName val="BCKSB2"/>
      <sheetName val="VT"/>
      <sheetName val="PC"/>
      <sheetName val="TKP"/>
      <sheetName val="denbu"/>
      <sheetName val="HTCB_D5"/>
      <sheetName val="KLHTCB_D5"/>
      <sheetName val="cBm_d5"/>
      <sheetName val="KLmCB_D5 "/>
      <sheetName val="HTCB_Sui"/>
      <sheetName val="KLHTCB_sui"/>
      <sheetName val="KLHTCap_D5"/>
      <sheetName val="GDKLCD23"/>
      <sheetName val="GDKLCD14"/>
      <sheetName val="ngabasui"/>
      <sheetName val="DDon gia (2)"/>
      <sheetName val="KlCB"/>
      <sheetName val="xayranh"/>
      <sheetName val="cd"/>
      <sheetName val="cq"/>
      <sheetName val="nt"/>
      <sheetName val="THKP_TD"/>
      <sheetName val="KPXL-TD"/>
      <sheetName val="DT_TD"/>
      <sheetName val="VT_TD"/>
      <sheetName val="CL_TD"/>
      <sheetName val="VC_TD"/>
      <sheetName val="Tbi_TD"/>
      <sheetName val="Cachtinh_TD"/>
      <sheetName val="HESOTD"/>
      <sheetName val="THKP_CB"/>
      <sheetName val="KPXLCB"/>
      <sheetName val="VT_CB"/>
      <sheetName val="CL_CB"/>
      <sheetName val="DT_CB"/>
      <sheetName val="VATTU"/>
      <sheetName val="VC_CB"/>
      <sheetName val="Cachtinh_CB"/>
      <sheetName val="HESO-CB"/>
      <sheetName val="KPXL_CQ"/>
      <sheetName val="THKP_CQ"/>
      <sheetName val="DT_CQ"/>
      <sheetName val="VT_CQ"/>
      <sheetName val="CL_CQ"/>
      <sheetName val="Tbi_CQ"/>
      <sheetName val="cachtinh_CQ"/>
      <sheetName val="VC_CQ"/>
      <sheetName val="THKP_NT"/>
      <sheetName val="KPXL_NT"/>
      <sheetName val="3v"/>
      <sheetName val="3v2"/>
      <sheetName val="3v3"/>
      <sheetName val="2v"/>
      <sheetName val="2v2"/>
      <sheetName val="2v3"/>
      <sheetName val="2-3v"/>
      <sheetName val="2-3v2"/>
      <sheetName val="2-3v3"/>
      <sheetName val="2d"/>
      <sheetName val="2d2"/>
      <sheetName val="2d3"/>
      <sheetName val="1d"/>
      <sheetName val="1d2"/>
      <sheetName val="1d3"/>
      <sheetName val="DM"/>
      <sheetName val="TKCS"/>
      <sheetName val="TKCS2"/>
      <sheetName val="Bia2 "/>
      <sheetName val="BCKS(1)"/>
      <sheetName val="BCKS(2)"/>
      <sheetName val="DA1"/>
      <sheetName val="DA2"/>
      <sheetName val="THXL (2)"/>
      <sheetName val="Phu cap"/>
      <sheetName val="CLgia cap"/>
      <sheetName val="DB"/>
      <sheetName val="ktra-daodat (2)"/>
      <sheetName val="KLCap"/>
      <sheetName val="KLCbe"/>
      <sheetName val="GTVT-EXCEL"/>
      <sheetName val="Cap 29"/>
      <sheetName val="Cap 30"/>
      <sheetName val="ktra-daodat"/>
      <sheetName val="gddt"/>
      <sheetName val="hvon"/>
      <sheetName val="be"/>
      <sheetName val="tong hop cac tuyen"/>
      <sheetName val="DGCT"/>
      <sheetName val="VC 882"/>
      <sheetName val="van chuyen"/>
      <sheetName val="VL chinh"/>
      <sheetName val="Cachthnh_TD"/>
      <sheetName val="Dangt(icong"/>
      <sheetName val="G_x0000__x0000_T"/>
      <sheetName val="HelpMe"/>
      <sheetName val="xxxxxx"/>
      <sheetName val="D_x000b_&amp;CQ"/>
      <sheetName val="bia1gui di"/>
      <sheetName val="hc"/>
      <sheetName val="tc"/>
      <sheetName val="kt"/>
      <sheetName val="Don1"/>
      <sheetName val="TDo"/>
      <sheetName val="TM"/>
      <sheetName val="ky"/>
      <sheetName val="DT (2)"/>
      <sheetName val="VTB"/>
      <sheetName val="PT"/>
      <sheetName val="VTB (2)"/>
      <sheetName val="Gkhoan"/>
      <sheetName val="XXXXXXXX"/>
      <sheetName val="20000000"/>
      <sheetName val="XXXXXXX0"/>
      <sheetName val="VXXXXX"/>
      <sheetName val="laroux"/>
      <sheetName val="Legend"/>
      <sheetName val="Sheet6"/>
      <sheetName val="Sheet7"/>
      <sheetName val="Sheet8"/>
      <sheetName val="Sheet9"/>
      <sheetName val="Sheet10"/>
      <sheetName val="Sheet11"/>
      <sheetName val="Sheet12"/>
      <sheetName val="Sheet13"/>
      <sheetName val="Sheet14"/>
      <sheetName val="Sheet15"/>
      <sheetName val="Sheet16"/>
      <sheetName val="실행수주매출잔고"/>
      <sheetName val="실행수주"/>
      <sheetName val="실행매출"/>
      <sheetName val="매출비교표"/>
      <sheetName val="제품별 매출"/>
      <sheetName val="VXXX"/>
      <sheetName val="수도(갑)"/>
      <sheetName val="김포"/>
      <sheetName val="소포내역"/>
      <sheetName val="소포내역 (2)"/>
      <sheetName val="신규(일위)"/>
      <sheetName val="개요"/>
      <sheetName val="표지 "/>
      <sheetName val="총괄표"/>
      <sheetName val="공통단가"/>
      <sheetName val="운반비"/>
      <sheetName val="Sheet1 (2)"/>
      <sheetName val="사업개요"/>
      <sheetName val="서류"/>
      <sheetName val="내역"/>
      <sheetName val="공사비 증감 구분"/>
      <sheetName val="개보수총공사비"/>
      <sheetName val="총괄"/>
      <sheetName val="덕례배수장"/>
      <sheetName val="스크린"/>
      <sheetName val="2002양배"/>
      <sheetName val="예산운영지침"/>
      <sheetName val="담당자"/>
      <sheetName val="비용분석"/>
      <sheetName val="리포트작성요령"/>
      <sheetName val="VALUATION"/>
      <sheetName val="일용직임금"/>
      <sheetName val="Strategy"/>
      <sheetName val="임차건물"/>
      <sheetName val="예산절감"/>
      <sheetName val="매출"/>
      <sheetName val="인터넷기준"/>
      <sheetName val="합숙일정"/>
      <sheetName val="예산관리"/>
      <sheetName val="가치창조경영"/>
      <sheetName val="전략경영"/>
      <sheetName val="자금수지"/>
      <sheetName val="자금계획"/>
      <sheetName val="CVP분석"/>
      <sheetName val="재무비율분석"/>
      <sheetName val="예산귀속"/>
      <sheetName val="MODEL"/>
      <sheetName val="EXPENSE"/>
      <sheetName val="department"/>
      <sheetName val="과제"/>
      <sheetName val="국사"/>
      <sheetName val="Sheet1 (3)"/>
      <sheetName val="source별"/>
      <sheetName val="경영환경"/>
      <sheetName val="예산신청"/>
      <sheetName val="미결사항"/>
      <sheetName val="비전"/>
      <sheetName val="전략"/>
      <sheetName val="신년사"/>
      <sheetName val="오라클"/>
      <sheetName val="비용구분"/>
      <sheetName val="실적집계로직"/>
      <sheetName val="엑셀업로드"/>
      <sheetName val="투자변경"/>
      <sheetName val="비용변경"/>
      <sheetName val="비용조회"/>
      <sheetName val="투자조회"/>
      <sheetName val="변경요청"/>
      <sheetName val="통제번호등록"/>
      <sheetName val="통제번호조회"/>
      <sheetName val="통제번호테스트"/>
      <sheetName val="통제시나리오"/>
      <sheetName val="Sheet8 (2)"/>
      <sheetName val="총괄부서"/>
      <sheetName val="예산통제검토"/>
      <sheetName val="BSC"/>
      <sheetName val="체크리스트"/>
      <sheetName val="재무예측절차"/>
      <sheetName val="기업구조조정"/>
      <sheetName val="프로세스"/>
      <sheetName val="자산분류"/>
      <sheetName val="관리지표"/>
      <sheetName val="가입자현황"/>
      <sheetName val="매출액"/>
      <sheetName val="ARPU"/>
      <sheetName val="경비그룹"/>
      <sheetName val="구내통신"/>
      <sheetName val="경영과제"/>
      <sheetName val="의사결정"/>
      <sheetName val="해약"/>
      <sheetName val="활동정리"/>
      <sheetName val="일일활동"/>
      <sheetName val="Tip"/>
      <sheetName val="EVA Tree"/>
      <sheetName val="사내유치"/>
      <sheetName val="Sheet17"/>
      <sheetName val="한컴"/>
      <sheetName val="#REF"/>
      <sheetName val="------"/>
      <sheetName val="수식복사"/>
      <sheetName val="XXuxrld WideServersrsIL Q12Actc"/>
      <sheetName val="Sheet2 (2)"/>
      <sheetName val="주소"/>
      <sheetName val="NAMES"/>
      <sheetName val="stock"/>
      <sheetName val="VXXXXXX"/>
      <sheetName val="계산계획서 "/>
      <sheetName val="OPT LIST"/>
      <sheetName val="판매계획(내수)"/>
      <sheetName val="판매계획(수출)"/>
      <sheetName val="MDL별계획"/>
      <sheetName val="비교 대 계산(갑)"/>
      <sheetName val="비교 대 계산(을)"/>
      <sheetName val="구분양식(비교 대 계산)"/>
      <sheetName val="3차 대 최종(갑)"/>
      <sheetName val="3차 대 최종(을)"/>
      <sheetName val="구분양식 (3차 대 최종)"/>
      <sheetName val="MIP양식"/>
      <sheetName val="KD양식"/>
      <sheetName val="SUB KD양식"/>
      <sheetName val="완제품KD"/>
      <sheetName val="SUBKD"/>
      <sheetName val="원단설명"/>
      <sheetName val="계산일정 "/>
      <sheetName val="계산현황"/>
      <sheetName val="원단위수정"/>
      <sheetName val="카메라"/>
      <sheetName val="steel wheel"/>
      <sheetName val="steel wheel (2)"/>
      <sheetName val="상품 데이타"/>
      <sheetName val="Chart1"/>
      <sheetName val="주간 영업표"/>
      <sheetName val="개발집계"/>
      <sheetName val="최종욱MODULE"/>
      <sheetName val="0000"/>
      <sheetName val="0001"/>
      <sheetName val="생산수량"/>
      <sheetName val="고품DATA"/>
      <sheetName val="생산월-차종"/>
      <sheetName val="접수월-차종"/>
      <sheetName val="종합분석(분석내용) (2)"/>
      <sheetName val="종합분석1 (주행거리)"/>
      <sheetName val="개선효과"/>
      <sheetName val="전차종"/>
      <sheetName val="종합분석(불만내용)"/>
      <sheetName val="ALT"/>
      <sheetName val="월보(갑)1"/>
      <sheetName val="월보(갑)2"/>
      <sheetName val="월보(갑)3"/>
      <sheetName val="월보(갑)4"/>
      <sheetName val="월보(갑)5"/>
      <sheetName val="월보(갑)6"/>
      <sheetName val="월보(갑)7"/>
      <sheetName val="월보(갑)8"/>
      <sheetName val="월보(갑)9"/>
      <sheetName val="월보(갑)10"/>
      <sheetName val="월보(갑)11"/>
      <sheetName val="월보(갑)12"/>
      <sheetName val="종합월보(을)"/>
      <sheetName val="월보(을) (1)"/>
      <sheetName val="월보(을) (2)"/>
      <sheetName val="월보(을) (3)"/>
      <sheetName val="월보(을) (4)"/>
      <sheetName val="월보(을) (5)"/>
      <sheetName val="월보(을) (6)"/>
      <sheetName val="월보(을) (7)"/>
      <sheetName val="월보(을) (8)"/>
      <sheetName val="월보(을) (9)"/>
      <sheetName val="월보(을) (10)"/>
      <sheetName val="월보(을) (11)"/>
      <sheetName val="월보(을) (12)"/>
      <sheetName val="Diablos"/>
      <sheetName val="MAIN"/>
      <sheetName val="ENG"/>
      <sheetName val="INST"/>
      <sheetName val="Sheet3 (2)"/>
      <sheetName val="Sheet3 (3)"/>
      <sheetName val="Sheet3 (4)"/>
      <sheetName val="Sheet18"/>
      <sheetName val="Sheet19"/>
      <sheetName val="Sheet20"/>
      <sheetName val="서식지우기"/>
      <sheetName val="open"/>
      <sheetName val="가운데"/>
      <sheetName val="그리기"/>
      <sheetName val="서식지정"/>
      <sheetName val="최신가-lc"/>
      <sheetName val="최신가-sm"/>
      <sheetName val="요약"/>
      <sheetName val="2001사업계획"/>
      <sheetName val="2001사업단가(내수)"/>
      <sheetName val="★2001사업계획(최종)"/>
      <sheetName val="조성표"/>
      <sheetName val="000"/>
      <sheetName val="업무시간"/>
      <sheetName val="품질동향"/>
      <sheetName val="전산메인사용법"/>
      <sheetName val="업무계획관리"/>
      <sheetName val="MACRO-수식"/>
      <sheetName val="DATA"/>
      <sheetName val="참고자료"/>
      <sheetName val="기종코드 "/>
      <sheetName val="도번부여"/>
      <sheetName val="WIA달력"/>
      <sheetName val="계산기"/>
      <sheetName val="연락망"/>
      <sheetName val="접수건"/>
      <sheetName val="PERSONAL (2)"/>
      <sheetName val="PERSONAL (3)"/>
      <sheetName val="인원표"/>
      <sheetName val="in"/>
      <sheetName val="******"/>
      <sheetName val="1"/>
      <sheetName val="공장LAY-OUT"/>
      <sheetName val="KIT"/>
      <sheetName val="CON"/>
      <sheetName val="CON (2)"/>
      <sheetName val="List1"/>
      <sheetName val="이동"/>
      <sheetName val="선지우기"/>
      <sheetName val="갑지"/>
      <sheetName val="코드치환"/>
      <sheetName val="유령문자"/>
      <sheetName val="양식"/>
      <sheetName val="dd1834t"/>
      <sheetName val="DDA1564"/>
      <sheetName val="업무시간 (2)"/>
      <sheetName val="VBA연습"/>
      <sheetName val="서식"/>
      <sheetName val="서식2"/>
      <sheetName val="서식4"/>
      <sheetName val="개선사례"/>
      <sheetName val="공문서식"/>
      <sheetName val="결제표지 (2)"/>
      <sheetName val="결제표지"/>
      <sheetName val="결제표지 (3)"/>
      <sheetName val="____"/>
      <sheetName val="__"/>
      <sheetName val="_____ "/>
      <sheetName val="____(__)"/>
      <sheetName val="MDL___"/>
      <sheetName val="__ _ __(_)"/>
      <sheetName val="____(__ _ __)"/>
      <sheetName val="3_ _ __(_)"/>
      <sheetName val="____ (3_ _ __)"/>
      <sheetName val="MIP__"/>
      <sheetName val="KD__"/>
      <sheetName val="SUB KD__"/>
      <sheetName val="___KD"/>
      <sheetName val="____ "/>
      <sheetName val="_____"/>
      <sheetName val="___"/>
      <sheetName val="__ ___"/>
      <sheetName val="___MODULE"/>
      <sheetName val="__DATA"/>
      <sheetName val="___-__"/>
      <sheetName val="____(____) (2)"/>
      <sheetName val="____1 (____)"/>
      <sheetName val="____(____)"/>
      <sheetName val="__(_)1"/>
      <sheetName val="__(_)2"/>
      <sheetName val="__(_)3"/>
      <sheetName val="__(_)4"/>
      <sheetName val="__(_)5"/>
      <sheetName val="__(_)6"/>
      <sheetName val="__(_)7"/>
      <sheetName val="__(_)8"/>
      <sheetName val="__(_)9"/>
      <sheetName val="__(_)10"/>
      <sheetName val="__(_)11"/>
      <sheetName val="__(_)12"/>
      <sheetName val="____(_)"/>
      <sheetName val="__(_) (1)"/>
      <sheetName val="__(_) (2)"/>
      <sheetName val="__(_) (3)"/>
      <sheetName val="__(_) (4)"/>
      <sheetName val="__(_) (5)"/>
      <sheetName val="__(_) (6)"/>
      <sheetName val="__(_) (7)"/>
      <sheetName val="__(_) (8)"/>
      <sheetName val="__(_) (9)"/>
      <sheetName val="__(_) (10)"/>
      <sheetName val="__(_) (11)"/>
      <sheetName val="__(_) (12)"/>
      <sheetName val="종기長2"/>
      <sheetName val="TEAM"/>
      <sheetName val="원가통보"/>
      <sheetName val="제안"/>
      <sheetName val="기록표"/>
      <sheetName val="96실적"/>
      <sheetName val="총괄,97"/>
      <sheetName val="96계획"/>
      <sheetName val="MA주행"/>
      <sheetName val="평가수정"/>
      <sheetName val="Hoja1"/>
      <sheetName val="INDEX"/>
      <sheetName val="철판사급"/>
      <sheetName val="PRES"/>
      <sheetName val="원가계산"/>
      <sheetName val="구표준"/>
      <sheetName val="외주press"/>
      <sheetName val="현대PRESS"/>
      <sheetName val="신표준"/>
      <sheetName val="표지"/>
      <sheetName val="A"/>
      <sheetName val="B"/>
      <sheetName val="C"/>
      <sheetName val="2"/>
      <sheetName val="2.1"/>
      <sheetName val="3"/>
      <sheetName val="4"/>
      <sheetName val="5"/>
      <sheetName val="6"/>
      <sheetName val="6.1"/>
      <sheetName val="7"/>
      <sheetName val="8"/>
      <sheetName val="9"/>
      <sheetName val="10"/>
      <sheetName val="11"/>
      <sheetName val="12"/>
      <sheetName val="유첨"/>
      <sheetName val="BOQ(전기)"/>
      <sheetName val="shot"/>
      <sheetName val="Price Sum (E lec)"/>
      <sheetName val="Price Sum (E &amp; I) (2)"/>
      <sheetName val="SUMMARY(E &amp; I)"/>
      <sheetName val="D-cost"/>
      <sheetName val="INDIRECT"/>
      <sheetName val="평균단가"/>
      <sheetName val="EQ-Cost"/>
      <sheetName val="EQ-Mob-Elect"/>
      <sheetName val="TOOL-Elect"/>
      <sheetName val="ELEC.TEST"/>
      <sheetName val="Chart-E"/>
      <sheetName val="Men-Mob-(Elect tatal)"/>
      <sheetName val="d-histogram"/>
      <sheetName val="bm내역서(B공구)"/>
      <sheetName val="변경내역"/>
      <sheetName val="견적조건보고서"/>
      <sheetName val="견적갑지"/>
      <sheetName val="을지"/>
      <sheetName val="공BM"/>
      <sheetName val="전기"/>
      <sheetName val="계장"/>
      <sheetName val="공구단가"/>
      <sheetName val="실행갑지"/>
      <sheetName val="APT"/>
      <sheetName val="부대동"/>
      <sheetName val="특기사항"/>
      <sheetName val="견적기준"/>
      <sheetName val="세대현황"/>
      <sheetName val="인쇄매크로"/>
      <sheetName val="Sheet21"/>
      <sheetName val="1안"/>
      <sheetName val="상번천 (2)"/>
      <sheetName val="상번천"/>
      <sheetName val="하번천"/>
      <sheetName val="결재"/>
      <sheetName val="자금결"/>
      <sheetName val="mark"/>
      <sheetName val="명판"/>
      <sheetName val="Macro셀맞춤"/>
      <sheetName val="Macro개인도구"/>
      <sheetName val="tel"/>
      <sheetName val="접수"/>
      <sheetName val="발송"/>
      <sheetName val="간지(가로)"/>
      <sheetName val="간지(가로) (2)"/>
      <sheetName val="간지(세로)"/>
      <sheetName val="간지(세로) (2)"/>
      <sheetName val="직접터파기"/>
      <sheetName val="가시설터파기"/>
      <sheetName val="우물통터파기"/>
      <sheetName val="계산"/>
      <sheetName val="구분"/>
      <sheetName val="설변공종"/>
      <sheetName val="앞시트뒷시트"/>
      <sheetName val="수식붙이기"/>
      <sheetName val="K동"/>
      <sheetName val="L직동"/>
      <sheetName val="Sheet2 "/>
      <sheetName val="산출양식-전화"/>
      <sheetName val="공량집계양식"/>
      <sheetName val="내역서-총괄집계표"/>
      <sheetName val="내역서-박물관"/>
      <sheetName val="종합월보(위)"/>
      <sheetName val="Arkusz1"/>
      <sheetName val="목적"/>
      <sheetName val="원가계산서(외주)"/>
      <sheetName val="internet"/>
      <sheetName val="비교"/>
      <sheetName val="Лист1"/>
      <sheetName val="목차"/>
      <sheetName val="1.공장 2.부서소개"/>
    </sheetNames>
    <definedNames>
      <definedName name="TLTH1" sheetId="1"/>
    </definedNames>
    <sheetDataSet>
      <sheetData sheetId="0" refreshError="1"/>
      <sheetData sheetId="1"/>
      <sheetData sheetId="2"/>
      <sheetData sheetId="3" refreshError="1"/>
      <sheetData sheetId="4"/>
      <sheetData sheetId="5" refreshError="1"/>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row r="28">
          <cell r="O28">
            <v>3389540.556926691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00"/>
      <sheetName val="000"/>
      <sheetName val="TH"/>
      <sheetName val="Chao_thau"/>
      <sheetName val="CT-35"/>
      <sheetName val="Che_do"/>
      <sheetName val="CT-0.4KV"/>
      <sheetName val="CT tram"/>
      <sheetName val="THVL_CTo"/>
      <sheetName val="TN"/>
      <sheetName val="TBA-31,5"/>
      <sheetName val="Don_gia"/>
      <sheetName val="CT-BETONG"/>
      <sheetName val="Chi tiet VC"/>
      <sheetName val="50Slon"/>
      <sheetName val="50Snanh"/>
      <sheetName val="XXXXXXXX"/>
      <sheetName val="CT_35"/>
      <sheetName val="CT_0_4KV"/>
    </sheetNames>
    <sheetDataSet>
      <sheetData sheetId="0"/>
      <sheetData sheetId="1"/>
      <sheetData sheetId="2"/>
      <sheetData sheetId="3"/>
      <sheetData sheetId="4"/>
      <sheetData sheetId="5" refreshError="1"/>
      <sheetData sheetId="6"/>
      <sheetData sheetId="7" refreshError="1">
        <row r="6">
          <cell r="A6">
            <v>1</v>
          </cell>
          <cell r="B6" t="str">
            <v>MV-1a</v>
          </cell>
          <cell r="C6" t="str">
            <v>Mãng  MV-1a</v>
          </cell>
          <cell r="H6">
            <v>432866.31251651054</v>
          </cell>
        </row>
        <row r="7">
          <cell r="C7" t="str">
            <v>a ) VËt liÖu</v>
          </cell>
        </row>
        <row r="8">
          <cell r="B8" t="str">
            <v>CTÝnh</v>
          </cell>
          <cell r="C8" t="str">
            <v>Bª t«ng M100</v>
          </cell>
          <cell r="D8" t="str">
            <v>m3</v>
          </cell>
          <cell r="E8">
            <v>0.48</v>
          </cell>
          <cell r="G8">
            <v>362280.75907499995</v>
          </cell>
          <cell r="H8">
            <v>173895</v>
          </cell>
        </row>
        <row r="9">
          <cell r="B9" t="str">
            <v>CTÝnh</v>
          </cell>
          <cell r="C9" t="str">
            <v>Bª t«ng M50</v>
          </cell>
          <cell r="D9" t="str">
            <v>m3</v>
          </cell>
          <cell r="E9">
            <v>0</v>
          </cell>
          <cell r="G9">
            <v>310815.12059999997</v>
          </cell>
          <cell r="H9">
            <v>0</v>
          </cell>
        </row>
        <row r="10">
          <cell r="C10" t="str">
            <v>b ) Nh©n c«ng</v>
          </cell>
          <cell r="G10">
            <v>69184.981824000002</v>
          </cell>
        </row>
        <row r="11">
          <cell r="B11" t="str">
            <v>03.1113</v>
          </cell>
          <cell r="C11" t="str">
            <v>§µo ®Êt cÊp 3 s©u &gt;1m</v>
          </cell>
          <cell r="D11" t="str">
            <v>m3</v>
          </cell>
          <cell r="E11">
            <v>0.8</v>
          </cell>
          <cell r="G11">
            <v>24428</v>
          </cell>
          <cell r="H11">
            <v>19542.400000000001</v>
          </cell>
        </row>
        <row r="12">
          <cell r="C12" t="str">
            <v>diÖn tÝch hè ®µo &lt; 5 m2</v>
          </cell>
        </row>
        <row r="13">
          <cell r="B13" t="str">
            <v>03.2203</v>
          </cell>
          <cell r="C13" t="str">
            <v>LÊp ®Êt</v>
          </cell>
          <cell r="D13" t="str">
            <v>m3</v>
          </cell>
          <cell r="E13">
            <v>0.32000000000000006</v>
          </cell>
          <cell r="G13">
            <v>10890</v>
          </cell>
          <cell r="H13">
            <v>3484.8000000000006</v>
          </cell>
        </row>
        <row r="14">
          <cell r="B14" t="str">
            <v>03.2203</v>
          </cell>
          <cell r="C14" t="str">
            <v>§¾p ®Êt ch©n cét</v>
          </cell>
          <cell r="D14" t="str">
            <v>m3</v>
          </cell>
          <cell r="E14">
            <v>0.53400000000000003</v>
          </cell>
          <cell r="G14">
            <v>10890</v>
          </cell>
          <cell r="H14">
            <v>5815.26</v>
          </cell>
        </row>
        <row r="15">
          <cell r="B15" t="str">
            <v>04.3311</v>
          </cell>
          <cell r="C15" t="str">
            <v>§æ bª t«ng M100</v>
          </cell>
          <cell r="D15" t="str">
            <v>m3</v>
          </cell>
          <cell r="E15">
            <v>0.48</v>
          </cell>
          <cell r="G15">
            <v>45030</v>
          </cell>
          <cell r="H15">
            <v>21614.399999999998</v>
          </cell>
        </row>
        <row r="16">
          <cell r="B16" t="str">
            <v>04.3101a</v>
          </cell>
          <cell r="C16" t="str">
            <v>§æ bª t«ng M50</v>
          </cell>
          <cell r="D16" t="str">
            <v>m3</v>
          </cell>
          <cell r="E16">
            <v>0</v>
          </cell>
          <cell r="G16">
            <v>39733</v>
          </cell>
          <cell r="H16">
            <v>0</v>
          </cell>
        </row>
        <row r="17">
          <cell r="B17" t="str">
            <v>CTÝnh</v>
          </cell>
          <cell r="C17" t="str">
            <v>VËn chuyÓn bª t«ng M100</v>
          </cell>
          <cell r="D17" t="str">
            <v>m3</v>
          </cell>
          <cell r="E17">
            <v>0.48</v>
          </cell>
          <cell r="G17">
            <v>29402.753799999999</v>
          </cell>
          <cell r="H17">
            <v>14113.321823999999</v>
          </cell>
        </row>
        <row r="18">
          <cell r="B18" t="str">
            <v>CTÝnh</v>
          </cell>
          <cell r="C18" t="str">
            <v>VËn chuyÓn bª t«ng M50</v>
          </cell>
          <cell r="D18" t="str">
            <v>TÊn</v>
          </cell>
          <cell r="E18">
            <v>0</v>
          </cell>
          <cell r="G18">
            <v>29172.965199999999</v>
          </cell>
          <cell r="H18">
            <v>0</v>
          </cell>
        </row>
        <row r="19">
          <cell r="B19" t="str">
            <v>02.1481</v>
          </cell>
          <cell r="C19" t="str">
            <v>VËn chuyÓn dông cô thi c«ng</v>
          </cell>
          <cell r="D19" t="str">
            <v>TÊn</v>
          </cell>
          <cell r="E19">
            <v>0.1</v>
          </cell>
          <cell r="G19">
            <v>46148</v>
          </cell>
          <cell r="H19">
            <v>4614.8</v>
          </cell>
        </row>
        <row r="20">
          <cell r="C20" t="str">
            <v>Nh©n c«ng ®iÒu chØnh t¨ng thªm NC x (1+0,1/2,638 ) x2,01x0,95</v>
          </cell>
          <cell r="G20">
            <v>67931.653129387705</v>
          </cell>
          <cell r="H20">
            <v>67931.653129387705</v>
          </cell>
        </row>
        <row r="21">
          <cell r="C21" t="str">
            <v>Chi phÝ m¸y ®iÒu chinh t¨ng thªm C1 =  MTCx1,13</v>
          </cell>
          <cell r="H21">
            <v>0</v>
          </cell>
        </row>
        <row r="22">
          <cell r="C22" t="str">
            <v>Chi phÝ s¶n xuÊt chung: 71% CFNC</v>
          </cell>
          <cell r="H22">
            <v>97352.810816905272</v>
          </cell>
        </row>
        <row r="23">
          <cell r="C23" t="str">
            <v>Thu nhËp chÞu thuÕ tÝnh tr­íc 6% Z</v>
          </cell>
          <cell r="H23">
            <v>24501.866746217576</v>
          </cell>
        </row>
        <row r="24">
          <cell r="A24" t="str">
            <v>1.</v>
          </cell>
          <cell r="B24" t="str">
            <v>MV-1</v>
          </cell>
          <cell r="C24" t="str">
            <v>Mãng MV-1</v>
          </cell>
          <cell r="H24">
            <v>679548.12888936733</v>
          </cell>
        </row>
        <row r="25">
          <cell r="C25" t="str">
            <v>a ) VËt liÖu</v>
          </cell>
        </row>
        <row r="26">
          <cell r="B26" t="str">
            <v>CTÝnh</v>
          </cell>
          <cell r="C26" t="str">
            <v>Bª t«ng M100</v>
          </cell>
          <cell r="D26" t="str">
            <v>m3</v>
          </cell>
          <cell r="E26">
            <v>0.8</v>
          </cell>
          <cell r="G26">
            <v>362280.75907499995</v>
          </cell>
          <cell r="H26">
            <v>289825</v>
          </cell>
        </row>
        <row r="27">
          <cell r="B27" t="str">
            <v>CTÝnh</v>
          </cell>
          <cell r="C27" t="str">
            <v>Bª t«ng M50</v>
          </cell>
          <cell r="D27" t="str">
            <v>m3</v>
          </cell>
          <cell r="E27">
            <v>0</v>
          </cell>
          <cell r="G27">
            <v>310815.12059999997</v>
          </cell>
          <cell r="H27">
            <v>0</v>
          </cell>
        </row>
        <row r="28">
          <cell r="C28" t="str">
            <v>b ) Nh©n c«ng</v>
          </cell>
          <cell r="G28">
            <v>103645.86304000001</v>
          </cell>
        </row>
        <row r="29">
          <cell r="B29" t="str">
            <v>03.1113</v>
          </cell>
          <cell r="C29" t="str">
            <v>§µo ®Êt cÊp 3 s©u &gt;1m</v>
          </cell>
          <cell r="D29" t="str">
            <v>m3</v>
          </cell>
          <cell r="E29">
            <v>1.2</v>
          </cell>
          <cell r="G29">
            <v>24428</v>
          </cell>
          <cell r="H29">
            <v>29313.599999999999</v>
          </cell>
        </row>
        <row r="30">
          <cell r="C30" t="str">
            <v>diÖn tÝch hè ®µo &lt; 5 m2</v>
          </cell>
        </row>
        <row r="31">
          <cell r="B31" t="str">
            <v>03.2203</v>
          </cell>
          <cell r="C31" t="str">
            <v>LÊp ®Êt</v>
          </cell>
          <cell r="D31" t="str">
            <v>m3</v>
          </cell>
          <cell r="E31">
            <v>0.39999999999999991</v>
          </cell>
          <cell r="G31">
            <v>10890</v>
          </cell>
          <cell r="H31">
            <v>4355.9999999999991</v>
          </cell>
        </row>
        <row r="32">
          <cell r="B32" t="str">
            <v>03.2203</v>
          </cell>
          <cell r="C32" t="str">
            <v>§¾p ®Êt ch©n cét</v>
          </cell>
          <cell r="D32" t="str">
            <v>m3</v>
          </cell>
          <cell r="E32">
            <v>0.53400000000000003</v>
          </cell>
          <cell r="G32">
            <v>10890</v>
          </cell>
          <cell r="H32">
            <v>5815.26</v>
          </cell>
        </row>
        <row r="33">
          <cell r="B33" t="str">
            <v>04.3311</v>
          </cell>
          <cell r="C33" t="str">
            <v>§æ bª t«ng M100</v>
          </cell>
          <cell r="D33" t="str">
            <v>m3</v>
          </cell>
          <cell r="E33">
            <v>0.8</v>
          </cell>
          <cell r="G33">
            <v>45030</v>
          </cell>
          <cell r="H33">
            <v>36024</v>
          </cell>
        </row>
        <row r="34">
          <cell r="B34" t="str">
            <v>04.3101a</v>
          </cell>
          <cell r="C34" t="str">
            <v>§æ bª t«ng M50</v>
          </cell>
          <cell r="D34" t="str">
            <v>m3</v>
          </cell>
          <cell r="E34">
            <v>0</v>
          </cell>
          <cell r="G34">
            <v>39733</v>
          </cell>
          <cell r="H34">
            <v>0</v>
          </cell>
        </row>
        <row r="35">
          <cell r="B35" t="str">
            <v>CTÝnh</v>
          </cell>
          <cell r="C35" t="str">
            <v>VËn chuyÓn bª t«ng M100</v>
          </cell>
          <cell r="D35" t="str">
            <v>TÊn</v>
          </cell>
          <cell r="E35">
            <v>0.8</v>
          </cell>
          <cell r="G35">
            <v>29402.753799999999</v>
          </cell>
          <cell r="H35">
            <v>23522.20304</v>
          </cell>
        </row>
        <row r="36">
          <cell r="B36" t="str">
            <v>CTÝnh</v>
          </cell>
          <cell r="C36" t="str">
            <v>VËn chuyÓn bª t«ng M50</v>
          </cell>
          <cell r="D36" t="str">
            <v>TÊn</v>
          </cell>
          <cell r="E36">
            <v>0</v>
          </cell>
          <cell r="G36">
            <v>29172.965199999999</v>
          </cell>
          <cell r="H36">
            <v>0</v>
          </cell>
        </row>
        <row r="37">
          <cell r="B37" t="str">
            <v>02.1481</v>
          </cell>
          <cell r="C37" t="str">
            <v>VËn chuyÓn dông cô thi c«ng</v>
          </cell>
          <cell r="D37" t="str">
            <v>TÊn</v>
          </cell>
          <cell r="E37">
            <v>0.1</v>
          </cell>
          <cell r="G37">
            <v>46148</v>
          </cell>
          <cell r="H37">
            <v>4614.8</v>
          </cell>
        </row>
        <row r="38">
          <cell r="C38" t="str">
            <v>Nh©n c«ng ®iÒu chØnh t¨ng thªm NC x (1+0,1/2,638 ) x2,01x0,95</v>
          </cell>
          <cell r="G38">
            <v>101768.25418904524</v>
          </cell>
          <cell r="H38">
            <v>101768.25418904524</v>
          </cell>
        </row>
        <row r="39">
          <cell r="C39" t="str">
            <v>Chi phÝ m¸y ®iÒu chinh t¨ng thªm C1 =  MTCx1,13</v>
          </cell>
          <cell r="H39">
            <v>0</v>
          </cell>
        </row>
        <row r="40">
          <cell r="C40" t="str">
            <v>Chi phÝ s¶n xuÊt chung: 71% CFNC</v>
          </cell>
          <cell r="H40">
            <v>145844.02323262213</v>
          </cell>
        </row>
        <row r="41">
          <cell r="C41" t="str">
            <v>Thu nhËp chÞu thuÕ tÝnh tr­íc 6% Z</v>
          </cell>
          <cell r="H41">
            <v>38464.988427700038</v>
          </cell>
        </row>
        <row r="42">
          <cell r="A42">
            <v>2</v>
          </cell>
          <cell r="B42" t="str">
            <v xml:space="preserve"> M1-7</v>
          </cell>
          <cell r="C42" t="str">
            <v>Mãng cét vu«ng</v>
          </cell>
          <cell r="H42">
            <v>545076.91343546577</v>
          </cell>
        </row>
        <row r="43">
          <cell r="C43" t="str">
            <v>a ) VËt liÖu</v>
          </cell>
        </row>
        <row r="44">
          <cell r="B44" t="str">
            <v>CTÝnh</v>
          </cell>
          <cell r="C44" t="str">
            <v>Bª t«ng M100</v>
          </cell>
          <cell r="D44" t="str">
            <v>m3</v>
          </cell>
          <cell r="E44">
            <v>0.57599999999999996</v>
          </cell>
          <cell r="G44">
            <v>362280.75907499995</v>
          </cell>
          <cell r="H44">
            <v>208674</v>
          </cell>
        </row>
        <row r="45">
          <cell r="B45" t="str">
            <v>CTÝnh</v>
          </cell>
          <cell r="C45" t="str">
            <v>Bª t«ng M50</v>
          </cell>
          <cell r="D45" t="str">
            <v>m3</v>
          </cell>
          <cell r="E45">
            <v>0.1</v>
          </cell>
          <cell r="G45">
            <v>310815.12059999997</v>
          </cell>
          <cell r="H45">
            <v>31082</v>
          </cell>
        </row>
        <row r="46">
          <cell r="C46" t="str">
            <v>b ) Nh©n c«ng</v>
          </cell>
          <cell r="G46">
            <v>80987.222708800007</v>
          </cell>
        </row>
        <row r="47">
          <cell r="B47" t="str">
            <v>03.1113</v>
          </cell>
          <cell r="C47" t="str">
            <v>§µo ®Êt cÊp 3 s©u &gt;1m</v>
          </cell>
          <cell r="D47" t="str">
            <v>m3</v>
          </cell>
          <cell r="E47">
            <v>1</v>
          </cell>
          <cell r="G47">
            <v>24428</v>
          </cell>
          <cell r="H47">
            <v>24428</v>
          </cell>
        </row>
        <row r="48">
          <cell r="C48" t="str">
            <v>diÖn tÝch hè ®µo &lt;5m2</v>
          </cell>
        </row>
        <row r="49">
          <cell r="B49" t="str">
            <v>03.2203</v>
          </cell>
          <cell r="C49" t="str">
            <v>LÊp ®Êt</v>
          </cell>
          <cell r="D49" t="str">
            <v>m3</v>
          </cell>
          <cell r="E49">
            <v>0.32400000000000007</v>
          </cell>
          <cell r="G49">
            <v>10890</v>
          </cell>
          <cell r="H49">
            <v>3528.3600000000006</v>
          </cell>
        </row>
        <row r="50">
          <cell r="B50" t="str">
            <v>03.2203</v>
          </cell>
          <cell r="C50" t="str">
            <v>§¾p ®Êt ch©n cét</v>
          </cell>
          <cell r="D50" t="str">
            <v>m3</v>
          </cell>
          <cell r="E50">
            <v>0.3</v>
          </cell>
          <cell r="G50">
            <v>10890</v>
          </cell>
          <cell r="H50">
            <v>3267</v>
          </cell>
        </row>
        <row r="51">
          <cell r="B51" t="str">
            <v>04.3311</v>
          </cell>
          <cell r="C51" t="str">
            <v>§æ bª t«ng M100</v>
          </cell>
          <cell r="D51" t="str">
            <v>m3</v>
          </cell>
          <cell r="E51">
            <v>0.57599999999999996</v>
          </cell>
          <cell r="G51">
            <v>45030</v>
          </cell>
          <cell r="H51">
            <v>25937.279999999999</v>
          </cell>
        </row>
        <row r="52">
          <cell r="B52" t="str">
            <v>04.3101a</v>
          </cell>
          <cell r="C52" t="str">
            <v>§æ bª t«ng M50</v>
          </cell>
          <cell r="D52" t="str">
            <v>m3</v>
          </cell>
          <cell r="E52">
            <v>0.1</v>
          </cell>
          <cell r="G52">
            <v>39733</v>
          </cell>
          <cell r="H52">
            <v>3973.3</v>
          </cell>
        </row>
        <row r="53">
          <cell r="B53" t="str">
            <v>CTÝnh</v>
          </cell>
          <cell r="C53" t="str">
            <v>VËn chuyÓn bª t«ng M100</v>
          </cell>
          <cell r="D53" t="str">
            <v>TÊn</v>
          </cell>
          <cell r="E53">
            <v>0.57599999999999996</v>
          </cell>
          <cell r="G53">
            <v>29402.753799999999</v>
          </cell>
          <cell r="H53">
            <v>16935.986188799998</v>
          </cell>
        </row>
        <row r="54">
          <cell r="B54" t="str">
            <v>CTÝnh</v>
          </cell>
          <cell r="C54" t="str">
            <v>VËn chuyÓn bª t«ng M50</v>
          </cell>
          <cell r="D54" t="str">
            <v>TÊn</v>
          </cell>
          <cell r="E54">
            <v>0.1</v>
          </cell>
          <cell r="G54">
            <v>29172.965199999999</v>
          </cell>
          <cell r="H54">
            <v>2917.2965199999999</v>
          </cell>
        </row>
        <row r="55">
          <cell r="B55" t="str">
            <v>02.1481</v>
          </cell>
          <cell r="C55" t="str">
            <v>VËn chuyÓn dông cô thi c«ng</v>
          </cell>
          <cell r="D55" t="str">
            <v>TÊn</v>
          </cell>
          <cell r="E55">
            <v>0</v>
          </cell>
          <cell r="G55">
            <v>46148</v>
          </cell>
          <cell r="H55">
            <v>0</v>
          </cell>
        </row>
        <row r="56">
          <cell r="C56" t="str">
            <v>Nh©n c«ng ®iÒu chØnh t¨ng thªm NC x (1+0,1/2,638 ) x2,01x0,95</v>
          </cell>
          <cell r="G56">
            <v>79520.089128045292</v>
          </cell>
          <cell r="H56">
            <v>79520.089128045292</v>
          </cell>
        </row>
        <row r="57">
          <cell r="C57" t="str">
            <v>Chi phÝ m¸y ®iÒu chinh t¨ng thªm C1 =  MTCx1,13</v>
          </cell>
          <cell r="H57">
            <v>0</v>
          </cell>
        </row>
        <row r="58">
          <cell r="C58" t="str">
            <v>Chi phÝ s¶n xuÊt chung: 71% CFNC</v>
          </cell>
          <cell r="H58">
            <v>113960.19140416016</v>
          </cell>
        </row>
        <row r="59">
          <cell r="C59" t="str">
            <v>Thu nhËp chÞu thuÕ tÝnh tr­íc 6% Z</v>
          </cell>
          <cell r="H59">
            <v>30853.410194460328</v>
          </cell>
        </row>
        <row r="60">
          <cell r="A60">
            <v>3</v>
          </cell>
          <cell r="B60" t="str">
            <v>M2-7</v>
          </cell>
          <cell r="C60" t="str">
            <v>Mãng cét vu«ng</v>
          </cell>
          <cell r="H60">
            <v>1167183.2107525503</v>
          </cell>
        </row>
        <row r="61">
          <cell r="C61" t="str">
            <v>a ) VËt liÖu</v>
          </cell>
        </row>
        <row r="62">
          <cell r="B62" t="str">
            <v>CTÝnh</v>
          </cell>
          <cell r="C62" t="str">
            <v>Bª t«ng M100</v>
          </cell>
          <cell r="D62" t="str">
            <v>m3</v>
          </cell>
          <cell r="E62">
            <v>1.296</v>
          </cell>
          <cell r="G62">
            <v>362280.75907499995</v>
          </cell>
          <cell r="H62">
            <v>469516</v>
          </cell>
        </row>
        <row r="63">
          <cell r="B63" t="str">
            <v>CTÝnh</v>
          </cell>
          <cell r="C63" t="str">
            <v>Bª t«ng M50</v>
          </cell>
          <cell r="D63" t="str">
            <v>m3</v>
          </cell>
          <cell r="E63">
            <v>0.19600000000000001</v>
          </cell>
          <cell r="G63">
            <v>310815.12059999997</v>
          </cell>
          <cell r="H63">
            <v>60920</v>
          </cell>
        </row>
        <row r="64">
          <cell r="C64" t="str">
            <v>b ) Nh©n c«ng</v>
          </cell>
          <cell r="G64">
            <v>168390.81810400001</v>
          </cell>
        </row>
        <row r="65">
          <cell r="B65" t="str">
            <v>03.1113</v>
          </cell>
          <cell r="C65" t="str">
            <v>§µo ®Êt cÊp 3 s©u &gt;1m</v>
          </cell>
          <cell r="D65" t="str">
            <v>m3</v>
          </cell>
          <cell r="E65">
            <v>1.96</v>
          </cell>
          <cell r="G65">
            <v>24428</v>
          </cell>
          <cell r="H65">
            <v>47878.879999999997</v>
          </cell>
        </row>
        <row r="66">
          <cell r="C66" t="str">
            <v>diÖn tÝch hè ®µo &lt;5m2</v>
          </cell>
        </row>
        <row r="67">
          <cell r="B67" t="str">
            <v>03.2203</v>
          </cell>
          <cell r="C67" t="str">
            <v>LÊp ®Êt</v>
          </cell>
          <cell r="D67" t="str">
            <v>m3</v>
          </cell>
          <cell r="E67">
            <v>0.46799999999999992</v>
          </cell>
          <cell r="G67">
            <v>10890</v>
          </cell>
          <cell r="H67">
            <v>5096.5199999999995</v>
          </cell>
        </row>
        <row r="68">
          <cell r="B68" t="str">
            <v>03.2203</v>
          </cell>
          <cell r="C68" t="str">
            <v>§¾p ®Êt ch©n cét</v>
          </cell>
          <cell r="D68" t="str">
            <v>m3</v>
          </cell>
          <cell r="E68">
            <v>0.5</v>
          </cell>
          <cell r="G68">
            <v>10890</v>
          </cell>
          <cell r="H68">
            <v>5445</v>
          </cell>
        </row>
        <row r="69">
          <cell r="B69" t="str">
            <v>04.3311</v>
          </cell>
          <cell r="C69" t="str">
            <v>§æ bª t«ng M100</v>
          </cell>
          <cell r="D69" t="str">
            <v>m3</v>
          </cell>
          <cell r="E69">
            <v>1.296</v>
          </cell>
          <cell r="G69">
            <v>45030</v>
          </cell>
          <cell r="H69">
            <v>58358.880000000005</v>
          </cell>
        </row>
        <row r="70">
          <cell r="B70" t="str">
            <v>04.3101a</v>
          </cell>
          <cell r="C70" t="str">
            <v>§æ bª t«ng M50</v>
          </cell>
          <cell r="D70" t="str">
            <v>m3</v>
          </cell>
          <cell r="E70">
            <v>0.19600000000000001</v>
          </cell>
          <cell r="G70">
            <v>39733</v>
          </cell>
          <cell r="H70">
            <v>7787.6680000000006</v>
          </cell>
        </row>
        <row r="71">
          <cell r="B71" t="str">
            <v>CTÝnh</v>
          </cell>
          <cell r="C71" t="str">
            <v>VËn chuyÓn bª t«ng M100</v>
          </cell>
          <cell r="D71" t="str">
            <v>m3</v>
          </cell>
          <cell r="E71">
            <v>1.296</v>
          </cell>
          <cell r="G71">
            <v>29402.753799999999</v>
          </cell>
          <cell r="H71">
            <v>38105.9689248</v>
          </cell>
        </row>
        <row r="72">
          <cell r="B72" t="str">
            <v>CTÝnh</v>
          </cell>
          <cell r="C72" t="str">
            <v>VËn chuyÓn bª t«ng M50</v>
          </cell>
          <cell r="D72" t="str">
            <v>m3</v>
          </cell>
          <cell r="E72">
            <v>0.19600000000000001</v>
          </cell>
          <cell r="G72">
            <v>29172.965199999999</v>
          </cell>
          <cell r="H72">
            <v>5717.9011792000001</v>
          </cell>
        </row>
        <row r="73">
          <cell r="B73" t="str">
            <v>02.1481</v>
          </cell>
          <cell r="C73" t="str">
            <v>VËn chuyÓn dông cô thi c«ng</v>
          </cell>
          <cell r="D73" t="str">
            <v>TÊn</v>
          </cell>
          <cell r="E73">
            <v>0</v>
          </cell>
          <cell r="G73">
            <v>46148</v>
          </cell>
          <cell r="H73">
            <v>0</v>
          </cell>
        </row>
        <row r="74">
          <cell r="C74" t="str">
            <v>Nh©n c«ng ®iÒu chØnh t¨ng thªm NC x (1+0,1/2,638 ) x2,01x0,95</v>
          </cell>
          <cell r="G74">
            <v>165340.31438664888</v>
          </cell>
          <cell r="H74">
            <v>165340.31438664888</v>
          </cell>
        </row>
        <row r="75">
          <cell r="C75" t="str">
            <v>Chi phÝ m¸y ®iÒu chinh t¨ng thªm C1 =  MTCx1,13</v>
          </cell>
          <cell r="H75">
            <v>0</v>
          </cell>
        </row>
        <row r="76">
          <cell r="C76" t="str">
            <v>Chi phÝ s¶n xuÊt chung: 71% CFNC</v>
          </cell>
          <cell r="H76">
            <v>236949.1040683607</v>
          </cell>
        </row>
        <row r="77">
          <cell r="C77" t="str">
            <v>Thu nhËp chÞu thuÕ tÝnh tr­íc 6% Z</v>
          </cell>
          <cell r="H77">
            <v>66066.974193540576</v>
          </cell>
        </row>
        <row r="78">
          <cell r="A78" t="str">
            <v>4.</v>
          </cell>
          <cell r="B78" t="str">
            <v>MV-2</v>
          </cell>
          <cell r="C78" t="str">
            <v>Mãng MV-2</v>
          </cell>
          <cell r="H78">
            <v>843673.68023317819</v>
          </cell>
        </row>
        <row r="79">
          <cell r="C79" t="str">
            <v>a ) VËt liÖu</v>
          </cell>
        </row>
        <row r="80">
          <cell r="B80" t="str">
            <v>CTÝnh</v>
          </cell>
          <cell r="C80" t="str">
            <v>Bª t«ng M100</v>
          </cell>
          <cell r="D80" t="str">
            <v>m3</v>
          </cell>
          <cell r="E80">
            <v>0.96</v>
          </cell>
          <cell r="G80">
            <v>362280.75907499995</v>
          </cell>
          <cell r="H80">
            <v>347790</v>
          </cell>
        </row>
        <row r="81">
          <cell r="B81" t="str">
            <v>CTÝnh</v>
          </cell>
          <cell r="C81" t="str">
            <v>Bª t«ng M50</v>
          </cell>
          <cell r="D81" t="str">
            <v>m3</v>
          </cell>
          <cell r="E81">
            <v>0</v>
          </cell>
          <cell r="G81">
            <v>310815.12059999997</v>
          </cell>
          <cell r="H81">
            <v>0</v>
          </cell>
        </row>
        <row r="82">
          <cell r="C82" t="str">
            <v>b ) Nh©n c«ng</v>
          </cell>
          <cell r="G82">
            <v>132229.453648</v>
          </cell>
        </row>
        <row r="83">
          <cell r="B83" t="str">
            <v>03.1113</v>
          </cell>
          <cell r="C83" t="str">
            <v>§µo ®Êt cÊp 3 s©u &gt;1m</v>
          </cell>
          <cell r="D83" t="str">
            <v>m3</v>
          </cell>
          <cell r="E83">
            <v>1.4</v>
          </cell>
          <cell r="G83">
            <v>24428</v>
          </cell>
          <cell r="H83">
            <v>34199.199999999997</v>
          </cell>
        </row>
        <row r="84">
          <cell r="C84" t="str">
            <v>DiÖn tÝch hè ®µo &lt;5m2</v>
          </cell>
        </row>
        <row r="85">
          <cell r="B85" t="str">
            <v>03.2203</v>
          </cell>
          <cell r="C85" t="str">
            <v>LÊp ®Êt</v>
          </cell>
          <cell r="D85" t="str">
            <v>m3</v>
          </cell>
          <cell r="E85">
            <v>0.43999999999999995</v>
          </cell>
          <cell r="G85">
            <v>10890</v>
          </cell>
          <cell r="H85">
            <v>4791.5999999999995</v>
          </cell>
        </row>
        <row r="86">
          <cell r="B86" t="str">
            <v>03.2203</v>
          </cell>
          <cell r="C86" t="str">
            <v>§¾p ®Êt ch©n cét</v>
          </cell>
          <cell r="D86" t="str">
            <v>m3</v>
          </cell>
          <cell r="E86">
            <v>0.72899999999999998</v>
          </cell>
          <cell r="G86">
            <v>10890</v>
          </cell>
          <cell r="H86">
            <v>7938.8099999999995</v>
          </cell>
        </row>
        <row r="87">
          <cell r="B87" t="str">
            <v>04.3311</v>
          </cell>
          <cell r="C87" t="str">
            <v>§æ bª t«ng M100</v>
          </cell>
          <cell r="D87" t="str">
            <v>m3</v>
          </cell>
          <cell r="E87">
            <v>0.96</v>
          </cell>
          <cell r="G87">
            <v>45030</v>
          </cell>
          <cell r="H87">
            <v>43228.799999999996</v>
          </cell>
        </row>
        <row r="88">
          <cell r="B88" t="str">
            <v>04.3101a</v>
          </cell>
          <cell r="C88" t="str">
            <v>§æ bª t«ng M50</v>
          </cell>
          <cell r="D88" t="str">
            <v>m3</v>
          </cell>
          <cell r="E88">
            <v>0</v>
          </cell>
          <cell r="G88">
            <v>39733</v>
          </cell>
          <cell r="H88">
            <v>0</v>
          </cell>
        </row>
        <row r="89">
          <cell r="B89" t="str">
            <v>CTÝnh</v>
          </cell>
          <cell r="C89" t="str">
            <v>VËn chuyÓn bª t«ng M100</v>
          </cell>
          <cell r="D89" t="str">
            <v>TÊn</v>
          </cell>
          <cell r="E89">
            <v>0.96</v>
          </cell>
          <cell r="G89">
            <v>29402.753799999999</v>
          </cell>
          <cell r="H89">
            <v>28226.643647999997</v>
          </cell>
        </row>
        <row r="90">
          <cell r="B90" t="str">
            <v>CTÝnh</v>
          </cell>
          <cell r="C90" t="str">
            <v>VËn chuyÓn bª t«ng M50</v>
          </cell>
          <cell r="D90" t="str">
            <v>TÊn</v>
          </cell>
          <cell r="E90">
            <v>0</v>
          </cell>
          <cell r="G90">
            <v>29172.965199999999</v>
          </cell>
          <cell r="H90">
            <v>0</v>
          </cell>
        </row>
        <row r="91">
          <cell r="B91" t="str">
            <v>02.1481</v>
          </cell>
          <cell r="C91" t="str">
            <v>VËn chuyÓn dông cô thi c«ng</v>
          </cell>
          <cell r="D91" t="str">
            <v>TÊn</v>
          </cell>
          <cell r="E91">
            <v>0.3</v>
          </cell>
          <cell r="G91">
            <v>46148</v>
          </cell>
          <cell r="H91">
            <v>13844.4</v>
          </cell>
        </row>
        <row r="92">
          <cell r="C92" t="str">
            <v>Nh©n c«ng ®iÒu chØnh t¨ng thªm NC x (1+0,1/2,638 ) x2,01x0,95</v>
          </cell>
          <cell r="G92">
            <v>129834.03539159952</v>
          </cell>
          <cell r="H92">
            <v>129834.03539159952</v>
          </cell>
        </row>
        <row r="93">
          <cell r="C93" t="str">
            <v>Chi phÝ m¸y ®iÒu chinh t¨ng thªm C1 =  MTCx1,13</v>
          </cell>
          <cell r="H93">
            <v>0</v>
          </cell>
        </row>
        <row r="94">
          <cell r="C94" t="str">
            <v>Chi phÝ s¶n xuÊt chung: 71% CFNC</v>
          </cell>
          <cell r="H94">
            <v>186065.07721811565</v>
          </cell>
        </row>
        <row r="95">
          <cell r="C95" t="str">
            <v>Thu nhËp chÞu thuÕ tÝnh tr­íc 6% Z</v>
          </cell>
          <cell r="H95">
            <v>47755.113975462911</v>
          </cell>
        </row>
        <row r="96">
          <cell r="A96">
            <v>4</v>
          </cell>
          <cell r="B96" t="str">
            <v>MV-4</v>
          </cell>
          <cell r="C96" t="str">
            <v>Mãng MV-4</v>
          </cell>
          <cell r="H96">
            <v>1179054.1297842578</v>
          </cell>
        </row>
        <row r="97">
          <cell r="C97" t="str">
            <v>a ) VËt liÖu</v>
          </cell>
        </row>
        <row r="98">
          <cell r="B98" t="str">
            <v>CTÝnh</v>
          </cell>
          <cell r="C98" t="str">
            <v>Bª t«ng M100</v>
          </cell>
          <cell r="D98" t="str">
            <v>m3</v>
          </cell>
          <cell r="E98">
            <v>1.4</v>
          </cell>
          <cell r="G98">
            <v>362280.75907499995</v>
          </cell>
          <cell r="H98">
            <v>507193</v>
          </cell>
        </row>
        <row r="99">
          <cell r="B99" t="str">
            <v>CTÝnh</v>
          </cell>
          <cell r="C99" t="str">
            <v>Bª t«ng M50</v>
          </cell>
          <cell r="D99" t="str">
            <v>m3</v>
          </cell>
          <cell r="E99">
            <v>0</v>
          </cell>
          <cell r="G99">
            <v>310815.12059999997</v>
          </cell>
          <cell r="H99">
            <v>0</v>
          </cell>
        </row>
        <row r="100">
          <cell r="C100" t="str">
            <v>b ) Nh©n c«ng</v>
          </cell>
          <cell r="G100">
            <v>178553.62531999999</v>
          </cell>
        </row>
        <row r="101">
          <cell r="B101" t="str">
            <v>03.1113</v>
          </cell>
          <cell r="C101" t="str">
            <v>§µo ®Êt cÊp 3 s©u &gt;1m</v>
          </cell>
          <cell r="D101" t="str">
            <v>m3</v>
          </cell>
          <cell r="E101">
            <v>1.92</v>
          </cell>
          <cell r="G101">
            <v>24428</v>
          </cell>
          <cell r="H101">
            <v>46901.759999999995</v>
          </cell>
        </row>
        <row r="102">
          <cell r="C102" t="str">
            <v>DiÖn tÝch hè ®µo &lt;5m2</v>
          </cell>
        </row>
        <row r="103">
          <cell r="B103" t="str">
            <v>03.2203</v>
          </cell>
          <cell r="C103" t="str">
            <v>LÊp ®Êt</v>
          </cell>
          <cell r="D103" t="str">
            <v>m3</v>
          </cell>
          <cell r="E103">
            <v>0.52</v>
          </cell>
          <cell r="G103">
            <v>10890</v>
          </cell>
          <cell r="H103">
            <v>5662.8</v>
          </cell>
        </row>
        <row r="104">
          <cell r="B104" t="str">
            <v>03.2203</v>
          </cell>
          <cell r="C104" t="str">
            <v>§¾p ®Êt ch©n cét</v>
          </cell>
          <cell r="D104" t="str">
            <v>m3</v>
          </cell>
          <cell r="E104">
            <v>0.72899999999999998</v>
          </cell>
          <cell r="G104">
            <v>10890</v>
          </cell>
          <cell r="H104">
            <v>7938.8099999999995</v>
          </cell>
        </row>
        <row r="105">
          <cell r="B105" t="str">
            <v>04.3311</v>
          </cell>
          <cell r="C105" t="str">
            <v>§æ bª t«ng M100</v>
          </cell>
          <cell r="D105" t="str">
            <v>m3</v>
          </cell>
          <cell r="E105">
            <v>1.4</v>
          </cell>
          <cell r="G105">
            <v>45030</v>
          </cell>
          <cell r="H105">
            <v>63041.999999999993</v>
          </cell>
        </row>
        <row r="106">
          <cell r="B106" t="str">
            <v>04.3101a</v>
          </cell>
          <cell r="C106" t="str">
            <v>§æ bª t«ng M50</v>
          </cell>
          <cell r="D106" t="str">
            <v>m3</v>
          </cell>
          <cell r="E106">
            <v>0</v>
          </cell>
          <cell r="G106">
            <v>39733</v>
          </cell>
          <cell r="H106">
            <v>0</v>
          </cell>
        </row>
        <row r="107">
          <cell r="B107" t="str">
            <v>CTÝnh</v>
          </cell>
          <cell r="C107" t="str">
            <v>VËn chuyÓn bª t«ng M100</v>
          </cell>
          <cell r="D107" t="str">
            <v>TÊn</v>
          </cell>
          <cell r="E107">
            <v>1.4</v>
          </cell>
          <cell r="G107">
            <v>29402.753799999999</v>
          </cell>
          <cell r="H107">
            <v>41163.855319999995</v>
          </cell>
        </row>
        <row r="108">
          <cell r="B108" t="str">
            <v>CTÝnh</v>
          </cell>
          <cell r="C108" t="str">
            <v>VËn chuyÓn bª t«ng M50</v>
          </cell>
          <cell r="D108" t="str">
            <v>TÊn</v>
          </cell>
          <cell r="E108">
            <v>0</v>
          </cell>
          <cell r="G108">
            <v>29172.965199999999</v>
          </cell>
          <cell r="H108">
            <v>0</v>
          </cell>
        </row>
        <row r="109">
          <cell r="B109" t="str">
            <v>02.1481</v>
          </cell>
          <cell r="C109" t="str">
            <v>VËn chuyÓn dông cô thi c«ng</v>
          </cell>
          <cell r="D109" t="str">
            <v>TÊn</v>
          </cell>
          <cell r="E109">
            <v>0.3</v>
          </cell>
          <cell r="G109">
            <v>46148</v>
          </cell>
          <cell r="H109">
            <v>13844.4</v>
          </cell>
        </row>
        <row r="110">
          <cell r="C110" t="str">
            <v>Nh©n c«ng ®iÒu chØnh t¨ng thªm NC x (1+0,1/2,638 ) x2,01x0,95</v>
          </cell>
          <cell r="G110">
            <v>175319.01607041026</v>
          </cell>
          <cell r="H110">
            <v>175319.01607041026</v>
          </cell>
        </row>
        <row r="111">
          <cell r="C111" t="str">
            <v>Chi phÝ m¸y ®iÒu chinh t¨ng thªm C1 =  MTCx1,13</v>
          </cell>
          <cell r="H111">
            <v>0</v>
          </cell>
        </row>
        <row r="112">
          <cell r="C112" t="str">
            <v>Chi phÝ s¶n xuÊt chung: 71% CFNC</v>
          </cell>
          <cell r="H112">
            <v>251249.57538719126</v>
          </cell>
        </row>
        <row r="113">
          <cell r="C113" t="str">
            <v>Thu nhËp chÞu thuÕ tÝnh tr­íc 6% Z</v>
          </cell>
          <cell r="H113">
            <v>66738.913006656105</v>
          </cell>
        </row>
        <row r="114">
          <cell r="A114" t="str">
            <v>2.</v>
          </cell>
          <cell r="B114" t="str">
            <v>M§-2</v>
          </cell>
          <cell r="C114" t="str">
            <v>Mãng Cét M§-2</v>
          </cell>
          <cell r="H114">
            <v>1341360.6120957769</v>
          </cell>
        </row>
        <row r="115">
          <cell r="C115" t="str">
            <v>a ) VËt liÖu</v>
          </cell>
        </row>
        <row r="116">
          <cell r="B116" t="str">
            <v>CTÝnh</v>
          </cell>
          <cell r="C116" t="str">
            <v>Bª t«ng M100</v>
          </cell>
          <cell r="D116" t="str">
            <v>m3</v>
          </cell>
          <cell r="E116">
            <v>1.68</v>
          </cell>
          <cell r="G116">
            <v>362280.75907499995</v>
          </cell>
          <cell r="H116">
            <v>608632</v>
          </cell>
        </row>
        <row r="117">
          <cell r="B117" t="str">
            <v>CTÝnh</v>
          </cell>
          <cell r="C117" t="str">
            <v>Bª t«ng M50</v>
          </cell>
          <cell r="D117" t="str">
            <v>m3</v>
          </cell>
          <cell r="G117">
            <v>310815.12059999997</v>
          </cell>
          <cell r="H117">
            <v>0</v>
          </cell>
        </row>
        <row r="118">
          <cell r="C118" t="str">
            <v>b ) Nh©n c«ng</v>
          </cell>
          <cell r="G118">
            <v>193802.95638399999</v>
          </cell>
        </row>
        <row r="119">
          <cell r="B119" t="str">
            <v>03.1113</v>
          </cell>
          <cell r="C119" t="str">
            <v>§µo ®Êt cÊp 3 s©u &gt;1m</v>
          </cell>
          <cell r="D119" t="str">
            <v>m3</v>
          </cell>
          <cell r="E119">
            <v>2.2399999999999998</v>
          </cell>
          <cell r="G119">
            <v>24428</v>
          </cell>
          <cell r="H119">
            <v>54718.719999999994</v>
          </cell>
        </row>
        <row r="120">
          <cell r="C120" t="str">
            <v>diÖn tÝch hè ®µo &lt;5m2</v>
          </cell>
        </row>
        <row r="121">
          <cell r="B121" t="str">
            <v>03.2203</v>
          </cell>
          <cell r="C121" t="str">
            <v>LÊp ®Êt</v>
          </cell>
          <cell r="D121" t="str">
            <v>m3</v>
          </cell>
          <cell r="E121">
            <v>0.55999999999999983</v>
          </cell>
          <cell r="G121">
            <v>10890</v>
          </cell>
          <cell r="H121">
            <v>6098.3999999999978</v>
          </cell>
        </row>
        <row r="122">
          <cell r="B122" t="str">
            <v>03.2203</v>
          </cell>
          <cell r="C122" t="str">
            <v>§¾p ®Êt ch©n cét</v>
          </cell>
          <cell r="D122" t="str">
            <v>m3</v>
          </cell>
          <cell r="E122">
            <v>0.72899999999999998</v>
          </cell>
          <cell r="G122">
            <v>10890</v>
          </cell>
          <cell r="H122">
            <v>7938.8099999999995</v>
          </cell>
        </row>
        <row r="123">
          <cell r="B123" t="str">
            <v>04.3311</v>
          </cell>
          <cell r="C123" t="str">
            <v>§æ bª t«ng M100</v>
          </cell>
          <cell r="D123" t="str">
            <v>m3</v>
          </cell>
          <cell r="E123">
            <v>1.68</v>
          </cell>
          <cell r="G123">
            <v>45030</v>
          </cell>
          <cell r="H123">
            <v>75650.399999999994</v>
          </cell>
        </row>
        <row r="124">
          <cell r="B124" t="str">
            <v>04.3101a</v>
          </cell>
          <cell r="C124" t="str">
            <v>§æ bª t«ng M50</v>
          </cell>
          <cell r="D124" t="str">
            <v>m3</v>
          </cell>
          <cell r="E124">
            <v>0</v>
          </cell>
          <cell r="G124">
            <v>39733</v>
          </cell>
          <cell r="H124">
            <v>0</v>
          </cell>
        </row>
        <row r="125">
          <cell r="B125" t="str">
            <v>CTÝnh</v>
          </cell>
          <cell r="C125" t="str">
            <v>VËn chuyÓn bª t«ng M100</v>
          </cell>
          <cell r="D125" t="str">
            <v>TÊn</v>
          </cell>
          <cell r="E125">
            <v>1.68</v>
          </cell>
          <cell r="G125">
            <v>29402.753799999999</v>
          </cell>
          <cell r="H125">
            <v>49396.626383999996</v>
          </cell>
        </row>
        <row r="126">
          <cell r="B126" t="str">
            <v>CTÝnh</v>
          </cell>
          <cell r="C126" t="str">
            <v>VËn chuyÓn bª t«ng M50</v>
          </cell>
          <cell r="D126" t="str">
            <v>TÊn</v>
          </cell>
          <cell r="E126">
            <v>0</v>
          </cell>
          <cell r="G126">
            <v>29172.965199999999</v>
          </cell>
          <cell r="H126">
            <v>0</v>
          </cell>
        </row>
        <row r="127">
          <cell r="B127" t="str">
            <v>02.1481</v>
          </cell>
          <cell r="C127" t="str">
            <v>VËn chuyÓn dông cô thi c«ng</v>
          </cell>
          <cell r="D127" t="str">
            <v>TÊn</v>
          </cell>
          <cell r="E127">
            <v>0</v>
          </cell>
          <cell r="G127">
            <v>46148</v>
          </cell>
          <cell r="H127">
            <v>0</v>
          </cell>
        </row>
        <row r="128">
          <cell r="C128" t="str">
            <v>Nh©n c«ng ®iÒu chØnh t¨ng thªm NC x (1+0,1/2,638 ) x2,01x0,95</v>
          </cell>
          <cell r="G128">
            <v>190292.09607974099</v>
          </cell>
          <cell r="H128">
            <v>190292.09607974099</v>
          </cell>
        </row>
        <row r="129">
          <cell r="C129" t="str">
            <v>Chi phÝ m¸y ®iÒu chinh t¨ng thªm C1 =  MTCx1,13</v>
          </cell>
          <cell r="H129">
            <v>0</v>
          </cell>
        </row>
        <row r="130">
          <cell r="C130" t="str">
            <v>Chi phÝ s¶n xuÊt chung: 71% CFNC</v>
          </cell>
          <cell r="H130">
            <v>272707.48724925611</v>
          </cell>
        </row>
        <row r="131">
          <cell r="C131" t="str">
            <v>Thu nhËp chÞu thuÕ tÝnh tr­íc 6% Z</v>
          </cell>
          <cell r="H131">
            <v>75926.072382779821</v>
          </cell>
        </row>
        <row r="132">
          <cell r="A132" t="str">
            <v>2..</v>
          </cell>
          <cell r="B132" t="str">
            <v>M-2</v>
          </cell>
          <cell r="C132" t="str">
            <v>Mãng M2</v>
          </cell>
          <cell r="H132">
            <v>1371460.6117238519</v>
          </cell>
        </row>
        <row r="133">
          <cell r="C133" t="str">
            <v>a ) VËt liÖu</v>
          </cell>
        </row>
        <row r="134">
          <cell r="B134" t="str">
            <v>CTÝnh</v>
          </cell>
          <cell r="C134" t="str">
            <v>Bª t«ng M100</v>
          </cell>
          <cell r="D134" t="str">
            <v>m3</v>
          </cell>
          <cell r="E134">
            <v>1.68</v>
          </cell>
          <cell r="G134">
            <v>362280.75907499995</v>
          </cell>
          <cell r="H134">
            <v>608632</v>
          </cell>
        </row>
        <row r="135">
          <cell r="B135" t="str">
            <v>CTÝnh</v>
          </cell>
          <cell r="C135" t="str">
            <v>Bª t«ng M50</v>
          </cell>
          <cell r="D135" t="str">
            <v>m3</v>
          </cell>
          <cell r="E135">
            <v>0.14000000000000001</v>
          </cell>
          <cell r="G135">
            <v>310815.12059999997</v>
          </cell>
          <cell r="H135">
            <v>43514</v>
          </cell>
        </row>
        <row r="136">
          <cell r="C136" t="str">
            <v>b ) Nh©n c«ng</v>
          </cell>
          <cell r="G136">
            <v>189342.149512</v>
          </cell>
        </row>
        <row r="137">
          <cell r="B137" t="str">
            <v>03.1113</v>
          </cell>
          <cell r="C137" t="str">
            <v>§µo ®Êt cÊp 3 s©u &gt;1m</v>
          </cell>
          <cell r="D137" t="str">
            <v>m3</v>
          </cell>
          <cell r="E137">
            <v>2.016</v>
          </cell>
          <cell r="G137">
            <v>24428</v>
          </cell>
          <cell r="H137">
            <v>49246.847999999998</v>
          </cell>
        </row>
        <row r="138">
          <cell r="C138" t="str">
            <v>diÖn tÝch hè ®µo &lt;5m2</v>
          </cell>
        </row>
        <row r="139">
          <cell r="B139" t="str">
            <v>03.2203</v>
          </cell>
          <cell r="C139" t="str">
            <v>LÊp ®Êt</v>
          </cell>
          <cell r="D139" t="str">
            <v>m3</v>
          </cell>
          <cell r="E139">
            <v>0.19599999999999995</v>
          </cell>
          <cell r="G139">
            <v>10890</v>
          </cell>
          <cell r="H139">
            <v>2134.4399999999996</v>
          </cell>
        </row>
        <row r="140">
          <cell r="B140" t="str">
            <v>03.2203</v>
          </cell>
          <cell r="C140" t="str">
            <v>§¾p ®Êt ch©n cét</v>
          </cell>
          <cell r="D140" t="str">
            <v>m3</v>
          </cell>
          <cell r="E140">
            <v>0.3</v>
          </cell>
          <cell r="G140">
            <v>10890</v>
          </cell>
          <cell r="H140">
            <v>3267</v>
          </cell>
        </row>
        <row r="141">
          <cell r="B141" t="str">
            <v>04.3311</v>
          </cell>
          <cell r="C141" t="str">
            <v>§æ bª t«ng M100</v>
          </cell>
          <cell r="D141" t="str">
            <v>m3</v>
          </cell>
          <cell r="E141">
            <v>1.68</v>
          </cell>
          <cell r="G141">
            <v>45030</v>
          </cell>
          <cell r="H141">
            <v>75650.399999999994</v>
          </cell>
        </row>
        <row r="142">
          <cell r="B142" t="str">
            <v>04.3101a</v>
          </cell>
          <cell r="C142" t="str">
            <v>§æ bª t«ng M50</v>
          </cell>
          <cell r="D142" t="str">
            <v>m3</v>
          </cell>
          <cell r="E142">
            <v>0.14000000000000001</v>
          </cell>
          <cell r="G142">
            <v>39733</v>
          </cell>
          <cell r="H142">
            <v>5562.6200000000008</v>
          </cell>
        </row>
        <row r="143">
          <cell r="B143" t="str">
            <v>CTÝnh</v>
          </cell>
          <cell r="C143" t="str">
            <v>VËn chuyÓn bª t«ng M100</v>
          </cell>
          <cell r="D143" t="str">
            <v>TÊn</v>
          </cell>
          <cell r="E143">
            <v>1.68</v>
          </cell>
          <cell r="G143">
            <v>29402.753799999999</v>
          </cell>
          <cell r="H143">
            <v>49396.626383999996</v>
          </cell>
        </row>
        <row r="144">
          <cell r="B144" t="str">
            <v>CTÝnh</v>
          </cell>
          <cell r="C144" t="str">
            <v>VËn chuyÓn bª t«ng M50</v>
          </cell>
          <cell r="D144" t="str">
            <v>TÊn</v>
          </cell>
          <cell r="E144">
            <v>0.14000000000000001</v>
          </cell>
          <cell r="G144">
            <v>29172.965199999999</v>
          </cell>
          <cell r="H144">
            <v>4084.2151280000003</v>
          </cell>
        </row>
        <row r="145">
          <cell r="B145" t="str">
            <v>02.1481</v>
          </cell>
          <cell r="C145" t="str">
            <v>VËn chuyÓn dông cô thi c«ng</v>
          </cell>
          <cell r="D145" t="str">
            <v>TÊn</v>
          </cell>
          <cell r="E145">
            <v>0</v>
          </cell>
          <cell r="G145">
            <v>46148</v>
          </cell>
          <cell r="H145">
            <v>0</v>
          </cell>
        </row>
        <row r="146">
          <cell r="C146" t="str">
            <v>Nh©n c«ng ®iÒu chØnh t¨ng thªm NC x (1+0,1/2,638 ) x2,01x0,95</v>
          </cell>
          <cell r="G146">
            <v>185912.09948052571</v>
          </cell>
          <cell r="H146">
            <v>185912.09948052571</v>
          </cell>
        </row>
        <row r="147">
          <cell r="C147" t="str">
            <v>Chi phÝ m¸y ®iÒu chinh t¨ng thªm C1 =  MTCx1,13</v>
          </cell>
          <cell r="H147">
            <v>0</v>
          </cell>
        </row>
        <row r="148">
          <cell r="C148" t="str">
            <v>Chi phÝ s¶n xuÊt chung: 71% CFNC</v>
          </cell>
          <cell r="H148">
            <v>266430.51678469329</v>
          </cell>
        </row>
        <row r="149">
          <cell r="C149" t="str">
            <v>Thu nhËp chÞu thuÕ tÝnh tr­íc 6% Z</v>
          </cell>
          <cell r="H149">
            <v>77629.845946633126</v>
          </cell>
        </row>
        <row r="150">
          <cell r="A150" t="str">
            <v>3.</v>
          </cell>
          <cell r="B150" t="str">
            <v xml:space="preserve"> M§-3</v>
          </cell>
          <cell r="C150" t="str">
            <v>Mãng cét ly t©m M§-3</v>
          </cell>
          <cell r="H150">
            <v>1487470.248730866</v>
          </cell>
        </row>
        <row r="151">
          <cell r="C151" t="str">
            <v>a ) VËt liÖu</v>
          </cell>
        </row>
        <row r="152">
          <cell r="B152" t="str">
            <v>CTÝnh</v>
          </cell>
          <cell r="C152" t="str">
            <v>Bª t«ng M100</v>
          </cell>
          <cell r="D152" t="str">
            <v>m3</v>
          </cell>
          <cell r="E152">
            <v>1.92</v>
          </cell>
          <cell r="G152">
            <v>362280.75907499995</v>
          </cell>
          <cell r="H152">
            <v>695579</v>
          </cell>
        </row>
        <row r="153">
          <cell r="B153" t="str">
            <v>CTÝnh</v>
          </cell>
          <cell r="C153" t="str">
            <v>Bª t«ng M50</v>
          </cell>
          <cell r="D153" t="str">
            <v>m3</v>
          </cell>
          <cell r="E153">
            <v>0</v>
          </cell>
          <cell r="G153">
            <v>310815.12059999997</v>
          </cell>
          <cell r="H153">
            <v>0</v>
          </cell>
        </row>
        <row r="154">
          <cell r="C154" t="str">
            <v>b ) Nh©n c«ng</v>
          </cell>
          <cell r="G154">
            <v>208819.759296</v>
          </cell>
        </row>
        <row r="155">
          <cell r="B155" t="str">
            <v>03.1113</v>
          </cell>
          <cell r="C155" t="str">
            <v>§µo ®Êt cÊp 3 s©u &gt;1m</v>
          </cell>
          <cell r="D155" t="str">
            <v>m3</v>
          </cell>
          <cell r="E155">
            <v>2.3039999999999998</v>
          </cell>
          <cell r="G155">
            <v>24428</v>
          </cell>
          <cell r="H155">
            <v>56282.111999999994</v>
          </cell>
        </row>
        <row r="156">
          <cell r="C156" t="str">
            <v>diÖn tÝch hè ®µo &lt;5m2</v>
          </cell>
        </row>
        <row r="157">
          <cell r="B157" t="str">
            <v>03.2203</v>
          </cell>
          <cell r="C157" t="str">
            <v>LÊp ®Êt</v>
          </cell>
          <cell r="D157" t="str">
            <v>m3</v>
          </cell>
          <cell r="E157">
            <v>0.3839999999999999</v>
          </cell>
          <cell r="G157">
            <v>10890</v>
          </cell>
          <cell r="H157">
            <v>4181.7599999999993</v>
          </cell>
        </row>
        <row r="158">
          <cell r="B158" t="str">
            <v>03.2203</v>
          </cell>
          <cell r="C158" t="str">
            <v>§¾p ®Êt ch©n cét</v>
          </cell>
          <cell r="D158" t="str">
            <v>m3</v>
          </cell>
          <cell r="E158">
            <v>0.5</v>
          </cell>
          <cell r="G158">
            <v>10890</v>
          </cell>
          <cell r="H158">
            <v>5445</v>
          </cell>
        </row>
        <row r="159">
          <cell r="B159" t="str">
            <v>04.3311</v>
          </cell>
          <cell r="C159" t="str">
            <v>§æ bª t«ng M100</v>
          </cell>
          <cell r="D159" t="str">
            <v>m3</v>
          </cell>
          <cell r="E159">
            <v>1.92</v>
          </cell>
          <cell r="G159">
            <v>45030</v>
          </cell>
          <cell r="H159">
            <v>86457.599999999991</v>
          </cell>
        </row>
        <row r="160">
          <cell r="B160" t="str">
            <v>04.3101a</v>
          </cell>
          <cell r="C160" t="str">
            <v>§æ bª t«ng M50</v>
          </cell>
          <cell r="D160" t="str">
            <v>m3</v>
          </cell>
          <cell r="E160">
            <v>0</v>
          </cell>
          <cell r="G160">
            <v>39733</v>
          </cell>
          <cell r="H160">
            <v>0</v>
          </cell>
        </row>
        <row r="161">
          <cell r="B161" t="str">
            <v>CTÝnh</v>
          </cell>
          <cell r="C161" t="str">
            <v>VËn chuyÓn bª t«ng M100</v>
          </cell>
          <cell r="D161" t="str">
            <v>m3</v>
          </cell>
          <cell r="E161">
            <v>1.92</v>
          </cell>
          <cell r="G161">
            <v>29402.753799999999</v>
          </cell>
          <cell r="H161">
            <v>56453.287295999995</v>
          </cell>
        </row>
        <row r="162">
          <cell r="B162" t="str">
            <v>CTÝnh</v>
          </cell>
          <cell r="C162" t="str">
            <v>VËn chuyÓn bª t«ng M50</v>
          </cell>
          <cell r="D162" t="str">
            <v>m3</v>
          </cell>
          <cell r="E162">
            <v>0</v>
          </cell>
          <cell r="G162">
            <v>29172.965199999999</v>
          </cell>
          <cell r="H162">
            <v>0</v>
          </cell>
        </row>
        <row r="163">
          <cell r="B163" t="str">
            <v>02.1481</v>
          </cell>
          <cell r="C163" t="str">
            <v>VËn chuyÓn dông cô thi c«ng</v>
          </cell>
          <cell r="D163" t="str">
            <v>TÊn</v>
          </cell>
          <cell r="E163">
            <v>0</v>
          </cell>
          <cell r="G163">
            <v>46148</v>
          </cell>
          <cell r="H163">
            <v>0</v>
          </cell>
        </row>
        <row r="164">
          <cell r="C164" t="str">
            <v>Nh©n c«ng ®iÒu chØnh t¨ng thªm NC x (1+0,1/2,638 ) x2,01x0,95</v>
          </cell>
          <cell r="G164">
            <v>205036.8603282226</v>
          </cell>
          <cell r="H164">
            <v>205036.8603282226</v>
          </cell>
        </row>
        <row r="165">
          <cell r="C165" t="str">
            <v>Chi phÝ m¸y ®iÒu chinh t¨ng thªm C1 =  MTCx1,13</v>
          </cell>
          <cell r="H165">
            <v>0</v>
          </cell>
        </row>
        <row r="166">
          <cell r="C166" t="str">
            <v>Chi phÝ s¶n xuÊt chung: 71% CFNC</v>
          </cell>
          <cell r="H166">
            <v>293838.19993319805</v>
          </cell>
        </row>
        <row r="167">
          <cell r="C167" t="str">
            <v>Thu nhËp chÞu thuÕ tÝnh tr­íc 6% Z</v>
          </cell>
          <cell r="H167">
            <v>84196.429173445242</v>
          </cell>
        </row>
        <row r="168">
          <cell r="A168" t="str">
            <v>4..</v>
          </cell>
          <cell r="B168" t="str">
            <v xml:space="preserve"> M§-4</v>
          </cell>
          <cell r="C168" t="str">
            <v>Mãng cét M§-4</v>
          </cell>
          <cell r="H168">
            <v>2425916.3666127441</v>
          </cell>
        </row>
        <row r="169">
          <cell r="C169" t="str">
            <v>a ) VËt liÖu</v>
          </cell>
        </row>
        <row r="170">
          <cell r="B170" t="str">
            <v>CTÝnh</v>
          </cell>
          <cell r="C170" t="str">
            <v>Bª t«ng M100</v>
          </cell>
          <cell r="D170" t="str">
            <v>m3</v>
          </cell>
          <cell r="E170">
            <v>2.2400000000000002</v>
          </cell>
          <cell r="G170">
            <v>362280.75907499995</v>
          </cell>
          <cell r="H170">
            <v>811508.90032799996</v>
          </cell>
        </row>
        <row r="171">
          <cell r="B171" t="str">
            <v>CTÝnh</v>
          </cell>
          <cell r="C171" t="str">
            <v>Bª t«ng M50</v>
          </cell>
          <cell r="D171" t="str">
            <v>m3</v>
          </cell>
          <cell r="E171">
            <v>0</v>
          </cell>
          <cell r="G171">
            <v>25128.944399999997</v>
          </cell>
          <cell r="H171">
            <v>0</v>
          </cell>
        </row>
        <row r="172">
          <cell r="C172" t="str">
            <v>b ) Nh©n c«ng</v>
          </cell>
          <cell r="G172">
            <v>265834.81851200003</v>
          </cell>
        </row>
        <row r="173">
          <cell r="B173" t="str">
            <v>03.1113</v>
          </cell>
          <cell r="C173" t="str">
            <v>§µo ®Êt cÊp 3 s©u &gt;1m</v>
          </cell>
          <cell r="D173" t="str">
            <v>m3</v>
          </cell>
          <cell r="E173">
            <v>2.8800000000000003</v>
          </cell>
          <cell r="G173">
            <v>24428</v>
          </cell>
          <cell r="H173">
            <v>70352.640000000014</v>
          </cell>
        </row>
        <row r="174">
          <cell r="C174" t="str">
            <v>DiÖn tÝch hè ®µo &lt;5m2</v>
          </cell>
        </row>
        <row r="175">
          <cell r="B175" t="str">
            <v>03.2203</v>
          </cell>
          <cell r="C175" t="str">
            <v>LÊp ®Êt</v>
          </cell>
          <cell r="D175" t="str">
            <v>m3</v>
          </cell>
          <cell r="E175">
            <v>0.64000000000000012</v>
          </cell>
          <cell r="G175">
            <v>10890</v>
          </cell>
          <cell r="H175">
            <v>6969.6000000000013</v>
          </cell>
        </row>
        <row r="176">
          <cell r="B176" t="str">
            <v>03.2203</v>
          </cell>
          <cell r="C176" t="str">
            <v>§¾p ®Êt ch©n cét</v>
          </cell>
          <cell r="D176" t="str">
            <v>m3</v>
          </cell>
          <cell r="E176">
            <v>0.72899999999999998</v>
          </cell>
          <cell r="G176">
            <v>10890</v>
          </cell>
          <cell r="H176">
            <v>7938.8099999999995</v>
          </cell>
        </row>
        <row r="177">
          <cell r="B177" t="str">
            <v>04.3311</v>
          </cell>
          <cell r="C177" t="str">
            <v>§æ bª t«ng M100</v>
          </cell>
          <cell r="D177" t="str">
            <v>m3</v>
          </cell>
          <cell r="E177">
            <v>2.2400000000000002</v>
          </cell>
          <cell r="G177">
            <v>45030</v>
          </cell>
          <cell r="H177">
            <v>100867.20000000001</v>
          </cell>
        </row>
        <row r="178">
          <cell r="B178" t="str">
            <v>04.3101a</v>
          </cell>
          <cell r="C178" t="str">
            <v>§æ bª t«ng M50</v>
          </cell>
          <cell r="D178" t="str">
            <v>m3</v>
          </cell>
          <cell r="E178">
            <v>0</v>
          </cell>
          <cell r="G178">
            <v>39733</v>
          </cell>
          <cell r="H178">
            <v>0</v>
          </cell>
        </row>
        <row r="179">
          <cell r="B179" t="str">
            <v>CTÝnh</v>
          </cell>
          <cell r="C179" t="str">
            <v>VËn chuyÓn bª t«ng M100</v>
          </cell>
          <cell r="D179" t="str">
            <v>TÊn</v>
          </cell>
          <cell r="E179">
            <v>2.2400000000000002</v>
          </cell>
          <cell r="G179">
            <v>29402.753799999999</v>
          </cell>
          <cell r="H179">
            <v>65862.168512000004</v>
          </cell>
        </row>
        <row r="180">
          <cell r="B180" t="str">
            <v>CTÝnh</v>
          </cell>
          <cell r="C180" t="str">
            <v>VËn chuyÓn bª t«ng M50</v>
          </cell>
          <cell r="D180" t="str">
            <v>TÊn</v>
          </cell>
          <cell r="E180">
            <v>0</v>
          </cell>
          <cell r="G180">
            <v>29172.965199999999</v>
          </cell>
          <cell r="H180">
            <v>0</v>
          </cell>
        </row>
        <row r="181">
          <cell r="B181" t="str">
            <v>02.1481</v>
          </cell>
          <cell r="C181" t="str">
            <v>VËn chuyÓn dông cô thi c«ng</v>
          </cell>
          <cell r="D181" t="str">
            <v>TÊn</v>
          </cell>
          <cell r="E181">
            <v>0.3</v>
          </cell>
          <cell r="G181">
            <v>46148</v>
          </cell>
          <cell r="H181">
            <v>13844.4</v>
          </cell>
        </row>
        <row r="182">
          <cell r="C182" t="str">
            <v>Nh©n c«ng ®iÒu chØnh t¨ng thªm NC x (1+0,1/2,638 ) x2,01x0,95</v>
          </cell>
          <cell r="G182">
            <v>261019.05651735625</v>
          </cell>
          <cell r="H182">
            <v>261019.05651735625</v>
          </cell>
        </row>
        <row r="183">
          <cell r="C183" t="str">
            <v>Chi phÝ m¸y ®iÒu chinh t¨ng thªm C1 =  MTCx1,13</v>
          </cell>
          <cell r="H183">
            <v>0</v>
          </cell>
        </row>
        <row r="184">
          <cell r="C184" t="str">
            <v>Chi phÝ s¶n xuÊt chung: 71% CFNC</v>
          </cell>
          <cell r="H184">
            <v>950237.57050372288</v>
          </cell>
        </row>
        <row r="185">
          <cell r="C185" t="str">
            <v>Thu nhËp chÞu thuÕ tÝnh tr­íc 6% Z</v>
          </cell>
          <cell r="H185">
            <v>137316.02075166474</v>
          </cell>
        </row>
        <row r="186">
          <cell r="A186">
            <v>5</v>
          </cell>
          <cell r="B186" t="str">
            <v>MT-2</v>
          </cell>
          <cell r="C186" t="str">
            <v>Mãng cét MT-2</v>
          </cell>
          <cell r="H186">
            <v>1732858.5508558152</v>
          </cell>
        </row>
        <row r="187">
          <cell r="C187" t="str">
            <v>a ) VËt liÖu</v>
          </cell>
        </row>
        <row r="188">
          <cell r="B188" t="str">
            <v>CTÝnh</v>
          </cell>
          <cell r="C188" t="str">
            <v>Bª t«ng M50</v>
          </cell>
          <cell r="D188" t="str">
            <v>m3</v>
          </cell>
          <cell r="E188">
            <v>0.216</v>
          </cell>
          <cell r="G188">
            <v>310815.12059999997</v>
          </cell>
          <cell r="H188">
            <v>67136.066049599991</v>
          </cell>
        </row>
        <row r="189">
          <cell r="B189" t="str">
            <v>CTÝnh</v>
          </cell>
          <cell r="C189" t="str">
            <v>Bª t«ng ®óc M 150</v>
          </cell>
          <cell r="D189" t="str">
            <v>m3</v>
          </cell>
          <cell r="E189">
            <v>1.0980000000000001</v>
          </cell>
          <cell r="G189">
            <v>458274.02509999991</v>
          </cell>
          <cell r="H189">
            <v>503184.87955979997</v>
          </cell>
        </row>
        <row r="190">
          <cell r="B190" t="str">
            <v>CTÝnh</v>
          </cell>
          <cell r="C190" t="str">
            <v>Bª t«ng chÌn M 200</v>
          </cell>
          <cell r="D190" t="str">
            <v>m3</v>
          </cell>
          <cell r="E190">
            <v>0.08</v>
          </cell>
          <cell r="G190">
            <v>503906.80770102743</v>
          </cell>
          <cell r="H190">
            <v>40312.544616082196</v>
          </cell>
        </row>
        <row r="191">
          <cell r="B191" t="str">
            <v>04.1101</v>
          </cell>
          <cell r="C191" t="str">
            <v>Cèt thÐp d=8</v>
          </cell>
          <cell r="D191" t="str">
            <v>kg</v>
          </cell>
          <cell r="E191">
            <v>4.92</v>
          </cell>
          <cell r="F191">
            <v>1.02</v>
          </cell>
          <cell r="G191">
            <v>6200</v>
          </cell>
          <cell r="H191">
            <v>31114.079999999998</v>
          </cell>
        </row>
        <row r="192">
          <cell r="B192" t="str">
            <v>04.1101</v>
          </cell>
          <cell r="C192" t="str">
            <v>Cèt thÐp d=10</v>
          </cell>
          <cell r="D192" t="str">
            <v>kg</v>
          </cell>
          <cell r="E192">
            <v>5.56</v>
          </cell>
          <cell r="F192">
            <v>1.02</v>
          </cell>
          <cell r="G192">
            <v>6200</v>
          </cell>
          <cell r="H192">
            <v>35161.440000000002</v>
          </cell>
        </row>
        <row r="193">
          <cell r="B193" t="str">
            <v>04.2001</v>
          </cell>
          <cell r="C193" t="str">
            <v>Gç ghÐp v¸n khu«n mãng</v>
          </cell>
          <cell r="D193" t="str">
            <v>m3</v>
          </cell>
          <cell r="E193">
            <v>4.8</v>
          </cell>
          <cell r="G193">
            <v>18600</v>
          </cell>
          <cell r="H193">
            <v>89280</v>
          </cell>
        </row>
        <row r="194">
          <cell r="C194" t="str">
            <v>b ) Nh©n c«ng</v>
          </cell>
          <cell r="G194">
            <v>256233.92244515999</v>
          </cell>
        </row>
        <row r="195">
          <cell r="B195" t="str">
            <v>03.1113</v>
          </cell>
          <cell r="C195" t="str">
            <v>§µo ®Êt cÊp 3 s©u &gt;1m</v>
          </cell>
          <cell r="D195" t="str">
            <v>m3</v>
          </cell>
          <cell r="E195">
            <v>4.1999999999999993</v>
          </cell>
          <cell r="G195">
            <v>24428</v>
          </cell>
          <cell r="H195">
            <v>102597.59999999998</v>
          </cell>
        </row>
        <row r="196">
          <cell r="C196" t="str">
            <v>DiÖn tÝch hè ®µo &lt;5m2</v>
          </cell>
        </row>
        <row r="197">
          <cell r="B197" t="str">
            <v>03.2203</v>
          </cell>
          <cell r="C197" t="str">
            <v>LÊp ®Êt</v>
          </cell>
          <cell r="D197" t="str">
            <v>m3</v>
          </cell>
          <cell r="E197">
            <v>2.8059999999999992</v>
          </cell>
          <cell r="G197">
            <v>10890</v>
          </cell>
          <cell r="H197">
            <v>30557.339999999989</v>
          </cell>
        </row>
        <row r="198">
          <cell r="B198" t="str">
            <v>03.2203</v>
          </cell>
          <cell r="C198" t="str">
            <v>§¾p ®Êt ch©n cét</v>
          </cell>
          <cell r="D198" t="str">
            <v>m3</v>
          </cell>
          <cell r="E198">
            <v>0.53400000000000003</v>
          </cell>
          <cell r="G198">
            <v>10890</v>
          </cell>
          <cell r="H198">
            <v>5815.26</v>
          </cell>
        </row>
        <row r="199">
          <cell r="B199" t="str">
            <v>04.1101</v>
          </cell>
          <cell r="C199" t="str">
            <v xml:space="preserve">Gia c«ng cèt thÐp </v>
          </cell>
          <cell r="D199" t="str">
            <v>TÊn</v>
          </cell>
          <cell r="E199">
            <v>1.3800000000000002E-2</v>
          </cell>
          <cell r="G199">
            <v>201593</v>
          </cell>
          <cell r="H199">
            <v>2781.9834000000005</v>
          </cell>
        </row>
        <row r="200">
          <cell r="B200" t="str">
            <v>04.2001</v>
          </cell>
          <cell r="C200" t="str">
            <v>GhÐp v¸n khu«n mãng</v>
          </cell>
          <cell r="D200" t="str">
            <v>m2</v>
          </cell>
          <cell r="E200">
            <v>2</v>
          </cell>
          <cell r="G200">
            <v>5309.19</v>
          </cell>
          <cell r="H200">
            <v>10618.38</v>
          </cell>
        </row>
        <row r="201">
          <cell r="B201" t="str">
            <v>04.3101a</v>
          </cell>
          <cell r="C201" t="str">
            <v>§æ bª t«ng M 50</v>
          </cell>
          <cell r="D201" t="str">
            <v>m3</v>
          </cell>
          <cell r="E201">
            <v>0.216</v>
          </cell>
          <cell r="G201">
            <v>39733</v>
          </cell>
          <cell r="H201">
            <v>8582.3279999999995</v>
          </cell>
        </row>
        <row r="202">
          <cell r="B202" t="str">
            <v>04.3312</v>
          </cell>
          <cell r="C202" t="str">
            <v>§æ bª t«ng M 150</v>
          </cell>
          <cell r="D202" t="str">
            <v>m3</v>
          </cell>
          <cell r="E202">
            <v>1.0980000000000001</v>
          </cell>
          <cell r="G202">
            <v>45030</v>
          </cell>
          <cell r="H202">
            <v>49442.94</v>
          </cell>
        </row>
        <row r="203">
          <cell r="B203" t="str">
            <v>04.3313</v>
          </cell>
          <cell r="C203" t="str">
            <v>§æ bª t«ng M 200</v>
          </cell>
          <cell r="D203" t="str">
            <v>m3</v>
          </cell>
          <cell r="E203">
            <v>0.08</v>
          </cell>
          <cell r="G203">
            <v>45030</v>
          </cell>
          <cell r="H203">
            <v>3602.4</v>
          </cell>
        </row>
        <row r="204">
          <cell r="B204" t="str">
            <v>CTÝnh</v>
          </cell>
          <cell r="C204" t="str">
            <v>VËn chuyÓn bª t«ng M 50</v>
          </cell>
          <cell r="D204" t="str">
            <v>m3</v>
          </cell>
          <cell r="E204">
            <v>0.216</v>
          </cell>
          <cell r="G204">
            <v>29172.965199999999</v>
          </cell>
          <cell r="H204">
            <v>6301.3604832000001</v>
          </cell>
        </row>
        <row r="205">
          <cell r="B205" t="str">
            <v>CTÝnh</v>
          </cell>
          <cell r="C205" t="str">
            <v>VËn chuyÓn bª t«ng ®óc M 150</v>
          </cell>
          <cell r="D205" t="str">
            <v>m3</v>
          </cell>
          <cell r="E205">
            <v>1.0980000000000001</v>
          </cell>
          <cell r="G205">
            <v>30515.486020000004</v>
          </cell>
          <cell r="H205">
            <v>33506.00364996001</v>
          </cell>
        </row>
        <row r="206">
          <cell r="B206" t="str">
            <v>CTÝnh</v>
          </cell>
          <cell r="C206" t="str">
            <v>VËn chuyÓn bª t«ng chÌn M 200</v>
          </cell>
          <cell r="D206" t="str">
            <v>m3</v>
          </cell>
          <cell r="E206">
            <v>0.08</v>
          </cell>
          <cell r="G206">
            <v>30354.0864</v>
          </cell>
          <cell r="H206">
            <v>2428.326912</v>
          </cell>
        </row>
        <row r="207">
          <cell r="B207" t="str">
            <v>02.1481</v>
          </cell>
          <cell r="C207" t="str">
            <v>VËn chuyÓn dông cô thi c«ng</v>
          </cell>
          <cell r="D207" t="str">
            <v>TÊn</v>
          </cell>
          <cell r="E207">
            <v>0</v>
          </cell>
          <cell r="G207">
            <v>46148</v>
          </cell>
          <cell r="H207">
            <v>0</v>
          </cell>
        </row>
        <row r="208">
          <cell r="C208" t="str">
            <v>c) M¸y thi c«ng cèt thÐp</v>
          </cell>
          <cell r="D208" t="str">
            <v>TÊn</v>
          </cell>
          <cell r="E208">
            <v>1.0500000000000001E-2</v>
          </cell>
          <cell r="G208">
            <v>16918</v>
          </cell>
          <cell r="H208">
            <v>177.63900000000001</v>
          </cell>
        </row>
        <row r="209">
          <cell r="C209" t="str">
            <v>Nh©n c«ng ®iÒu chØnh t¨ng thªm NC x (1+0,1/2,638 ) x2,01x0,95</v>
          </cell>
          <cell r="G209">
            <v>251592.08661508717</v>
          </cell>
          <cell r="H209">
            <v>251592.08661508717</v>
          </cell>
        </row>
        <row r="210">
          <cell r="C210" t="str">
            <v>Chi phÝ m¸y ®iÒu chinh t¨ng thªm C1 =  MTCx1,13</v>
          </cell>
          <cell r="H210">
            <v>23.093070000000001</v>
          </cell>
        </row>
        <row r="211">
          <cell r="C211" t="str">
            <v>Chi phÝ s¶n xuÊt chung: 71% CFNC</v>
          </cell>
          <cell r="H211">
            <v>360556.46643277549</v>
          </cell>
        </row>
        <row r="212">
          <cell r="C212" t="str">
            <v>Thu nhËp chÞu thuÕ tÝnh tr­íc 6% Z</v>
          </cell>
          <cell r="H212">
            <v>98086.33306731029</v>
          </cell>
        </row>
        <row r="213">
          <cell r="A213">
            <v>6</v>
          </cell>
          <cell r="B213" t="str">
            <v>MT-3</v>
          </cell>
          <cell r="C213" t="str">
            <v>Mãng  MT-3</v>
          </cell>
          <cell r="H213">
            <v>1903668.3829604229</v>
          </cell>
        </row>
        <row r="214">
          <cell r="C214" t="str">
            <v>a ) VËt liÖu</v>
          </cell>
        </row>
        <row r="215">
          <cell r="B215" t="str">
            <v>CTÝnh</v>
          </cell>
          <cell r="C215" t="str">
            <v>Bª t«ng M50</v>
          </cell>
          <cell r="D215" t="str">
            <v>m3</v>
          </cell>
          <cell r="E215">
            <v>0.252</v>
          </cell>
          <cell r="G215">
            <v>310815.12059999997</v>
          </cell>
          <cell r="H215">
            <v>78325.410391199999</v>
          </cell>
        </row>
        <row r="216">
          <cell r="B216" t="str">
            <v>CTÝnh</v>
          </cell>
          <cell r="C216" t="str">
            <v>Bª t«ng ®óc M 150</v>
          </cell>
          <cell r="D216" t="str">
            <v>m3</v>
          </cell>
          <cell r="E216">
            <v>1.35</v>
          </cell>
          <cell r="G216">
            <v>458274.02509999991</v>
          </cell>
          <cell r="H216">
            <v>618669.93388499995</v>
          </cell>
        </row>
        <row r="217">
          <cell r="B217" t="str">
            <v>CTÝnh</v>
          </cell>
          <cell r="C217" t="str">
            <v>Bª t«ng chÌn M 200</v>
          </cell>
          <cell r="D217" t="str">
            <v>m3</v>
          </cell>
          <cell r="E217">
            <v>7.0000000000000007E-2</v>
          </cell>
          <cell r="G217">
            <v>503906.80770102743</v>
          </cell>
          <cell r="H217">
            <v>35273.476539071926</v>
          </cell>
        </row>
        <row r="218">
          <cell r="B218" t="str">
            <v>04.1101</v>
          </cell>
          <cell r="C218" t="str">
            <v>Cèt thÐp d=8</v>
          </cell>
          <cell r="D218" t="str">
            <v>kg</v>
          </cell>
          <cell r="E218">
            <v>5</v>
          </cell>
          <cell r="F218">
            <v>1.02</v>
          </cell>
          <cell r="G218">
            <v>6200</v>
          </cell>
          <cell r="H218">
            <v>31619.999999999996</v>
          </cell>
        </row>
        <row r="219">
          <cell r="B219" t="str">
            <v>04.1101</v>
          </cell>
          <cell r="C219" t="str">
            <v>Cèt thÐp d=10</v>
          </cell>
          <cell r="D219" t="str">
            <v>kg</v>
          </cell>
          <cell r="E219">
            <v>5.6</v>
          </cell>
          <cell r="F219">
            <v>1.02</v>
          </cell>
          <cell r="G219">
            <v>6200</v>
          </cell>
          <cell r="H219">
            <v>35414.400000000001</v>
          </cell>
        </row>
        <row r="220">
          <cell r="B220" t="str">
            <v>04.2001</v>
          </cell>
          <cell r="C220" t="str">
            <v>Gç ghÐp v¸n khu«n mãng</v>
          </cell>
          <cell r="D220" t="str">
            <v>m3</v>
          </cell>
          <cell r="E220">
            <v>4.8</v>
          </cell>
          <cell r="G220">
            <v>18600</v>
          </cell>
          <cell r="H220">
            <v>89280</v>
          </cell>
        </row>
        <row r="221">
          <cell r="C221" t="str">
            <v>b ) Nh©n c«ng</v>
          </cell>
          <cell r="G221">
            <v>267667.05480540002</v>
          </cell>
        </row>
        <row r="222">
          <cell r="B222" t="str">
            <v>03.1113</v>
          </cell>
          <cell r="C222" t="str">
            <v>§µo ®Êt cÊp 3 s©u &gt;1m</v>
          </cell>
          <cell r="D222" t="str">
            <v>m3</v>
          </cell>
          <cell r="E222">
            <v>4.032</v>
          </cell>
          <cell r="G222">
            <v>24428</v>
          </cell>
          <cell r="H222">
            <v>98493.695999999996</v>
          </cell>
        </row>
        <row r="223">
          <cell r="C223" t="str">
            <v>DiÖn tÝch hè ®µo &lt;5m2</v>
          </cell>
        </row>
        <row r="224">
          <cell r="B224" t="str">
            <v>03.2203</v>
          </cell>
          <cell r="C224" t="str">
            <v>LÊp ®Êt</v>
          </cell>
          <cell r="D224" t="str">
            <v>m3</v>
          </cell>
          <cell r="E224">
            <v>2.36</v>
          </cell>
          <cell r="G224">
            <v>10890</v>
          </cell>
          <cell r="H224">
            <v>25700.399999999998</v>
          </cell>
        </row>
        <row r="225">
          <cell r="B225" t="str">
            <v>03.2203</v>
          </cell>
          <cell r="C225" t="str">
            <v>§¾p ®Êt ch©n cét</v>
          </cell>
          <cell r="D225" t="str">
            <v>m3</v>
          </cell>
          <cell r="E225">
            <v>0.5</v>
          </cell>
          <cell r="G225">
            <v>10890</v>
          </cell>
          <cell r="H225">
            <v>5445</v>
          </cell>
        </row>
        <row r="226">
          <cell r="B226" t="str">
            <v>04.1101</v>
          </cell>
          <cell r="C226" t="str">
            <v xml:space="preserve">Gia c«ng cèt thÐp </v>
          </cell>
          <cell r="D226" t="str">
            <v>TÊn</v>
          </cell>
          <cell r="E226">
            <v>1.3800000000000002E-2</v>
          </cell>
          <cell r="G226">
            <v>201593</v>
          </cell>
          <cell r="H226">
            <v>2781.9834000000005</v>
          </cell>
        </row>
        <row r="227">
          <cell r="B227" t="str">
            <v>04.2001</v>
          </cell>
          <cell r="C227" t="str">
            <v>GhÐp v¸n khu«n mãng</v>
          </cell>
          <cell r="D227" t="str">
            <v>m2</v>
          </cell>
          <cell r="E227">
            <v>2</v>
          </cell>
          <cell r="G227">
            <v>5309.19</v>
          </cell>
          <cell r="H227">
            <v>10618.38</v>
          </cell>
        </row>
        <row r="228">
          <cell r="B228" t="str">
            <v>04.3101a</v>
          </cell>
          <cell r="C228" t="str">
            <v>§æ bª t«ng M 50</v>
          </cell>
          <cell r="D228" t="str">
            <v>m3</v>
          </cell>
          <cell r="E228">
            <v>0.252</v>
          </cell>
          <cell r="G228">
            <v>39733</v>
          </cell>
          <cell r="H228">
            <v>10012.716</v>
          </cell>
        </row>
        <row r="229">
          <cell r="B229" t="str">
            <v>04.3312</v>
          </cell>
          <cell r="C229" t="str">
            <v>§æ bª t«ng M 150</v>
          </cell>
          <cell r="D229" t="str">
            <v>m3</v>
          </cell>
          <cell r="E229">
            <v>1.35</v>
          </cell>
          <cell r="G229">
            <v>45030</v>
          </cell>
          <cell r="H229">
            <v>60790.500000000007</v>
          </cell>
        </row>
        <row r="230">
          <cell r="B230" t="str">
            <v>04.3313</v>
          </cell>
          <cell r="C230" t="str">
            <v>§æ bª t«ng M 200</v>
          </cell>
          <cell r="D230" t="str">
            <v>m3</v>
          </cell>
          <cell r="E230">
            <v>7.0000000000000007E-2</v>
          </cell>
          <cell r="G230">
            <v>45030</v>
          </cell>
          <cell r="H230">
            <v>3152.1000000000004</v>
          </cell>
        </row>
        <row r="231">
          <cell r="B231" t="str">
            <v>CTÝnh</v>
          </cell>
          <cell r="C231" t="str">
            <v>VËn chuyÓn bª t«ng M 50</v>
          </cell>
          <cell r="D231" t="str">
            <v>m3</v>
          </cell>
          <cell r="E231">
            <v>0.252</v>
          </cell>
          <cell r="G231">
            <v>29172.965199999999</v>
          </cell>
          <cell r="H231">
            <v>7351.5872303999995</v>
          </cell>
        </row>
        <row r="232">
          <cell r="B232" t="str">
            <v>CTÝnh</v>
          </cell>
          <cell r="C232" t="str">
            <v>VËn chuyÓn bª t«ng ®óc M 150</v>
          </cell>
          <cell r="D232" t="str">
            <v>m3</v>
          </cell>
          <cell r="E232">
            <v>1.35</v>
          </cell>
          <cell r="G232">
            <v>30515.486020000004</v>
          </cell>
          <cell r="H232">
            <v>41195.906127000009</v>
          </cell>
        </row>
        <row r="233">
          <cell r="B233" t="str">
            <v>CTÝnh</v>
          </cell>
          <cell r="C233" t="str">
            <v>VËn chuyÓn bª t«ng chÌn M 200</v>
          </cell>
          <cell r="D233" t="str">
            <v>m3</v>
          </cell>
          <cell r="E233">
            <v>7.0000000000000007E-2</v>
          </cell>
          <cell r="G233">
            <v>30354.0864</v>
          </cell>
          <cell r="H233">
            <v>2124.7860480000004</v>
          </cell>
        </row>
        <row r="234">
          <cell r="B234" t="str">
            <v>02.1481</v>
          </cell>
          <cell r="C234" t="str">
            <v>VËn chuyÓn dông cô thi c«ng</v>
          </cell>
          <cell r="D234" t="str">
            <v>TÊn</v>
          </cell>
          <cell r="E234">
            <v>0</v>
          </cell>
          <cell r="G234">
            <v>46148</v>
          </cell>
          <cell r="H234">
            <v>0</v>
          </cell>
        </row>
        <row r="235">
          <cell r="C235" t="str">
            <v>c) M¸y thi c«ng cèt thÐp</v>
          </cell>
          <cell r="D235" t="str">
            <v>TÊn</v>
          </cell>
          <cell r="E235">
            <v>1.0500000000000001E-2</v>
          </cell>
          <cell r="G235">
            <v>16918</v>
          </cell>
          <cell r="H235">
            <v>177.63900000000001</v>
          </cell>
        </row>
        <row r="236">
          <cell r="C236" t="str">
            <v>Nh©n c«ng ®iÒu chØnh t¨ng thªm NC x (1+0,1/2,638 ) x2,01x0,95</v>
          </cell>
          <cell r="G236">
            <v>262818.10071817652</v>
          </cell>
          <cell r="H236">
            <v>262818.10071817652</v>
          </cell>
        </row>
        <row r="237">
          <cell r="C237" t="str">
            <v>Chi phÝ m¸y ®iÒu chinh t¨ng thªm C1 =  MTCx1,13</v>
          </cell>
          <cell r="H237">
            <v>23.093070000000001</v>
          </cell>
        </row>
        <row r="238">
          <cell r="C238" t="str">
            <v>Chi phÝ s¶n xuÊt chung: 71% CFNC</v>
          </cell>
          <cell r="H238">
            <v>376644.46042173932</v>
          </cell>
        </row>
        <row r="239">
          <cell r="C239" t="str">
            <v>Thu nhËp chÞu thuÕ tÝnh tr­íc 6% Z</v>
          </cell>
          <cell r="H239">
            <v>107754.81412983526</v>
          </cell>
        </row>
        <row r="240">
          <cell r="A240">
            <v>7</v>
          </cell>
          <cell r="B240" t="str">
            <v>M1-8</v>
          </cell>
          <cell r="C240" t="str">
            <v>Mãng cét M1-8</v>
          </cell>
          <cell r="H240">
            <v>578885.42856617505</v>
          </cell>
        </row>
        <row r="241">
          <cell r="C241" t="str">
            <v>a ) VËt liÖu</v>
          </cell>
        </row>
        <row r="242">
          <cell r="B242" t="str">
            <v>CTÝnh</v>
          </cell>
          <cell r="C242" t="str">
            <v>Bª t«ng M100</v>
          </cell>
          <cell r="D242" t="str">
            <v>m3</v>
          </cell>
          <cell r="E242">
            <v>0.70399999999999996</v>
          </cell>
          <cell r="G242">
            <v>273177</v>
          </cell>
          <cell r="H242">
            <v>192316.60799999998</v>
          </cell>
        </row>
        <row r="243">
          <cell r="B243" t="str">
            <v>CTÝnh</v>
          </cell>
          <cell r="C243" t="str">
            <v>Bª t«ng M50</v>
          </cell>
          <cell r="D243" t="str">
            <v>m3</v>
          </cell>
          <cell r="E243">
            <v>0.1</v>
          </cell>
          <cell r="G243">
            <v>232546</v>
          </cell>
          <cell r="H243">
            <v>23254.600000000002</v>
          </cell>
        </row>
        <row r="244">
          <cell r="C244" t="str">
            <v>b ) Nh©n c«ng</v>
          </cell>
          <cell r="G244">
            <v>97534.655195200001</v>
          </cell>
        </row>
        <row r="245">
          <cell r="B245" t="str">
            <v>03,8122</v>
          </cell>
          <cell r="C245" t="str">
            <v>§µo ®Êt mãng cét</v>
          </cell>
          <cell r="D245" t="str">
            <v>m3</v>
          </cell>
          <cell r="E245">
            <v>1.2</v>
          </cell>
          <cell r="G245">
            <v>24428</v>
          </cell>
          <cell r="H245">
            <v>29313.599999999999</v>
          </cell>
        </row>
        <row r="246">
          <cell r="B246" t="str">
            <v>03.2203</v>
          </cell>
          <cell r="C246" t="str">
            <v>LÊp ®Êt</v>
          </cell>
          <cell r="D246" t="str">
            <v>m3</v>
          </cell>
          <cell r="E246">
            <v>0.32</v>
          </cell>
          <cell r="G246">
            <v>10890</v>
          </cell>
          <cell r="H246">
            <v>3484.8</v>
          </cell>
        </row>
        <row r="247">
          <cell r="B247" t="str">
            <v>03.2203</v>
          </cell>
          <cell r="C247" t="str">
            <v>§¾p ®Êt ch©n cét</v>
          </cell>
          <cell r="D247" t="str">
            <v>m3</v>
          </cell>
          <cell r="E247">
            <v>0.5</v>
          </cell>
          <cell r="G247">
            <v>10890</v>
          </cell>
          <cell r="H247">
            <v>5445</v>
          </cell>
        </row>
        <row r="248">
          <cell r="B248" t="str">
            <v>04.3311</v>
          </cell>
          <cell r="C248" t="str">
            <v>§æ bª t«ng M100</v>
          </cell>
          <cell r="D248" t="str">
            <v>m3</v>
          </cell>
          <cell r="E248">
            <v>0.70399999999999996</v>
          </cell>
          <cell r="G248">
            <v>45030</v>
          </cell>
          <cell r="H248">
            <v>31701.119999999999</v>
          </cell>
        </row>
        <row r="249">
          <cell r="B249" t="str">
            <v>04.3101a</v>
          </cell>
          <cell r="C249" t="str">
            <v>§æ bª t«ng M50</v>
          </cell>
          <cell r="D249" t="str">
            <v>m3</v>
          </cell>
          <cell r="E249">
            <v>0.1</v>
          </cell>
          <cell r="G249">
            <v>39733</v>
          </cell>
          <cell r="H249">
            <v>3973.3</v>
          </cell>
        </row>
        <row r="250">
          <cell r="B250" t="str">
            <v>CTÝnh</v>
          </cell>
          <cell r="C250" t="str">
            <v>VËn chuyÓn bª t«ng M100</v>
          </cell>
          <cell r="D250" t="str">
            <v>m3</v>
          </cell>
          <cell r="E250">
            <v>0.70399999999999996</v>
          </cell>
          <cell r="G250">
            <v>29402.753799999999</v>
          </cell>
          <cell r="H250">
            <v>20699.538675199998</v>
          </cell>
        </row>
        <row r="251">
          <cell r="B251" t="str">
            <v>CTÝnh</v>
          </cell>
          <cell r="C251" t="str">
            <v>VËn chuyÓn bª t«ng M50</v>
          </cell>
          <cell r="D251" t="str">
            <v>m3</v>
          </cell>
          <cell r="E251">
            <v>0.1</v>
          </cell>
          <cell r="G251">
            <v>29172.965199999999</v>
          </cell>
          <cell r="H251">
            <v>2917.2965199999999</v>
          </cell>
        </row>
        <row r="252">
          <cell r="B252" t="str">
            <v>02.1481</v>
          </cell>
          <cell r="C252" t="str">
            <v>VËn chuyÓn dông cô thi c«ng</v>
          </cell>
          <cell r="D252" t="str">
            <v>TÊn</v>
          </cell>
          <cell r="E252">
            <v>0</v>
          </cell>
          <cell r="G252">
            <v>46148</v>
          </cell>
          <cell r="H252">
            <v>0</v>
          </cell>
        </row>
        <row r="253">
          <cell r="C253" t="str">
            <v>Nh©n c«ng ®iÒu chØnh t¨ng thªm NC x (1+0,1/2,638 ) x2,01x0,95</v>
          </cell>
          <cell r="G253">
            <v>95767.754650422314</v>
          </cell>
          <cell r="H253">
            <v>95767.754650422314</v>
          </cell>
        </row>
        <row r="254">
          <cell r="C254" t="str">
            <v>Chi phÝ m¸y ®iÒu chinh t¨ng thªm C1 =  MTCx1,13</v>
          </cell>
          <cell r="H254">
            <v>0</v>
          </cell>
        </row>
        <row r="255">
          <cell r="C255" t="str">
            <v>Chi phÝ s¶n xuÊt chung: 71% CFNC</v>
          </cell>
          <cell r="H255">
            <v>137244.71099039185</v>
          </cell>
        </row>
        <row r="256">
          <cell r="C256" t="str">
            <v>Thu nhËp chÞu thuÕ tÝnh tr­íc 6% Z</v>
          </cell>
          <cell r="H256">
            <v>32767.099730160848</v>
          </cell>
        </row>
        <row r="257">
          <cell r="A257">
            <v>8</v>
          </cell>
          <cell r="B257" t="str">
            <v>M2-8</v>
          </cell>
          <cell r="C257" t="str">
            <v>Mãng cét M2-8</v>
          </cell>
          <cell r="H257">
            <v>1227386.3356871596</v>
          </cell>
        </row>
        <row r="258">
          <cell r="C258" t="str">
            <v>a ) VËt liÖu</v>
          </cell>
        </row>
        <row r="259">
          <cell r="B259" t="str">
            <v>CTÝnh</v>
          </cell>
          <cell r="C259" t="str">
            <v>Bª t«ng M100</v>
          </cell>
          <cell r="D259" t="str">
            <v>m3</v>
          </cell>
          <cell r="E259">
            <v>1.5840000000000001</v>
          </cell>
          <cell r="G259">
            <v>273177</v>
          </cell>
          <cell r="H259">
            <v>432712.36800000002</v>
          </cell>
        </row>
        <row r="260">
          <cell r="B260" t="str">
            <v>CTÝnh</v>
          </cell>
          <cell r="C260" t="str">
            <v>Bª t«ng M50</v>
          </cell>
          <cell r="D260" t="str">
            <v>m3</v>
          </cell>
          <cell r="E260">
            <v>0.19600000000000001</v>
          </cell>
          <cell r="G260">
            <v>232546</v>
          </cell>
          <cell r="H260">
            <v>45579.016000000003</v>
          </cell>
        </row>
        <row r="261">
          <cell r="C261" t="str">
            <v>b ) Nh©n c«ng</v>
          </cell>
          <cell r="G261">
            <v>200535.78719840001</v>
          </cell>
        </row>
        <row r="262">
          <cell r="B262" t="str">
            <v>03.1113</v>
          </cell>
          <cell r="C262" t="str">
            <v>§µo ®Êt cÊp 3 s©u &gt;1m</v>
          </cell>
          <cell r="D262" t="str">
            <v>m3</v>
          </cell>
          <cell r="E262">
            <v>2.3519999999999999</v>
          </cell>
          <cell r="G262">
            <v>24428</v>
          </cell>
          <cell r="H262">
            <v>57454.655999999995</v>
          </cell>
        </row>
        <row r="263">
          <cell r="C263" t="str">
            <v>DiÖn tÝch hè ®µo &lt;5m2</v>
          </cell>
        </row>
        <row r="264">
          <cell r="B264" t="str">
            <v>03.2203</v>
          </cell>
          <cell r="C264" t="str">
            <v>LÊp ®Êt</v>
          </cell>
          <cell r="D264" t="str">
            <v>m3</v>
          </cell>
          <cell r="E264">
            <v>0.57199999999999962</v>
          </cell>
          <cell r="G264">
            <v>10890</v>
          </cell>
          <cell r="H264">
            <v>6229.0799999999963</v>
          </cell>
        </row>
        <row r="265">
          <cell r="B265" t="str">
            <v>03.2203</v>
          </cell>
          <cell r="C265" t="str">
            <v>§¾p ®Êt ch©n cét</v>
          </cell>
          <cell r="D265" t="str">
            <v>m3</v>
          </cell>
          <cell r="E265">
            <v>0.5</v>
          </cell>
          <cell r="G265">
            <v>10890</v>
          </cell>
          <cell r="H265">
            <v>5445</v>
          </cell>
        </row>
        <row r="266">
          <cell r="B266" t="str">
            <v>04.3311</v>
          </cell>
          <cell r="C266" t="str">
            <v>§æ bª t«ng M100</v>
          </cell>
          <cell r="D266" t="str">
            <v>m3</v>
          </cell>
          <cell r="E266">
            <v>1.5840000000000001</v>
          </cell>
          <cell r="G266">
            <v>45030</v>
          </cell>
          <cell r="H266">
            <v>71327.520000000004</v>
          </cell>
        </row>
        <row r="267">
          <cell r="B267" t="str">
            <v>04.3101a</v>
          </cell>
          <cell r="C267" t="str">
            <v>§æ bª t«ng M50</v>
          </cell>
          <cell r="D267" t="str">
            <v>m3</v>
          </cell>
          <cell r="E267">
            <v>0.19600000000000001</v>
          </cell>
          <cell r="G267">
            <v>39733</v>
          </cell>
          <cell r="H267">
            <v>7787.6680000000006</v>
          </cell>
        </row>
        <row r="268">
          <cell r="B268" t="str">
            <v>CTÝnh</v>
          </cell>
          <cell r="C268" t="str">
            <v>VËn chuyÓn bª t«ng M100</v>
          </cell>
          <cell r="D268" t="str">
            <v>m3</v>
          </cell>
          <cell r="E268">
            <v>1.5840000000000001</v>
          </cell>
          <cell r="G268">
            <v>29402.753799999999</v>
          </cell>
          <cell r="H268">
            <v>46573.9620192</v>
          </cell>
        </row>
        <row r="269">
          <cell r="B269" t="str">
            <v>CTÝnh</v>
          </cell>
          <cell r="C269" t="str">
            <v>VËn chuyÓn bª t«ng M50</v>
          </cell>
          <cell r="D269" t="str">
            <v>m3</v>
          </cell>
          <cell r="E269">
            <v>0.19600000000000001</v>
          </cell>
          <cell r="G269">
            <v>29172.965199999999</v>
          </cell>
          <cell r="H269">
            <v>5717.9011792000001</v>
          </cell>
        </row>
        <row r="270">
          <cell r="B270" t="str">
            <v>02.1481</v>
          </cell>
          <cell r="C270" t="str">
            <v>VËn chuyÓn dông cô thi c«ng</v>
          </cell>
          <cell r="D270" t="str">
            <v>TÊn</v>
          </cell>
          <cell r="E270">
            <v>0</v>
          </cell>
          <cell r="G270">
            <v>46148</v>
          </cell>
          <cell r="H270">
            <v>0</v>
          </cell>
        </row>
        <row r="271">
          <cell r="C271" t="str">
            <v>Nh©n c«ng ®iÒu chØnh t¨ng thªm NC x (1+0,1/2,638 ) x2,01x0,95</v>
          </cell>
          <cell r="G271">
            <v>196902.95750377356</v>
          </cell>
          <cell r="H271">
            <v>196902.95750377356</v>
          </cell>
        </row>
        <row r="272">
          <cell r="C272" t="str">
            <v>Chi phÝ m¸y ®iÒu chinh t¨ng thªm C1 =  MTCx1,13</v>
          </cell>
          <cell r="H272">
            <v>0</v>
          </cell>
        </row>
        <row r="273">
          <cell r="C273" t="str">
            <v>Chi phÝ s¶n xuÊt chung: 71% CFNC</v>
          </cell>
          <cell r="H273">
            <v>282181.5087385432</v>
          </cell>
        </row>
        <row r="274">
          <cell r="C274" t="str">
            <v>Thu nhËp chÞu thuÕ tÝnh tr­íc 6% Z</v>
          </cell>
          <cell r="H274">
            <v>69474.698246442989</v>
          </cell>
        </row>
        <row r="275">
          <cell r="A275">
            <v>9</v>
          </cell>
          <cell r="B275" t="str">
            <v>MN20- 5</v>
          </cell>
          <cell r="C275" t="str">
            <v>Mãng nÐo MN20- 5</v>
          </cell>
          <cell r="H275">
            <v>500214.99233779253</v>
          </cell>
        </row>
        <row r="276">
          <cell r="C276" t="str">
            <v>a ) VËt liÖu</v>
          </cell>
        </row>
        <row r="277">
          <cell r="B277" t="str">
            <v>CTÝnh</v>
          </cell>
          <cell r="C277" t="str">
            <v>Bª t«ng ®óc s½n th.ngang M200</v>
          </cell>
          <cell r="D277" t="str">
            <v>m3</v>
          </cell>
          <cell r="E277">
            <v>0.16400000000000001</v>
          </cell>
          <cell r="G277">
            <v>497814.64657312492</v>
          </cell>
          <cell r="H277">
            <v>81641.602037992488</v>
          </cell>
        </row>
        <row r="278">
          <cell r="B278" t="str">
            <v>04.1201</v>
          </cell>
          <cell r="C278" t="str">
            <v>Cèt thÐp CT3; d=6</v>
          </cell>
          <cell r="D278" t="str">
            <v>kg</v>
          </cell>
          <cell r="E278">
            <v>3.36</v>
          </cell>
          <cell r="F278">
            <v>1.02</v>
          </cell>
          <cell r="G278">
            <v>6200</v>
          </cell>
          <cell r="H278">
            <v>21248.639999999999</v>
          </cell>
        </row>
        <row r="279">
          <cell r="B279" t="str">
            <v>04.1202</v>
          </cell>
          <cell r="C279" t="str">
            <v>Cèt thÐp CT3; d=12</v>
          </cell>
          <cell r="D279" t="str">
            <v>kg</v>
          </cell>
          <cell r="E279">
            <v>14.92</v>
          </cell>
          <cell r="F279">
            <v>1.02</v>
          </cell>
          <cell r="G279">
            <v>6200</v>
          </cell>
          <cell r="H279">
            <v>94354.08</v>
          </cell>
        </row>
        <row r="280">
          <cell r="B280" t="str">
            <v>PLDG</v>
          </cell>
          <cell r="C280" t="str">
            <v>Chi tiÕt m¹ kÏm</v>
          </cell>
          <cell r="D280" t="str">
            <v>kg</v>
          </cell>
          <cell r="E280">
            <v>13.387</v>
          </cell>
          <cell r="G280">
            <v>10500</v>
          </cell>
          <cell r="H280">
            <v>140563.5</v>
          </cell>
        </row>
        <row r="281">
          <cell r="C281" t="str">
            <v>b ) Nh©n c«ng</v>
          </cell>
          <cell r="G281">
            <v>156642.44181979998</v>
          </cell>
        </row>
        <row r="282">
          <cell r="B282" t="str">
            <v>03.1113</v>
          </cell>
          <cell r="C282" t="str">
            <v>§µo ®Êt cÊp III s©u&lt; 2m; S&lt; 5m2</v>
          </cell>
          <cell r="D282" t="str">
            <v>m3</v>
          </cell>
          <cell r="E282">
            <v>4</v>
          </cell>
          <cell r="G282">
            <v>24428</v>
          </cell>
          <cell r="H282">
            <v>97712</v>
          </cell>
        </row>
        <row r="283">
          <cell r="B283" t="str">
            <v>03.2203</v>
          </cell>
          <cell r="C283" t="str">
            <v>LÊp mãng ®Êt cÊp III</v>
          </cell>
          <cell r="D283" t="str">
            <v>m3</v>
          </cell>
          <cell r="E283">
            <v>3.8</v>
          </cell>
          <cell r="G283">
            <v>10890</v>
          </cell>
          <cell r="H283">
            <v>41382</v>
          </cell>
        </row>
        <row r="284">
          <cell r="B284" t="str">
            <v>04.1201</v>
          </cell>
          <cell r="C284" t="str">
            <v>Gia c«ng cèt thÐp CT3 ; d = 6</v>
          </cell>
          <cell r="D284" t="str">
            <v>TÊn</v>
          </cell>
          <cell r="E284">
            <v>3.3599999999999997E-3</v>
          </cell>
          <cell r="G284">
            <v>242779</v>
          </cell>
          <cell r="H284">
            <v>815.73743999999988</v>
          </cell>
        </row>
        <row r="285">
          <cell r="B285" t="str">
            <v>04.1202</v>
          </cell>
          <cell r="C285" t="str">
            <v>Gia c«ng cèt thÐp CT3 ; d = 12</v>
          </cell>
          <cell r="D285" t="str">
            <v>TÊn</v>
          </cell>
          <cell r="E285">
            <v>1.4919999999999999E-2</v>
          </cell>
          <cell r="G285">
            <v>133157</v>
          </cell>
          <cell r="H285">
            <v>1986.7024399999998</v>
          </cell>
        </row>
        <row r="286">
          <cell r="B286" t="str">
            <v>03.2203</v>
          </cell>
          <cell r="C286" t="str">
            <v xml:space="preserve">VËn chuyÓn mãng nÐo </v>
          </cell>
          <cell r="D286" t="str">
            <v>TÊn</v>
          </cell>
          <cell r="E286">
            <v>3.1566999999999998E-2</v>
          </cell>
          <cell r="G286">
            <v>47413.4</v>
          </cell>
          <cell r="H286">
            <v>1496.6987978</v>
          </cell>
        </row>
        <row r="287">
          <cell r="B287" t="str">
            <v>04.3313</v>
          </cell>
          <cell r="C287" t="str">
            <v>§æ bª t«ng M200</v>
          </cell>
          <cell r="D287" t="str">
            <v>m3</v>
          </cell>
          <cell r="E287">
            <v>0.16400000000000001</v>
          </cell>
          <cell r="G287">
            <v>45030</v>
          </cell>
          <cell r="H287">
            <v>7384.92</v>
          </cell>
        </row>
        <row r="288">
          <cell r="B288" t="str">
            <v>CTÝnh</v>
          </cell>
          <cell r="C288" t="str">
            <v>VËn chuyÓn bª t«ng M200</v>
          </cell>
          <cell r="D288" t="str">
            <v>m3</v>
          </cell>
          <cell r="E288">
            <v>0.16400000000000001</v>
          </cell>
          <cell r="G288">
            <v>30354.0864</v>
          </cell>
          <cell r="H288">
            <v>4978.0701696000006</v>
          </cell>
        </row>
        <row r="289">
          <cell r="B289" t="str">
            <v>02.1351</v>
          </cell>
          <cell r="C289" t="str">
            <v xml:space="preserve">VËn chuyÓn thÐp </v>
          </cell>
          <cell r="D289" t="str">
            <v>TÊn</v>
          </cell>
          <cell r="E289">
            <v>3.1566999999999998E-2</v>
          </cell>
          <cell r="G289">
            <v>28077.200000000001</v>
          </cell>
          <cell r="H289">
            <v>886.31297239999992</v>
          </cell>
        </row>
        <row r="290">
          <cell r="B290" t="str">
            <v>02.1481</v>
          </cell>
          <cell r="C290" t="str">
            <v>VËn chuyÓn dông cô thi c«ng</v>
          </cell>
          <cell r="D290" t="str">
            <v>TÊn</v>
          </cell>
          <cell r="E290">
            <v>0</v>
          </cell>
          <cell r="G290">
            <v>46148</v>
          </cell>
          <cell r="H290">
            <v>0</v>
          </cell>
        </row>
        <row r="291">
          <cell r="C291" t="str">
            <v>c) M¸y thi c«ng cèt thÐp</v>
          </cell>
          <cell r="H291">
            <v>2882.3642399999999</v>
          </cell>
        </row>
        <row r="292">
          <cell r="B292" t="str">
            <v>04.1201</v>
          </cell>
          <cell r="C292" t="str">
            <v>Gia c«ng cèt thÐp CT3 ; d = 6</v>
          </cell>
          <cell r="D292" t="str">
            <v>TÊn</v>
          </cell>
          <cell r="E292">
            <v>3.3599999999999997E-3</v>
          </cell>
          <cell r="G292">
            <v>16918</v>
          </cell>
          <cell r="H292">
            <v>56.844479999999997</v>
          </cell>
        </row>
        <row r="293">
          <cell r="B293" t="str">
            <v>04.1202</v>
          </cell>
          <cell r="C293" t="str">
            <v>Gia c«ng cèt thÐp CT3 ; d = 12</v>
          </cell>
          <cell r="D293" t="str">
            <v>TÊn</v>
          </cell>
          <cell r="E293">
            <v>1.4919999999999999E-2</v>
          </cell>
          <cell r="G293">
            <v>189378</v>
          </cell>
          <cell r="H293">
            <v>2825.5197599999997</v>
          </cell>
        </row>
        <row r="294">
          <cell r="C294" t="str">
            <v>Nh©n c«ng ®iÒu chØnh t¨ng thªm NC x (1+0,1/2,638 ) x2,01x0,95</v>
          </cell>
          <cell r="G294">
            <v>153804.76719806888</v>
          </cell>
          <cell r="H294">
            <v>153804.76719806888</v>
          </cell>
        </row>
        <row r="295">
          <cell r="C295" t="str">
            <v>Chi phÝ m¸y ®iÒu chinh t¨ng thªm C1 =  MTCx1,13</v>
          </cell>
          <cell r="H295">
            <v>367.31756879999995</v>
          </cell>
        </row>
        <row r="296">
          <cell r="C296" t="str">
            <v>Chi phÝ s¶n xuÊt chung: 71% CFNC</v>
          </cell>
          <cell r="H296">
            <v>220417.51840268692</v>
          </cell>
        </row>
        <row r="297">
          <cell r="C297" t="str">
            <v>Thu nhËp chÞu thuÕ tÝnh tr­íc 6% Z</v>
          </cell>
          <cell r="H297">
            <v>32219.806408161345</v>
          </cell>
        </row>
        <row r="298">
          <cell r="A298">
            <v>10</v>
          </cell>
          <cell r="B298" t="str">
            <v>MN15 - 5</v>
          </cell>
          <cell r="C298" t="str">
            <v>Mãng nÐo MN15 - 5</v>
          </cell>
          <cell r="H298">
            <v>912526.29562057147</v>
          </cell>
        </row>
        <row r="299">
          <cell r="C299" t="str">
            <v>a ) VËt liÖu</v>
          </cell>
        </row>
        <row r="300">
          <cell r="B300" t="str">
            <v>CTÝnh</v>
          </cell>
          <cell r="C300" t="str">
            <v>Bª t«ng ®óc s½n th.ngang M200</v>
          </cell>
          <cell r="D300" t="str">
            <v>m3</v>
          </cell>
          <cell r="E300">
            <v>0.123</v>
          </cell>
          <cell r="G300">
            <v>497814.64657312492</v>
          </cell>
          <cell r="H300">
            <v>61231.201528494363</v>
          </cell>
        </row>
        <row r="301">
          <cell r="B301" t="str">
            <v>04.1201</v>
          </cell>
          <cell r="C301" t="str">
            <v>Cèt thÐp CT3; d=6</v>
          </cell>
          <cell r="D301" t="str">
            <v>kg</v>
          </cell>
          <cell r="E301">
            <v>3.36</v>
          </cell>
          <cell r="F301">
            <v>1.02</v>
          </cell>
          <cell r="G301">
            <v>6200</v>
          </cell>
          <cell r="H301">
            <v>21248.639999999999</v>
          </cell>
        </row>
        <row r="302">
          <cell r="B302" t="str">
            <v>04.1202</v>
          </cell>
          <cell r="C302" t="str">
            <v>Cèt thÐp CT3; d=12</v>
          </cell>
          <cell r="D302" t="str">
            <v>kg</v>
          </cell>
          <cell r="E302">
            <v>14.92</v>
          </cell>
          <cell r="F302">
            <v>1.02</v>
          </cell>
          <cell r="G302">
            <v>6200</v>
          </cell>
          <cell r="H302">
            <v>94354.08</v>
          </cell>
        </row>
        <row r="303">
          <cell r="B303" t="str">
            <v>PLDG</v>
          </cell>
          <cell r="C303" t="str">
            <v>Chi tiÕt m¹ kÏm</v>
          </cell>
          <cell r="D303" t="str">
            <v>kg</v>
          </cell>
          <cell r="E303">
            <v>13.286999999999999</v>
          </cell>
          <cell r="G303">
            <v>10500</v>
          </cell>
          <cell r="H303">
            <v>139513.5</v>
          </cell>
        </row>
        <row r="304">
          <cell r="C304" t="str">
            <v>b ) Nh©n c«ng</v>
          </cell>
          <cell r="G304">
            <v>158862.04333359996</v>
          </cell>
        </row>
        <row r="305">
          <cell r="B305" t="str">
            <v>03.1113</v>
          </cell>
          <cell r="C305" t="str">
            <v>§µo ®Êt cÊp III s©u&lt; 2m; S&lt; 5m2</v>
          </cell>
          <cell r="D305" t="str">
            <v>m3</v>
          </cell>
          <cell r="E305">
            <v>4.1040000000000001</v>
          </cell>
          <cell r="G305">
            <v>24428</v>
          </cell>
          <cell r="H305">
            <v>100252.512</v>
          </cell>
        </row>
        <row r="306">
          <cell r="B306" t="str">
            <v>03.2203</v>
          </cell>
          <cell r="C306" t="str">
            <v>LÊp mãng ®Êt cÊp III</v>
          </cell>
          <cell r="D306" t="str">
            <v>m3</v>
          </cell>
          <cell r="E306">
            <v>3</v>
          </cell>
          <cell r="G306">
            <v>10890</v>
          </cell>
          <cell r="H306">
            <v>32670</v>
          </cell>
        </row>
        <row r="307">
          <cell r="B307" t="str">
            <v>03.2203</v>
          </cell>
          <cell r="C307" t="str">
            <v>LÊp mãng nÐo</v>
          </cell>
          <cell r="D307" t="str">
            <v>c¸i</v>
          </cell>
          <cell r="E307">
            <v>1</v>
          </cell>
          <cell r="G307">
            <v>10890</v>
          </cell>
          <cell r="H307">
            <v>10890</v>
          </cell>
        </row>
        <row r="308">
          <cell r="B308" t="str">
            <v>04.1201</v>
          </cell>
          <cell r="C308" t="str">
            <v>Gia c«ng cèt thÐp CT3 ; d = 6</v>
          </cell>
          <cell r="D308" t="str">
            <v>TÊn</v>
          </cell>
          <cell r="E308">
            <v>3.3599999999999997E-3</v>
          </cell>
          <cell r="G308">
            <v>242779</v>
          </cell>
          <cell r="H308">
            <v>815.73743999999988</v>
          </cell>
        </row>
        <row r="309">
          <cell r="B309" t="str">
            <v>04.1202</v>
          </cell>
          <cell r="C309" t="str">
            <v>Gia c«ng cèt thÐp CT3 ; d = 12</v>
          </cell>
          <cell r="D309" t="str">
            <v>TÊn</v>
          </cell>
          <cell r="E309">
            <v>1.4919999999999999E-2</v>
          </cell>
          <cell r="G309">
            <v>133157</v>
          </cell>
          <cell r="H309">
            <v>1986.7024399999998</v>
          </cell>
        </row>
        <row r="310">
          <cell r="B310" t="str">
            <v>03.2203</v>
          </cell>
          <cell r="C310" t="str">
            <v xml:space="preserve">VËn chuyÓn mãng nÐo </v>
          </cell>
          <cell r="D310" t="str">
            <v>TÊn</v>
          </cell>
          <cell r="E310">
            <v>3.1566999999999998E-2</v>
          </cell>
          <cell r="G310">
            <v>66162</v>
          </cell>
          <cell r="H310">
            <v>2088.5358539999997</v>
          </cell>
        </row>
        <row r="311">
          <cell r="B311" t="str">
            <v>04.3313</v>
          </cell>
          <cell r="C311" t="str">
            <v>§æ bª t«ng M200</v>
          </cell>
          <cell r="D311" t="str">
            <v>m3</v>
          </cell>
          <cell r="E311">
            <v>0.123</v>
          </cell>
          <cell r="G311">
            <v>45030</v>
          </cell>
          <cell r="H311">
            <v>5538.69</v>
          </cell>
        </row>
        <row r="312">
          <cell r="B312" t="str">
            <v>CTÝnh</v>
          </cell>
          <cell r="C312" t="str">
            <v>VËn chuyÓn bª t«ng M200</v>
          </cell>
          <cell r="D312" t="str">
            <v>m3</v>
          </cell>
          <cell r="E312">
            <v>0.123</v>
          </cell>
          <cell r="G312">
            <v>30354.0864</v>
          </cell>
          <cell r="H312">
            <v>3733.5526272000002</v>
          </cell>
        </row>
        <row r="313">
          <cell r="B313" t="str">
            <v>02.1351</v>
          </cell>
          <cell r="C313" t="str">
            <v xml:space="preserve">VËn chuyÓn thÐp </v>
          </cell>
          <cell r="D313" t="str">
            <v>TÊn</v>
          </cell>
          <cell r="E313">
            <v>3.1566999999999998E-2</v>
          </cell>
          <cell r="G313">
            <v>28077.200000000001</v>
          </cell>
          <cell r="H313">
            <v>886.31297239999992</v>
          </cell>
        </row>
        <row r="314">
          <cell r="B314" t="str">
            <v>02.1481</v>
          </cell>
          <cell r="C314" t="str">
            <v>VËn chuyÓn dông cô thi c«ng</v>
          </cell>
          <cell r="D314" t="str">
            <v>TÊn</v>
          </cell>
          <cell r="E314">
            <v>0</v>
          </cell>
          <cell r="G314">
            <v>46148</v>
          </cell>
          <cell r="H314">
            <v>0</v>
          </cell>
        </row>
        <row r="315">
          <cell r="C315" t="str">
            <v>c) M¸y thi c«ng cèt thÐp</v>
          </cell>
          <cell r="H315">
            <v>2882.3642399999999</v>
          </cell>
        </row>
        <row r="316">
          <cell r="B316" t="str">
            <v>04.1201</v>
          </cell>
          <cell r="C316" t="str">
            <v>Gia c«ng cèt thÐp CT3 ; d = 6</v>
          </cell>
          <cell r="D316" t="str">
            <v>TÊn</v>
          </cell>
          <cell r="E316">
            <v>3.3599999999999997E-3</v>
          </cell>
          <cell r="G316">
            <v>16918</v>
          </cell>
          <cell r="H316">
            <v>56.844479999999997</v>
          </cell>
        </row>
        <row r="317">
          <cell r="B317" t="str">
            <v>04.1202</v>
          </cell>
          <cell r="C317" t="str">
            <v>Gia c«ng cèt thÐp CT3 ; d = 12</v>
          </cell>
          <cell r="D317" t="str">
            <v>TÊn</v>
          </cell>
          <cell r="E317">
            <v>1.4919999999999999E-2</v>
          </cell>
          <cell r="G317">
            <v>189378</v>
          </cell>
          <cell r="H317">
            <v>2825.5197599999997</v>
          </cell>
        </row>
        <row r="318">
          <cell r="C318" t="str">
            <v>Nh©n c«ng ®iÒu chØnh t¨ng thªm NC x (1+0,1/2,638 ) x2,01x0,95</v>
          </cell>
          <cell r="G318">
            <v>155984.1592589716</v>
          </cell>
          <cell r="H318">
            <v>155984.1592589716</v>
          </cell>
        </row>
        <row r="319">
          <cell r="C319" t="str">
            <v>Chi phÝ m¸y ®iÒu chinh t¨ng thªm C1 =  MTCx1,13</v>
          </cell>
          <cell r="H319">
            <v>374.70735120000001</v>
          </cell>
        </row>
        <row r="320">
          <cell r="C320" t="str">
            <v>Chi phÝ s¶n xuÊt chung: 71% CFNC</v>
          </cell>
          <cell r="H320">
            <v>223540.80384072589</v>
          </cell>
        </row>
        <row r="321">
          <cell r="C321" t="str">
            <v>Thu nhËp chÞu thuÕ tÝnh tr­íc 6% Z</v>
          </cell>
          <cell r="H321">
            <v>51652.431827579516</v>
          </cell>
        </row>
        <row r="322">
          <cell r="A322">
            <v>11</v>
          </cell>
          <cell r="B322" t="str">
            <v>CDC-105</v>
          </cell>
          <cell r="C322" t="str">
            <v>Cæ dÒ CDC-105</v>
          </cell>
          <cell r="H322">
            <v>229348.98082086796</v>
          </cell>
        </row>
        <row r="323">
          <cell r="C323" t="str">
            <v>VËt liÖu</v>
          </cell>
          <cell r="H323">
            <v>93240.000000000015</v>
          </cell>
        </row>
        <row r="324">
          <cell r="B324" t="str">
            <v>PL§G</v>
          </cell>
          <cell r="C324" t="str">
            <v>ThÐp lµm cæ dÒ</v>
          </cell>
          <cell r="D324" t="str">
            <v>kg</v>
          </cell>
          <cell r="E324">
            <v>8.8800000000000008</v>
          </cell>
          <cell r="G324">
            <v>10500</v>
          </cell>
          <cell r="H324">
            <v>93240.000000000015</v>
          </cell>
        </row>
        <row r="325">
          <cell r="C325" t="str">
            <v>Nh©n c«ng</v>
          </cell>
          <cell r="G325">
            <v>8818.7566947323812</v>
          </cell>
        </row>
        <row r="326">
          <cell r="B326" t="str">
            <v>06.2110</v>
          </cell>
          <cell r="C326" t="str">
            <v>L¾p cæ dÒ</v>
          </cell>
          <cell r="D326" t="str">
            <v>Bé</v>
          </cell>
          <cell r="E326">
            <v>1</v>
          </cell>
          <cell r="G326">
            <v>5688</v>
          </cell>
          <cell r="H326">
            <v>5688</v>
          </cell>
        </row>
        <row r="327">
          <cell r="B327" t="str">
            <v>02.1342</v>
          </cell>
          <cell r="C327" t="str">
            <v>VËn chuyÓn cæ dÒ</v>
          </cell>
          <cell r="D327" t="str">
            <v>TÊn</v>
          </cell>
          <cell r="E327">
            <v>8.8800000000000007E-3</v>
          </cell>
          <cell r="G327">
            <v>28077.200000000001</v>
          </cell>
          <cell r="H327">
            <v>249.32553600000003</v>
          </cell>
        </row>
        <row r="328">
          <cell r="C328" t="str">
            <v>V/c + Bèc dì cét ®Õn huyÖn</v>
          </cell>
          <cell r="D328" t="str">
            <v>TÊn</v>
          </cell>
          <cell r="E328">
            <v>8.8800000000000007E-3</v>
          </cell>
          <cell r="G328">
            <v>241647.93268460195</v>
          </cell>
          <cell r="H328">
            <v>2145.8336422392654</v>
          </cell>
        </row>
        <row r="329">
          <cell r="C329" t="str">
            <v>VËn chuyÓn tõ huyÖn ®Õn tuyÕn + bèc dì</v>
          </cell>
          <cell r="D329" t="str">
            <v>TÊn</v>
          </cell>
          <cell r="E329">
            <v>8.8800000000000007E-3</v>
          </cell>
          <cell r="G329">
            <v>82837.5581636391</v>
          </cell>
          <cell r="H329">
            <v>735.59751649311522</v>
          </cell>
        </row>
        <row r="330">
          <cell r="C330" t="str">
            <v>Nh©n c«ng ®iÒu chØnh t¨ng thªm NC x (1+0,1/2,638 ) x2,01x0,95</v>
          </cell>
          <cell r="G330">
            <v>8658.999468165066</v>
          </cell>
          <cell r="H330">
            <v>8658.999468165066</v>
          </cell>
        </row>
        <row r="331">
          <cell r="C331" t="str">
            <v>Chi phÝ m¸y ®iÒu chinh t¨ng thªm C1 =  MTCx1,13</v>
          </cell>
          <cell r="H331">
            <v>0</v>
          </cell>
        </row>
        <row r="332">
          <cell r="C332" t="str">
            <v>Chi phÝ s¶n xuÊt chung: 71% CFNC</v>
          </cell>
          <cell r="H332">
            <v>12409.206875657186</v>
          </cell>
        </row>
        <row r="333">
          <cell r="C333" t="str">
            <v>Thu nhËp chÞu thuÕ tÝnh tr­íc 6% Z</v>
          </cell>
          <cell r="H333">
            <v>12982.01778231328</v>
          </cell>
        </row>
        <row r="334">
          <cell r="A334">
            <v>12</v>
          </cell>
          <cell r="B334" t="str">
            <v>CDG-105</v>
          </cell>
          <cell r="C334" t="str">
            <v>Cæ dÒ CDG-105</v>
          </cell>
          <cell r="H334">
            <v>273113.60791231488</v>
          </cell>
        </row>
        <row r="335">
          <cell r="C335" t="str">
            <v>VËt liÖu</v>
          </cell>
          <cell r="H335">
            <v>112349.99999999999</v>
          </cell>
        </row>
        <row r="336">
          <cell r="B336" t="str">
            <v>PL§G</v>
          </cell>
          <cell r="C336" t="str">
            <v>ThÐp lµm cæ dÒ</v>
          </cell>
          <cell r="D336" t="str">
            <v>kg</v>
          </cell>
          <cell r="E336">
            <v>10.7</v>
          </cell>
          <cell r="G336">
            <v>10500</v>
          </cell>
          <cell r="H336">
            <v>112349.99999999999</v>
          </cell>
        </row>
        <row r="337">
          <cell r="C337" t="str">
            <v>Nh©n c«ng</v>
          </cell>
          <cell r="G337">
            <v>9723.8507847018773</v>
          </cell>
        </row>
        <row r="338">
          <cell r="B338" t="str">
            <v>06.2110</v>
          </cell>
          <cell r="C338" t="str">
            <v>L¾p cæ dÒ</v>
          </cell>
          <cell r="D338" t="str">
            <v>Bé</v>
          </cell>
          <cell r="E338">
            <v>1</v>
          </cell>
          <cell r="G338">
            <v>5688</v>
          </cell>
          <cell r="H338">
            <v>5688</v>
          </cell>
        </row>
        <row r="339">
          <cell r="B339" t="str">
            <v>02.1342</v>
          </cell>
          <cell r="C339" t="str">
            <v>VËn chuyÓn cæ dÒ</v>
          </cell>
          <cell r="D339" t="str">
            <v>TÊn</v>
          </cell>
          <cell r="E339">
            <v>1.0699999999999999E-2</v>
          </cell>
          <cell r="G339">
            <v>28077.200000000001</v>
          </cell>
          <cell r="H339">
            <v>300.42604</v>
          </cell>
        </row>
        <row r="340">
          <cell r="C340" t="str">
            <v>V/C tõ Hµ néi ®Õn huyÖn + bèc dì</v>
          </cell>
          <cell r="D340" t="str">
            <v>TÊn</v>
          </cell>
          <cell r="E340">
            <v>1.0699999999999999E-2</v>
          </cell>
          <cell r="G340">
            <v>266267.5581636391</v>
          </cell>
          <cell r="H340">
            <v>2849.0628723509381</v>
          </cell>
        </row>
        <row r="341">
          <cell r="C341" t="str">
            <v>VËn chuyÓn tõ huyÖn ®Õn tuyÕn + bèc dì</v>
          </cell>
          <cell r="D341" t="str">
            <v>TÊn</v>
          </cell>
          <cell r="E341">
            <v>1.0699999999999999E-2</v>
          </cell>
          <cell r="G341">
            <v>82837.5581636391</v>
          </cell>
          <cell r="H341">
            <v>886.36187235093837</v>
          </cell>
        </row>
        <row r="342">
          <cell r="C342" t="str">
            <v>Nh©n c«ng ®iÒu chØnh t¨ng thªm NC x (1+0,1/2,638 ) x2,01x0,95</v>
          </cell>
          <cell r="G342">
            <v>9547.6972194440568</v>
          </cell>
          <cell r="H342">
            <v>9547.6972194440568</v>
          </cell>
        </row>
        <row r="343">
          <cell r="C343" t="str">
            <v>Chi phÝ m¸y ®iÒu chinh t¨ng thªm C1 =  MTCx1,13</v>
          </cell>
          <cell r="H343">
            <v>0</v>
          </cell>
        </row>
        <row r="344">
          <cell r="C344" t="str">
            <v>Chi phÝ s¶n xuÊt chung: 71% CFNC</v>
          </cell>
          <cell r="H344">
            <v>13682.799082943613</v>
          </cell>
        </row>
        <row r="345">
          <cell r="C345" t="str">
            <v>Thu nhËp chÞu thuÕ tÝnh tr­íc 6% Z</v>
          </cell>
          <cell r="H345">
            <v>15459.26082522537</v>
          </cell>
        </row>
        <row r="346">
          <cell r="A346">
            <v>13</v>
          </cell>
          <cell r="B346" t="str">
            <v>DN16 - 10</v>
          </cell>
          <cell r="C346" t="str">
            <v>D©y nÐo DN16 - 10</v>
          </cell>
          <cell r="H346">
            <v>329655.87289460038</v>
          </cell>
        </row>
        <row r="347">
          <cell r="C347" t="str">
            <v>VËt liÖu</v>
          </cell>
        </row>
        <row r="348">
          <cell r="B348" t="str">
            <v>PL§G</v>
          </cell>
          <cell r="C348" t="str">
            <v>ThÐp lµm d©y nÐo</v>
          </cell>
          <cell r="D348" t="str">
            <v>kg</v>
          </cell>
          <cell r="E348">
            <v>24.3</v>
          </cell>
          <cell r="G348">
            <v>10500</v>
          </cell>
          <cell r="H348">
            <v>255150</v>
          </cell>
        </row>
        <row r="349">
          <cell r="C349" t="str">
            <v>Nh©n c«ng</v>
          </cell>
          <cell r="G349">
            <v>16478.530286752859</v>
          </cell>
        </row>
        <row r="350">
          <cell r="B350" t="str">
            <v>06.2120</v>
          </cell>
          <cell r="C350" t="str">
            <v>L¾p d©y nÐo</v>
          </cell>
          <cell r="D350" t="str">
            <v>Bé</v>
          </cell>
          <cell r="E350">
            <v>1</v>
          </cell>
          <cell r="G350">
            <v>7313</v>
          </cell>
          <cell r="H350">
            <v>7313</v>
          </cell>
        </row>
        <row r="351">
          <cell r="B351" t="str">
            <v>02.1342</v>
          </cell>
          <cell r="C351" t="str">
            <v>VËn chuyÓn d©y nÐo</v>
          </cell>
          <cell r="D351" t="str">
            <v>TÊn</v>
          </cell>
          <cell r="E351">
            <v>2.4300000000000002E-2</v>
          </cell>
          <cell r="G351">
            <v>28077.200000000001</v>
          </cell>
          <cell r="H351">
            <v>682.27596000000005</v>
          </cell>
        </row>
        <row r="352">
          <cell r="C352" t="str">
            <v>V/C tõ Hµ néi ®Õn huyÖn + bèc dì</v>
          </cell>
          <cell r="D352" t="str">
            <v>TÊn</v>
          </cell>
          <cell r="E352">
            <v>2.4300000000000002E-2</v>
          </cell>
          <cell r="G352">
            <v>266267.5581636391</v>
          </cell>
          <cell r="H352">
            <v>6470.301663376431</v>
          </cell>
        </row>
        <row r="353">
          <cell r="C353" t="str">
            <v>VËn chuyÓn tõ huyÖn ®Õn tuyÕn + bèc dì</v>
          </cell>
          <cell r="D353" t="str">
            <v>TÊn</v>
          </cell>
          <cell r="E353">
            <v>2.4300000000000002E-2</v>
          </cell>
          <cell r="G353">
            <v>82837.5581636391</v>
          </cell>
          <cell r="H353">
            <v>2012.9526633764303</v>
          </cell>
        </row>
        <row r="354">
          <cell r="C354" t="str">
            <v>Nh©n c«ng ®iÒu chØnh t¨ng thªm NC x (1+0,1/2,638 ) x2,01x0,95</v>
          </cell>
          <cell r="G354">
            <v>16180.011528650641</v>
          </cell>
          <cell r="H354">
            <v>16180.011528650641</v>
          </cell>
        </row>
        <row r="355">
          <cell r="C355" t="str">
            <v>Chi phÝ m¸y ®iÒu chinh t¨ng thªm C1 =  MTCx1,13</v>
          </cell>
        </row>
        <row r="356">
          <cell r="C356" t="str">
            <v>Chi phÝ s¶n xuÊt chung: 71% CFNC</v>
          </cell>
          <cell r="H356">
            <v>23187.564688936483</v>
          </cell>
        </row>
        <row r="357">
          <cell r="C357" t="str">
            <v>Thu nhËp chÞu thuÕ tÝnh tr­íc 6% Z</v>
          </cell>
          <cell r="H357">
            <v>18659.766390260396</v>
          </cell>
        </row>
        <row r="358">
          <cell r="A358">
            <v>14</v>
          </cell>
          <cell r="B358" t="str">
            <v>DN20 - 14</v>
          </cell>
          <cell r="C358" t="str">
            <v>D©y nÐo DN20 - 14</v>
          </cell>
          <cell r="H358">
            <v>572863.20606484683</v>
          </cell>
        </row>
        <row r="359">
          <cell r="C359" t="str">
            <v>VËt liÖu</v>
          </cell>
        </row>
        <row r="360">
          <cell r="B360" t="str">
            <v>PL§G</v>
          </cell>
          <cell r="C360" t="str">
            <v>ThÐp lµm d©y nÐo</v>
          </cell>
          <cell r="D360" t="str">
            <v>kg</v>
          </cell>
          <cell r="E360">
            <v>43.78</v>
          </cell>
          <cell r="G360">
            <v>10500</v>
          </cell>
          <cell r="H360">
            <v>459690</v>
          </cell>
        </row>
        <row r="361">
          <cell r="C361" t="str">
            <v>Nh©n c«ng</v>
          </cell>
          <cell r="G361">
            <v>23826.041808808241</v>
          </cell>
        </row>
        <row r="362">
          <cell r="B362" t="str">
            <v>06.2120</v>
          </cell>
          <cell r="C362" t="str">
            <v>L¾p d©y nÐo</v>
          </cell>
          <cell r="D362" t="str">
            <v>Bé</v>
          </cell>
          <cell r="E362">
            <v>1</v>
          </cell>
          <cell r="G362">
            <v>7313</v>
          </cell>
          <cell r="H362">
            <v>7313</v>
          </cell>
        </row>
        <row r="363">
          <cell r="B363" t="str">
            <v>02.1342</v>
          </cell>
          <cell r="C363" t="str">
            <v>VËn chuyÓn d©y nÐo</v>
          </cell>
          <cell r="D363" t="str">
            <v>TÊn</v>
          </cell>
          <cell r="E363">
            <v>4.3779999999999999E-2</v>
          </cell>
          <cell r="G363">
            <v>28077.200000000001</v>
          </cell>
          <cell r="H363">
            <v>1229.219816</v>
          </cell>
        </row>
        <row r="364">
          <cell r="C364" t="str">
            <v>V/C tõ Hµ néi ®Õn huyÖn + bèc dì</v>
          </cell>
          <cell r="D364" t="str">
            <v>TÊn</v>
          </cell>
          <cell r="E364">
            <v>4.3779999999999999E-2</v>
          </cell>
          <cell r="G364">
            <v>266267.5581636391</v>
          </cell>
          <cell r="H364">
            <v>11657.19369640412</v>
          </cell>
        </row>
        <row r="365">
          <cell r="C365" t="str">
            <v>VËn chuyÓn tõ huyÖn ®Õn tuyÕn + bèc dì</v>
          </cell>
          <cell r="D365" t="str">
            <v>TÊn</v>
          </cell>
          <cell r="E365">
            <v>4.3779999999999999E-2</v>
          </cell>
          <cell r="G365">
            <v>82837.5581636391</v>
          </cell>
          <cell r="H365">
            <v>3626.6282964041197</v>
          </cell>
        </row>
        <row r="366">
          <cell r="C366" t="str">
            <v>Nh©n c«ng ®iÒu chØnh t¨ng thªm NC x (1+0,1/2,638 ) x2,01x0,95</v>
          </cell>
          <cell r="G366">
            <v>23394.418339512878</v>
          </cell>
          <cell r="H366">
            <v>23394.418339512878</v>
          </cell>
        </row>
        <row r="367">
          <cell r="C367" t="str">
            <v>Chi phÝ m¸y ®iÒu chinh t¨ng thªm C1 =  MTCx1,13</v>
          </cell>
        </row>
        <row r="368">
          <cell r="C368" t="str">
            <v>Chi phÝ s¶n xuÊt chung: 71% CFNC</v>
          </cell>
          <cell r="H368">
            <v>33526.526705307988</v>
          </cell>
        </row>
        <row r="369">
          <cell r="C369" t="str">
            <v>Thu nhËp chÞu thuÕ tÝnh tr­íc 6% Z</v>
          </cell>
          <cell r="H369">
            <v>32426.219211217747</v>
          </cell>
        </row>
        <row r="370">
          <cell r="A370">
            <v>15</v>
          </cell>
          <cell r="B370" t="str">
            <v>RC-2</v>
          </cell>
          <cell r="C370" t="str">
            <v>TiÕp ®Þa</v>
          </cell>
          <cell r="H370">
            <v>457510.67419561272</v>
          </cell>
        </row>
        <row r="371">
          <cell r="C371" t="str">
            <v>a)VËt liÖu</v>
          </cell>
        </row>
        <row r="372">
          <cell r="B372" t="str">
            <v>PL§G</v>
          </cell>
          <cell r="C372" t="str">
            <v>S¾t lµm tiÕp ®Þa</v>
          </cell>
          <cell r="D372" t="str">
            <v>kg</v>
          </cell>
          <cell r="E372">
            <v>19.850000000000001</v>
          </cell>
          <cell r="F372">
            <v>1.02</v>
          </cell>
          <cell r="G372">
            <v>10500</v>
          </cell>
          <cell r="H372">
            <v>212593.50000000003</v>
          </cell>
        </row>
        <row r="373">
          <cell r="B373" t="str">
            <v>05.8003</v>
          </cell>
          <cell r="C373" t="str">
            <v>VËt liÖu phô</v>
          </cell>
          <cell r="D373" t="str">
            <v>cäc</v>
          </cell>
          <cell r="E373">
            <v>2</v>
          </cell>
          <cell r="G373">
            <v>750.8</v>
          </cell>
          <cell r="H373">
            <v>1501.6</v>
          </cell>
        </row>
        <row r="374">
          <cell r="B374" t="str">
            <v>PL§G</v>
          </cell>
          <cell r="C374" t="str">
            <v>èng nhùa F20</v>
          </cell>
          <cell r="D374" t="str">
            <v>m</v>
          </cell>
          <cell r="E374">
            <v>2.5</v>
          </cell>
          <cell r="G374">
            <v>7500</v>
          </cell>
          <cell r="H374">
            <v>18750</v>
          </cell>
        </row>
        <row r="375">
          <cell r="B375" t="str">
            <v>PL§G</v>
          </cell>
          <cell r="C375" t="str">
            <v>D©y nh«m Al-35</v>
          </cell>
          <cell r="D375" t="str">
            <v>kg</v>
          </cell>
          <cell r="E375">
            <v>0.5</v>
          </cell>
          <cell r="G375">
            <v>26361</v>
          </cell>
          <cell r="H375">
            <v>13180.5</v>
          </cell>
        </row>
        <row r="376">
          <cell r="B376" t="str">
            <v>PL§G</v>
          </cell>
          <cell r="C376" t="str">
            <v>CÆp c¸p CC35</v>
          </cell>
          <cell r="D376" t="str">
            <v>C¸i</v>
          </cell>
          <cell r="E376">
            <v>1</v>
          </cell>
          <cell r="G376">
            <v>8000</v>
          </cell>
          <cell r="H376">
            <v>8000</v>
          </cell>
        </row>
        <row r="377">
          <cell r="B377" t="str">
            <v>PL§G</v>
          </cell>
          <cell r="C377" t="str">
            <v xml:space="preserve">Que hµn </v>
          </cell>
          <cell r="D377" t="str">
            <v>kg</v>
          </cell>
          <cell r="E377">
            <v>0.05</v>
          </cell>
          <cell r="G377">
            <v>8000</v>
          </cell>
          <cell r="H377">
            <v>400</v>
          </cell>
        </row>
        <row r="378">
          <cell r="B378" t="str">
            <v>PL§G</v>
          </cell>
          <cell r="C378" t="str">
            <v>S¬n</v>
          </cell>
          <cell r="D378" t="str">
            <v>kg</v>
          </cell>
          <cell r="E378">
            <v>4.0000000000000001E-3</v>
          </cell>
          <cell r="G378">
            <v>19747.640000000003</v>
          </cell>
          <cell r="H378">
            <v>78.990560000000016</v>
          </cell>
        </row>
        <row r="379">
          <cell r="B379" t="str">
            <v>03.2201</v>
          </cell>
          <cell r="C379" t="str">
            <v>ThÝ nghiÖm tiÕp ®Þa</v>
          </cell>
          <cell r="D379" t="str">
            <v xml:space="preserve">Bé </v>
          </cell>
          <cell r="E379">
            <v>1</v>
          </cell>
          <cell r="G379">
            <v>22181</v>
          </cell>
          <cell r="H379">
            <v>22181</v>
          </cell>
        </row>
        <row r="380">
          <cell r="C380" t="str">
            <v>b ) Nh©n c«ng</v>
          </cell>
          <cell r="G380">
            <v>40805.492419999995</v>
          </cell>
        </row>
        <row r="381">
          <cell r="B381" t="str">
            <v>03.3103</v>
          </cell>
          <cell r="C381" t="str">
            <v>§µo ®Êt cÊp 3 s©u &gt;1m</v>
          </cell>
          <cell r="D381" t="str">
            <v>m3</v>
          </cell>
          <cell r="E381">
            <v>0.72</v>
          </cell>
          <cell r="G381">
            <v>21926</v>
          </cell>
          <cell r="H381">
            <v>15786.72</v>
          </cell>
        </row>
        <row r="382">
          <cell r="B382" t="str">
            <v>03.3203</v>
          </cell>
          <cell r="C382" t="str">
            <v>LÊp ®Êt</v>
          </cell>
          <cell r="D382" t="str">
            <v>m3</v>
          </cell>
          <cell r="E382">
            <v>0.72</v>
          </cell>
          <cell r="G382">
            <v>10007</v>
          </cell>
          <cell r="H382">
            <v>7205.04</v>
          </cell>
        </row>
        <row r="383">
          <cell r="B383" t="str">
            <v>05.8003</v>
          </cell>
          <cell r="C383" t="str">
            <v>Gia c«ng ®ãng cäc tiÕp ®Þa</v>
          </cell>
          <cell r="D383" t="str">
            <v>Cäc</v>
          </cell>
          <cell r="E383">
            <v>2</v>
          </cell>
          <cell r="G383">
            <v>6781.7</v>
          </cell>
          <cell r="H383">
            <v>13563.4</v>
          </cell>
        </row>
        <row r="384">
          <cell r="B384" t="str">
            <v>02.1351</v>
          </cell>
          <cell r="C384" t="str">
            <v>VËn chuyÓn tiÕp ®Þa</v>
          </cell>
          <cell r="D384" t="str">
            <v>TÊn</v>
          </cell>
          <cell r="E384">
            <v>1.9850000000000003E-2</v>
          </cell>
          <cell r="G384">
            <v>28077.200000000001</v>
          </cell>
          <cell r="H384">
            <v>557.33242000000007</v>
          </cell>
        </row>
        <row r="385">
          <cell r="B385" t="str">
            <v>03.2201</v>
          </cell>
          <cell r="C385" t="str">
            <v>ThÝ nghiÖm tiÕp ®Þa</v>
          </cell>
          <cell r="D385" t="str">
            <v xml:space="preserve">Bé </v>
          </cell>
          <cell r="E385">
            <v>1</v>
          </cell>
          <cell r="G385">
            <v>3693</v>
          </cell>
          <cell r="H385">
            <v>3693</v>
          </cell>
        </row>
        <row r="386">
          <cell r="C386" t="str">
            <v>c )M¸y thi c«ng</v>
          </cell>
          <cell r="G386">
            <v>2602</v>
          </cell>
        </row>
        <row r="387">
          <cell r="B387" t="str">
            <v>05.8003</v>
          </cell>
          <cell r="C387" t="str">
            <v>§ãng cäc tiÕp ®Þa</v>
          </cell>
          <cell r="D387" t="str">
            <v>Cäc</v>
          </cell>
          <cell r="E387">
            <v>2</v>
          </cell>
          <cell r="G387">
            <v>776</v>
          </cell>
          <cell r="H387">
            <v>1552</v>
          </cell>
        </row>
        <row r="388">
          <cell r="C388" t="str">
            <v>ThÝ nghiÖm tiÕp ®Þa</v>
          </cell>
          <cell r="D388" t="str">
            <v>Bé</v>
          </cell>
          <cell r="E388">
            <v>1</v>
          </cell>
          <cell r="G388">
            <v>1050</v>
          </cell>
          <cell r="H388">
            <v>1050</v>
          </cell>
        </row>
        <row r="389">
          <cell r="C389" t="str">
            <v>V/C tõ Hµ néi ®Õn huyÖn + bèc dì</v>
          </cell>
          <cell r="D389" t="str">
            <v>TÊn</v>
          </cell>
          <cell r="E389">
            <v>1.9850000000000003E-2</v>
          </cell>
          <cell r="G389">
            <v>266267.5581636391</v>
          </cell>
          <cell r="H389">
            <v>5285.4110295482369</v>
          </cell>
        </row>
        <row r="390">
          <cell r="C390" t="str">
            <v>VËn chuyÓn tõ huyÖn ®Õn tuyÕn + bèc dì</v>
          </cell>
          <cell r="D390" t="str">
            <v>TÊn</v>
          </cell>
          <cell r="E390">
            <v>1.9850000000000003E-2</v>
          </cell>
          <cell r="G390">
            <v>82837.5581636391</v>
          </cell>
          <cell r="H390">
            <v>1644.3255295482363</v>
          </cell>
        </row>
        <row r="391">
          <cell r="C391" t="str">
            <v>Nh©n c«ng ®iÒu chØnh t¨ng thªm NC x (1+0,1/2,638 ) x2,01x0,95</v>
          </cell>
          <cell r="G391">
            <v>40066.275711410366</v>
          </cell>
          <cell r="H391">
            <v>40066.275711410366</v>
          </cell>
        </row>
        <row r="392">
          <cell r="C392" t="str">
            <v>Chi phÝ m¸y ®iÒu chinh t¨ng thªm C1 =  MTCx1,13</v>
          </cell>
          <cell r="H392">
            <v>338.26</v>
          </cell>
        </row>
        <row r="393">
          <cell r="C393" t="str">
            <v>Chi phÝ s¶n xuÊt chung: 71% CFNC</v>
          </cell>
          <cell r="H393">
            <v>64186.488330259854</v>
          </cell>
        </row>
        <row r="394">
          <cell r="C394" t="str">
            <v>Thu nhËp chÞu thuÕ tÝnh tr­íc 6% Z</v>
          </cell>
          <cell r="H394">
            <v>25896.830614846</v>
          </cell>
        </row>
        <row r="395">
          <cell r="A395">
            <v>17</v>
          </cell>
          <cell r="B395" t="str">
            <v>H7,5a</v>
          </cell>
          <cell r="C395" t="str">
            <v xml:space="preserve">Cét bª t«ng vu«ng </v>
          </cell>
          <cell r="H395">
            <v>1810684.8185181457</v>
          </cell>
        </row>
        <row r="396">
          <cell r="C396" t="str">
            <v>a ) VËt liÖu</v>
          </cell>
        </row>
        <row r="397">
          <cell r="C397" t="str">
            <v>Cét bª t«ng H7,5a</v>
          </cell>
          <cell r="D397" t="str">
            <v>Cét</v>
          </cell>
          <cell r="E397">
            <v>1</v>
          </cell>
          <cell r="G397">
            <v>438100</v>
          </cell>
          <cell r="H397">
            <v>438100</v>
          </cell>
        </row>
        <row r="398">
          <cell r="B398">
            <v>0.55200000000000005</v>
          </cell>
          <cell r="C398" t="str">
            <v xml:space="preserve">Gç kª </v>
          </cell>
          <cell r="D398" t="str">
            <v>m3</v>
          </cell>
          <cell r="E398">
            <v>5.0000000000000001E-3</v>
          </cell>
          <cell r="G398">
            <v>1100000</v>
          </cell>
          <cell r="H398">
            <v>5500</v>
          </cell>
        </row>
        <row r="399">
          <cell r="B399">
            <v>0.55200000000000005</v>
          </cell>
          <cell r="C399" t="str">
            <v xml:space="preserve">S¬n </v>
          </cell>
          <cell r="D399" t="str">
            <v>kg</v>
          </cell>
          <cell r="E399">
            <v>0.1</v>
          </cell>
          <cell r="G399">
            <v>26130</v>
          </cell>
          <cell r="H399">
            <v>2613</v>
          </cell>
        </row>
        <row r="400">
          <cell r="C400" t="str">
            <v>b) Nh©n c«ng</v>
          </cell>
          <cell r="G400">
            <v>97937</v>
          </cell>
        </row>
        <row r="401">
          <cell r="B401" t="str">
            <v xml:space="preserve">  </v>
          </cell>
          <cell r="C401" t="str">
            <v>Dùng cét</v>
          </cell>
          <cell r="D401" t="str">
            <v>c¸i</v>
          </cell>
          <cell r="E401">
            <v>1</v>
          </cell>
          <cell r="G401">
            <v>74917</v>
          </cell>
          <cell r="H401">
            <v>74917</v>
          </cell>
        </row>
        <row r="402">
          <cell r="B402">
            <v>2.1461000000000001</v>
          </cell>
          <cell r="C402" t="str">
            <v>BD+V/c cét</v>
          </cell>
          <cell r="D402" t="str">
            <v>tÊn</v>
          </cell>
          <cell r="E402">
            <v>0.75</v>
          </cell>
          <cell r="G402">
            <v>21382</v>
          </cell>
          <cell r="H402">
            <v>16037</v>
          </cell>
        </row>
        <row r="403">
          <cell r="B403">
            <v>2.1480999999999999</v>
          </cell>
          <cell r="C403" t="str">
            <v>BD+V/c dông cô TC</v>
          </cell>
          <cell r="D403" t="str">
            <v>tÊn</v>
          </cell>
          <cell r="E403">
            <v>0.5</v>
          </cell>
          <cell r="G403">
            <v>13965</v>
          </cell>
          <cell r="H403">
            <v>6983</v>
          </cell>
        </row>
        <row r="404">
          <cell r="C404" t="str">
            <v>V/c + Bèc dì cét ®Õn huyÖn</v>
          </cell>
          <cell r="D404" t="str">
            <v>TÊn</v>
          </cell>
          <cell r="E404">
            <v>0.75</v>
          </cell>
          <cell r="G404">
            <v>241647.93268460195</v>
          </cell>
          <cell r="H404">
            <v>181235.94951345146</v>
          </cell>
        </row>
        <row r="405">
          <cell r="C405" t="str">
            <v>VËn chuyÓn tõ huyÖn ®Õn tuyÕn + bèc dì</v>
          </cell>
          <cell r="D405" t="str">
            <v>TÊn</v>
          </cell>
          <cell r="E405">
            <v>0.75</v>
          </cell>
          <cell r="G405">
            <v>110110</v>
          </cell>
          <cell r="H405">
            <v>82582.5</v>
          </cell>
        </row>
        <row r="406">
          <cell r="C406" t="str">
            <v>§Òn bï thi c«ng, lµm ®­êng t¹m.</v>
          </cell>
          <cell r="D406" t="str">
            <v>Cét</v>
          </cell>
          <cell r="E406">
            <v>1</v>
          </cell>
          <cell r="G406">
            <v>30000</v>
          </cell>
          <cell r="H406">
            <v>30000</v>
          </cell>
        </row>
        <row r="407">
          <cell r="C407" t="str">
            <v>Nh©n c«ng ®iÒu chØnh t¨ng thªm NC x (1+0,1/2,638 ) x2,01x0,95</v>
          </cell>
          <cell r="G407">
            <v>96162.810730477591</v>
          </cell>
          <cell r="H407">
            <v>96162.810730477591</v>
          </cell>
        </row>
        <row r="408">
          <cell r="C408" t="str">
            <v>Chi phÝ m¸y ®iÒu chinh t¨ng thªm C1 =  MTCx1,13</v>
          </cell>
          <cell r="H408">
            <v>427640</v>
          </cell>
        </row>
        <row r="409">
          <cell r="C409" t="str">
            <v>Chi phÝ s¶n xuÊt chung: 71% CFNC</v>
          </cell>
          <cell r="H409">
            <v>346421.96477318957</v>
          </cell>
        </row>
        <row r="410">
          <cell r="C410" t="str">
            <v>Thu nhËp chÞu thuÕ tÝnh tr­íc 6% Z</v>
          </cell>
          <cell r="H410">
            <v>102491.59350102711</v>
          </cell>
        </row>
        <row r="411">
          <cell r="A411">
            <v>18</v>
          </cell>
          <cell r="B411" t="str">
            <v>H7,5b</v>
          </cell>
          <cell r="C411" t="str">
            <v>Cét bª t«ng vu«ng  7,5m</v>
          </cell>
          <cell r="H411">
            <v>1176845.4163828392</v>
          </cell>
        </row>
        <row r="412">
          <cell r="C412" t="str">
            <v>a ) VËt liÖu</v>
          </cell>
        </row>
        <row r="413">
          <cell r="C413" t="str">
            <v>Cét bª t«ng H7,5b</v>
          </cell>
          <cell r="D413" t="str">
            <v>Cét</v>
          </cell>
          <cell r="E413">
            <v>1</v>
          </cell>
          <cell r="G413">
            <v>495240</v>
          </cell>
          <cell r="H413">
            <v>495240</v>
          </cell>
        </row>
        <row r="414">
          <cell r="B414">
            <v>0.55200000000000005</v>
          </cell>
          <cell r="C414" t="str">
            <v xml:space="preserve">Gç kª </v>
          </cell>
          <cell r="D414" t="str">
            <v>m3</v>
          </cell>
          <cell r="E414">
            <v>5.0000000000000001E-3</v>
          </cell>
          <cell r="G414">
            <v>1100000</v>
          </cell>
          <cell r="H414">
            <v>5500</v>
          </cell>
        </row>
        <row r="415">
          <cell r="B415">
            <v>0.55200000000000005</v>
          </cell>
          <cell r="C415" t="str">
            <v xml:space="preserve">S¬n </v>
          </cell>
          <cell r="D415" t="str">
            <v>kg</v>
          </cell>
          <cell r="E415">
            <v>0.1</v>
          </cell>
          <cell r="G415">
            <v>26130</v>
          </cell>
          <cell r="H415">
            <v>2613</v>
          </cell>
        </row>
        <row r="416">
          <cell r="C416" t="str">
            <v>b) Nh©n c«ng</v>
          </cell>
          <cell r="G416">
            <v>97937</v>
          </cell>
        </row>
        <row r="417">
          <cell r="B417" t="str">
            <v xml:space="preserve">  </v>
          </cell>
          <cell r="C417" t="str">
            <v>Dùng cét</v>
          </cell>
          <cell r="D417" t="str">
            <v>c¸i</v>
          </cell>
          <cell r="E417">
            <v>1</v>
          </cell>
          <cell r="G417">
            <v>74917</v>
          </cell>
          <cell r="H417">
            <v>74917</v>
          </cell>
        </row>
        <row r="418">
          <cell r="B418">
            <v>2.1461000000000001</v>
          </cell>
          <cell r="C418" t="str">
            <v>BD+V/c cét</v>
          </cell>
          <cell r="D418" t="str">
            <v>tÊn</v>
          </cell>
          <cell r="E418">
            <v>0.75</v>
          </cell>
          <cell r="G418">
            <v>21382</v>
          </cell>
          <cell r="H418">
            <v>16037</v>
          </cell>
        </row>
        <row r="419">
          <cell r="B419">
            <v>2.1480999999999999</v>
          </cell>
          <cell r="C419" t="str">
            <v>BD+V/c dông cô TC</v>
          </cell>
          <cell r="D419" t="str">
            <v>tÊn</v>
          </cell>
          <cell r="E419">
            <v>0.5</v>
          </cell>
          <cell r="G419">
            <v>13965</v>
          </cell>
          <cell r="H419">
            <v>6983</v>
          </cell>
        </row>
        <row r="420">
          <cell r="C420" t="str">
            <v>V/c + Bèc dì cét ®Õn huyÖn</v>
          </cell>
          <cell r="D420" t="str">
            <v>TÊn</v>
          </cell>
          <cell r="E420">
            <v>0.75</v>
          </cell>
          <cell r="G420">
            <v>241647.93268460195</v>
          </cell>
          <cell r="H420">
            <v>181235.94951345146</v>
          </cell>
        </row>
        <row r="421">
          <cell r="C421" t="str">
            <v>VËn chuyÓn tõ huyÖn ®Õn tuyÕn + bèc dì</v>
          </cell>
          <cell r="D421" t="str">
            <v>TÊn</v>
          </cell>
          <cell r="E421">
            <v>0.75</v>
          </cell>
          <cell r="G421">
            <v>84975.865369203937</v>
          </cell>
          <cell r="H421">
            <v>63731.899026902953</v>
          </cell>
        </row>
        <row r="422">
          <cell r="C422" t="str">
            <v>§Òn bï thi c«ng, lµm ®­êng t¹m.</v>
          </cell>
          <cell r="D422" t="str">
            <v>Cét</v>
          </cell>
          <cell r="E422">
            <v>1</v>
          </cell>
          <cell r="G422">
            <v>30000</v>
          </cell>
          <cell r="H422">
            <v>30000</v>
          </cell>
        </row>
        <row r="423">
          <cell r="C423" t="str">
            <v>Nh©n c«ng ®iÒu chØnh t¨ng thªm NC x (1+0,1/2,638 ) x2,01x0,95</v>
          </cell>
          <cell r="G423">
            <v>96162.810730477591</v>
          </cell>
          <cell r="H423">
            <v>96162.810730477591</v>
          </cell>
        </row>
        <row r="424">
          <cell r="C424" t="str">
            <v>Chi phÝ m¸y ®iÒu chinh t¨ng thªm C1 =  MTCx1,13</v>
          </cell>
          <cell r="H424">
            <v>0</v>
          </cell>
        </row>
        <row r="425">
          <cell r="C425" t="str">
            <v>Chi phÝ s¶n xuÊt chung: 71% CFNC</v>
          </cell>
          <cell r="H425">
            <v>137810.86561863907</v>
          </cell>
        </row>
        <row r="426">
          <cell r="C426" t="str">
            <v>Thu nhËp chÞu thuÕ tÝnh tr­íc 6% Z</v>
          </cell>
          <cell r="H426">
            <v>66613.891493368254</v>
          </cell>
        </row>
        <row r="427">
          <cell r="A427">
            <v>19</v>
          </cell>
          <cell r="B427" t="str">
            <v>H7,5c</v>
          </cell>
          <cell r="C427" t="str">
            <v xml:space="preserve">Cét bª t«ng vu«ng </v>
          </cell>
          <cell r="H427">
            <v>1488625.0185181457</v>
          </cell>
        </row>
        <row r="428">
          <cell r="C428" t="str">
            <v>a ) VËt liÖu</v>
          </cell>
        </row>
        <row r="429">
          <cell r="C429" t="str">
            <v>Cét bª t«ng H7,5c</v>
          </cell>
          <cell r="D429" t="str">
            <v>Cét</v>
          </cell>
          <cell r="E429">
            <v>1</v>
          </cell>
          <cell r="G429">
            <v>561910</v>
          </cell>
          <cell r="H429">
            <v>561910</v>
          </cell>
        </row>
        <row r="430">
          <cell r="B430">
            <v>0.55200000000000005</v>
          </cell>
          <cell r="C430" t="str">
            <v xml:space="preserve">Gç kª </v>
          </cell>
          <cell r="D430" t="str">
            <v>m3</v>
          </cell>
          <cell r="E430">
            <v>5.0000000000000001E-3</v>
          </cell>
          <cell r="G430">
            <v>1100000</v>
          </cell>
          <cell r="H430">
            <v>5500</v>
          </cell>
        </row>
        <row r="431">
          <cell r="B431">
            <v>0.55200000000000005</v>
          </cell>
          <cell r="C431" t="str">
            <v xml:space="preserve">S¬n </v>
          </cell>
          <cell r="D431" t="str">
            <v>kg</v>
          </cell>
          <cell r="E431">
            <v>0.1</v>
          </cell>
          <cell r="G431">
            <v>26130</v>
          </cell>
          <cell r="H431">
            <v>2613</v>
          </cell>
        </row>
        <row r="432">
          <cell r="C432" t="str">
            <v>b) Nh©n c«ng</v>
          </cell>
          <cell r="G432">
            <v>97937</v>
          </cell>
        </row>
        <row r="433">
          <cell r="B433" t="str">
            <v xml:space="preserve">  </v>
          </cell>
          <cell r="C433" t="str">
            <v>Dùng cét</v>
          </cell>
          <cell r="D433" t="str">
            <v>c¸i</v>
          </cell>
          <cell r="E433">
            <v>1</v>
          </cell>
          <cell r="G433">
            <v>74917</v>
          </cell>
          <cell r="H433">
            <v>74917</v>
          </cell>
        </row>
        <row r="434">
          <cell r="B434">
            <v>2.1461000000000001</v>
          </cell>
          <cell r="C434" t="str">
            <v>BD+V/c cét</v>
          </cell>
          <cell r="D434" t="str">
            <v>tÊn</v>
          </cell>
          <cell r="E434">
            <v>0.75</v>
          </cell>
          <cell r="G434">
            <v>21382</v>
          </cell>
          <cell r="H434">
            <v>16037</v>
          </cell>
        </row>
        <row r="435">
          <cell r="B435">
            <v>2.1480999999999999</v>
          </cell>
          <cell r="C435" t="str">
            <v>BD+V/c dông cô TC</v>
          </cell>
          <cell r="D435" t="str">
            <v>tÊn</v>
          </cell>
          <cell r="E435">
            <v>0.5</v>
          </cell>
          <cell r="G435">
            <v>13965</v>
          </cell>
          <cell r="H435">
            <v>6983</v>
          </cell>
        </row>
        <row r="436">
          <cell r="C436" t="str">
            <v>V/c + Bèc dì cét ®Õn huyÖn</v>
          </cell>
          <cell r="D436" t="str">
            <v>TÊn</v>
          </cell>
          <cell r="E436">
            <v>0.75</v>
          </cell>
          <cell r="G436">
            <v>241647.93268460195</v>
          </cell>
          <cell r="H436">
            <v>181235.94951345146</v>
          </cell>
        </row>
        <row r="437">
          <cell r="C437" t="str">
            <v>VËn chuyÓn tõ huyÖn ®Õn tuyÕn + bèc dì</v>
          </cell>
          <cell r="D437" t="str">
            <v>TÊn</v>
          </cell>
          <cell r="E437">
            <v>0.75</v>
          </cell>
          <cell r="G437">
            <v>110110</v>
          </cell>
          <cell r="H437">
            <v>82582.5</v>
          </cell>
        </row>
        <row r="438">
          <cell r="C438" t="str">
            <v>§Òn bï thi c«ng, lµm ®­êng t¹m.</v>
          </cell>
          <cell r="D438" t="str">
            <v>Cét</v>
          </cell>
          <cell r="E438">
            <v>1</v>
          </cell>
          <cell r="G438">
            <v>30000</v>
          </cell>
          <cell r="H438">
            <v>30000</v>
          </cell>
        </row>
        <row r="439">
          <cell r="C439" t="str">
            <v>Nh©n c«ng ®iÒu chØnh t¨ng thªm NC x (1+0,1/2,638 ) x2,01x0,95</v>
          </cell>
          <cell r="G439">
            <v>96162.810730477591</v>
          </cell>
          <cell r="H439">
            <v>96162.810730477591</v>
          </cell>
        </row>
        <row r="440">
          <cell r="C440" t="str">
            <v>Chi phÝ m¸y ®iÒu chinh t¨ng thªm C1 =  MTCx1,13</v>
          </cell>
          <cell r="H440">
            <v>0</v>
          </cell>
        </row>
        <row r="441">
          <cell r="C441" t="str">
            <v>Chi phÝ s¶n xuÊt chung: 71% CFNC</v>
          </cell>
          <cell r="H441">
            <v>346421.96477318957</v>
          </cell>
        </row>
        <row r="442">
          <cell r="C442" t="str">
            <v>Thu nhËp chÞu thuÕ tÝnh tr­íc 6% Z</v>
          </cell>
          <cell r="H442">
            <v>84261.793501027103</v>
          </cell>
        </row>
        <row r="443">
          <cell r="A443">
            <v>20</v>
          </cell>
          <cell r="B443" t="str">
            <v>H8,5a</v>
          </cell>
          <cell r="C443" t="str">
            <v xml:space="preserve">Cét bª t«ng vu«ng </v>
          </cell>
          <cell r="H443">
            <v>1513853.0185181457</v>
          </cell>
        </row>
        <row r="444">
          <cell r="C444" t="str">
            <v>a ) VËt liÖu</v>
          </cell>
        </row>
        <row r="445">
          <cell r="C445" t="str">
            <v>Cét bª t«ng H8,5a</v>
          </cell>
          <cell r="D445" t="str">
            <v>Cét</v>
          </cell>
          <cell r="E445">
            <v>1</v>
          </cell>
          <cell r="G445">
            <v>585710</v>
          </cell>
          <cell r="H445">
            <v>585710</v>
          </cell>
        </row>
        <row r="446">
          <cell r="B446">
            <v>0.55200000000000005</v>
          </cell>
          <cell r="C446" t="str">
            <v xml:space="preserve">Gç kª </v>
          </cell>
          <cell r="D446" t="str">
            <v>m3</v>
          </cell>
          <cell r="E446">
            <v>5.0000000000000001E-3</v>
          </cell>
          <cell r="G446">
            <v>1100000</v>
          </cell>
          <cell r="H446">
            <v>5500</v>
          </cell>
        </row>
        <row r="447">
          <cell r="B447">
            <v>0.55200000000000005</v>
          </cell>
          <cell r="C447" t="str">
            <v xml:space="preserve">S¬n </v>
          </cell>
          <cell r="D447" t="str">
            <v>kg</v>
          </cell>
          <cell r="E447">
            <v>0.1</v>
          </cell>
          <cell r="G447">
            <v>26130</v>
          </cell>
          <cell r="H447">
            <v>2613</v>
          </cell>
        </row>
        <row r="448">
          <cell r="C448" t="str">
            <v>b) Nh©n c«ng</v>
          </cell>
          <cell r="G448">
            <v>97937</v>
          </cell>
        </row>
        <row r="449">
          <cell r="B449" t="str">
            <v xml:space="preserve">  </v>
          </cell>
          <cell r="C449" t="str">
            <v>Dùng cét</v>
          </cell>
          <cell r="D449" t="str">
            <v>c¸i</v>
          </cell>
          <cell r="E449">
            <v>1</v>
          </cell>
          <cell r="G449">
            <v>74917</v>
          </cell>
          <cell r="H449">
            <v>74917</v>
          </cell>
        </row>
        <row r="450">
          <cell r="B450">
            <v>2.1461000000000001</v>
          </cell>
          <cell r="C450" t="str">
            <v>BD+V/c cét</v>
          </cell>
          <cell r="D450" t="str">
            <v>tÊn</v>
          </cell>
          <cell r="E450">
            <v>0.75</v>
          </cell>
          <cell r="G450">
            <v>21382</v>
          </cell>
          <cell r="H450">
            <v>16037</v>
          </cell>
        </row>
        <row r="451">
          <cell r="B451">
            <v>2.1480999999999999</v>
          </cell>
          <cell r="C451" t="str">
            <v>BD+V/c dông cô TC</v>
          </cell>
          <cell r="D451" t="str">
            <v>tÊn</v>
          </cell>
          <cell r="E451">
            <v>0.5</v>
          </cell>
          <cell r="G451">
            <v>13965</v>
          </cell>
          <cell r="H451">
            <v>6983</v>
          </cell>
        </row>
        <row r="452">
          <cell r="C452" t="str">
            <v>V/c + Bèc dì cét ®Õn huyÖn</v>
          </cell>
          <cell r="D452" t="str">
            <v>TÊn</v>
          </cell>
          <cell r="E452">
            <v>0.75</v>
          </cell>
          <cell r="G452">
            <v>241647.93268460195</v>
          </cell>
          <cell r="H452">
            <v>181235.94951345146</v>
          </cell>
        </row>
        <row r="453">
          <cell r="C453" t="str">
            <v>VËn chuyÓn tõ huyÖn ®Õn tuyÕn + bèc dì</v>
          </cell>
          <cell r="D453" t="str">
            <v>TÊn</v>
          </cell>
          <cell r="E453">
            <v>0.75</v>
          </cell>
          <cell r="G453">
            <v>110110</v>
          </cell>
          <cell r="H453">
            <v>82582.5</v>
          </cell>
        </row>
        <row r="454">
          <cell r="C454" t="str">
            <v>§Òn bï thi c«ng, lµm ®­êng t¹m.</v>
          </cell>
          <cell r="D454" t="str">
            <v>Cét</v>
          </cell>
          <cell r="E454">
            <v>1</v>
          </cell>
          <cell r="G454">
            <v>30000</v>
          </cell>
          <cell r="H454">
            <v>30000</v>
          </cell>
        </row>
        <row r="455">
          <cell r="C455" t="str">
            <v>Nh©n c«ng ®iÒu chØnh t¨ng thªm NC x (1+0,1/2,638 ) x2,01x0,95</v>
          </cell>
          <cell r="G455">
            <v>96162.810730477591</v>
          </cell>
          <cell r="H455">
            <v>96162.810730477591</v>
          </cell>
        </row>
        <row r="456">
          <cell r="C456" t="str">
            <v>Chi phÝ m¸y ®iÒu chinh t¨ng thªm C1 =  MTCx1,13</v>
          </cell>
          <cell r="H456">
            <v>0</v>
          </cell>
        </row>
        <row r="457">
          <cell r="C457" t="str">
            <v>Chi phÝ s¶n xuÊt chung: 71% CFNC</v>
          </cell>
          <cell r="H457">
            <v>346421.96477318957</v>
          </cell>
        </row>
        <row r="458">
          <cell r="C458" t="str">
            <v>Thu nhËp chÞu thuÕ tÝnh tr­íc 6% Z</v>
          </cell>
          <cell r="H458">
            <v>85689.793501027103</v>
          </cell>
        </row>
        <row r="459">
          <cell r="A459">
            <v>21</v>
          </cell>
          <cell r="B459" t="str">
            <v>H8,5b</v>
          </cell>
          <cell r="C459" t="str">
            <v>Cét bª t«ng vu«ng 8,5m</v>
          </cell>
          <cell r="H459">
            <v>1328277.0163828395</v>
          </cell>
        </row>
        <row r="460">
          <cell r="C460" t="str">
            <v>a ) VËt liÖu</v>
          </cell>
        </row>
        <row r="461">
          <cell r="C461" t="str">
            <v>Cét bª t«ng H8,5b</v>
          </cell>
          <cell r="D461" t="str">
            <v>Cét</v>
          </cell>
          <cell r="E461">
            <v>1</v>
          </cell>
          <cell r="G461">
            <v>638100</v>
          </cell>
          <cell r="H461">
            <v>638100</v>
          </cell>
        </row>
        <row r="462">
          <cell r="B462">
            <v>0.55200000000000005</v>
          </cell>
          <cell r="C462" t="str">
            <v xml:space="preserve">Gç kª </v>
          </cell>
          <cell r="D462" t="str">
            <v>m3</v>
          </cell>
          <cell r="E462">
            <v>5.0000000000000001E-3</v>
          </cell>
          <cell r="G462">
            <v>1100000</v>
          </cell>
          <cell r="H462">
            <v>5500</v>
          </cell>
        </row>
        <row r="463">
          <cell r="B463">
            <v>0.55200000000000005</v>
          </cell>
          <cell r="C463" t="str">
            <v xml:space="preserve">S¬n </v>
          </cell>
          <cell r="D463" t="str">
            <v>kg</v>
          </cell>
          <cell r="E463">
            <v>0.1</v>
          </cell>
          <cell r="G463">
            <v>26130</v>
          </cell>
          <cell r="H463">
            <v>2613</v>
          </cell>
        </row>
        <row r="464">
          <cell r="C464" t="str">
            <v>b) Nh©n c«ng</v>
          </cell>
          <cell r="G464">
            <v>97937</v>
          </cell>
        </row>
        <row r="465">
          <cell r="B465" t="str">
            <v xml:space="preserve">  </v>
          </cell>
          <cell r="C465" t="str">
            <v>Dùng cét</v>
          </cell>
          <cell r="D465" t="str">
            <v>c¸i</v>
          </cell>
          <cell r="E465">
            <v>1</v>
          </cell>
          <cell r="G465">
            <v>74917</v>
          </cell>
          <cell r="H465">
            <v>74917</v>
          </cell>
        </row>
        <row r="466">
          <cell r="B466">
            <v>2.1461000000000001</v>
          </cell>
          <cell r="C466" t="str">
            <v>BD+V/c cét</v>
          </cell>
          <cell r="D466" t="str">
            <v>tÊn</v>
          </cell>
          <cell r="E466">
            <v>0.75</v>
          </cell>
          <cell r="G466">
            <v>21382</v>
          </cell>
          <cell r="H466">
            <v>16037</v>
          </cell>
        </row>
        <row r="467">
          <cell r="B467">
            <v>2.1480999999999999</v>
          </cell>
          <cell r="C467" t="str">
            <v>BD+V/c dông cô TC</v>
          </cell>
          <cell r="D467" t="str">
            <v>tÊn</v>
          </cell>
          <cell r="E467">
            <v>0.5</v>
          </cell>
          <cell r="G467">
            <v>13965</v>
          </cell>
          <cell r="H467">
            <v>6983</v>
          </cell>
        </row>
        <row r="468">
          <cell r="C468" t="str">
            <v>V/c + Bèc dì cét ®Õn huyÖn</v>
          </cell>
          <cell r="D468" t="str">
            <v>TÊn</v>
          </cell>
          <cell r="E468">
            <v>0.75</v>
          </cell>
          <cell r="G468">
            <v>241647.93268460195</v>
          </cell>
          <cell r="H468">
            <v>181235.94951345146</v>
          </cell>
        </row>
        <row r="469">
          <cell r="C469" t="str">
            <v>VËn chuyÓn tõ huyÖn ®Õn tuyÕn + bèc dì</v>
          </cell>
          <cell r="D469" t="str">
            <v>TÊn</v>
          </cell>
          <cell r="E469">
            <v>0.75</v>
          </cell>
          <cell r="G469">
            <v>84975.865369203937</v>
          </cell>
          <cell r="H469">
            <v>63731.899026902953</v>
          </cell>
        </row>
        <row r="470">
          <cell r="C470" t="str">
            <v>§Òn bï thi c«ng, lµm ®­êng t¹m.</v>
          </cell>
          <cell r="D470" t="str">
            <v>Cét</v>
          </cell>
          <cell r="E470">
            <v>1</v>
          </cell>
          <cell r="G470">
            <v>30000</v>
          </cell>
          <cell r="H470">
            <v>30000</v>
          </cell>
        </row>
        <row r="471">
          <cell r="C471" t="str">
            <v>Nh©n c«ng ®iÒu chØnh t¨ng thªm NC x (1+0,1/2,638 ) x2,01x0,95</v>
          </cell>
          <cell r="G471">
            <v>96162.810730477591</v>
          </cell>
          <cell r="H471">
            <v>96162.810730477591</v>
          </cell>
        </row>
        <row r="472">
          <cell r="C472" t="str">
            <v>Chi phÝ m¸y ®iÒu chinh t¨ng thªm C1 =  MTCx1,13</v>
          </cell>
          <cell r="H472">
            <v>0</v>
          </cell>
        </row>
        <row r="473">
          <cell r="C473" t="str">
            <v>Chi phÝ s¶n xuÊt chung: 71% CFNC</v>
          </cell>
          <cell r="H473">
            <v>137810.86561863907</v>
          </cell>
        </row>
        <row r="474">
          <cell r="C474" t="str">
            <v>Thu nhËp chÞu thuÕ tÝnh tr­íc 6% Z</v>
          </cell>
          <cell r="H474">
            <v>75185.491493368274</v>
          </cell>
        </row>
        <row r="475">
          <cell r="A475">
            <v>22</v>
          </cell>
          <cell r="B475" t="str">
            <v>H8,5c</v>
          </cell>
          <cell r="C475" t="str">
            <v>Cét bª t«ng H8,5c</v>
          </cell>
          <cell r="H475">
            <v>1690523.2185181456</v>
          </cell>
        </row>
        <row r="476">
          <cell r="C476" t="str">
            <v>a ) VËt liÖu</v>
          </cell>
        </row>
        <row r="477">
          <cell r="C477" t="str">
            <v>Cét bª t«ng H8,5c</v>
          </cell>
          <cell r="D477" t="str">
            <v>Cét</v>
          </cell>
          <cell r="E477">
            <v>1</v>
          </cell>
          <cell r="G477">
            <v>752380</v>
          </cell>
          <cell r="H477">
            <v>752380</v>
          </cell>
        </row>
        <row r="478">
          <cell r="B478">
            <v>0.55200000000000005</v>
          </cell>
          <cell r="C478" t="str">
            <v xml:space="preserve">Gç kª </v>
          </cell>
          <cell r="D478" t="str">
            <v>m3</v>
          </cell>
          <cell r="E478">
            <v>5.0000000000000001E-3</v>
          </cell>
          <cell r="G478">
            <v>1100000</v>
          </cell>
          <cell r="H478">
            <v>5500</v>
          </cell>
        </row>
        <row r="479">
          <cell r="B479">
            <v>0.55200000000000005</v>
          </cell>
          <cell r="C479" t="str">
            <v xml:space="preserve">S¬n </v>
          </cell>
          <cell r="D479" t="str">
            <v>kg</v>
          </cell>
          <cell r="E479">
            <v>0.1</v>
          </cell>
          <cell r="G479">
            <v>26130</v>
          </cell>
          <cell r="H479">
            <v>2613</v>
          </cell>
        </row>
        <row r="480">
          <cell r="C480" t="str">
            <v>b) Nh©n c«ng</v>
          </cell>
          <cell r="G480">
            <v>97937</v>
          </cell>
        </row>
        <row r="481">
          <cell r="B481" t="str">
            <v xml:space="preserve">  </v>
          </cell>
          <cell r="C481" t="str">
            <v>Dùng cét</v>
          </cell>
          <cell r="D481" t="str">
            <v>c¸i</v>
          </cell>
          <cell r="E481">
            <v>1</v>
          </cell>
          <cell r="G481">
            <v>74917</v>
          </cell>
          <cell r="H481">
            <v>74917</v>
          </cell>
        </row>
        <row r="482">
          <cell r="B482">
            <v>2.1461000000000001</v>
          </cell>
          <cell r="C482" t="str">
            <v>BD+V/c cét</v>
          </cell>
          <cell r="D482" t="str">
            <v>tÊn</v>
          </cell>
          <cell r="E482">
            <v>0.75</v>
          </cell>
          <cell r="G482">
            <v>21382</v>
          </cell>
          <cell r="H482">
            <v>16037</v>
          </cell>
        </row>
        <row r="483">
          <cell r="B483">
            <v>2.1480999999999999</v>
          </cell>
          <cell r="C483" t="str">
            <v>BD+V/c dông cô TC</v>
          </cell>
          <cell r="D483" t="str">
            <v>tÊn</v>
          </cell>
          <cell r="E483">
            <v>0.5</v>
          </cell>
          <cell r="G483">
            <v>13965</v>
          </cell>
          <cell r="H483">
            <v>6983</v>
          </cell>
        </row>
        <row r="484">
          <cell r="C484" t="str">
            <v>V/c + Bèc dì cét ®Õn huyÖn</v>
          </cell>
          <cell r="D484" t="str">
            <v>TÊn</v>
          </cell>
          <cell r="E484">
            <v>0.75</v>
          </cell>
          <cell r="G484">
            <v>241647.93268460195</v>
          </cell>
          <cell r="H484">
            <v>181235.94951345146</v>
          </cell>
        </row>
        <row r="485">
          <cell r="C485" t="str">
            <v>VËn chuyÓn tõ huyÖn ®Õn tuyÕn + bèc dì</v>
          </cell>
          <cell r="D485" t="str">
            <v>TÊn</v>
          </cell>
          <cell r="E485">
            <v>0.75</v>
          </cell>
          <cell r="G485">
            <v>110110</v>
          </cell>
          <cell r="H485">
            <v>82582.5</v>
          </cell>
        </row>
        <row r="486">
          <cell r="C486" t="str">
            <v>§Òn bï thi c«ng, lµm ®­êng t¹m.</v>
          </cell>
          <cell r="D486" t="str">
            <v>Cét</v>
          </cell>
          <cell r="E486">
            <v>1</v>
          </cell>
          <cell r="G486">
            <v>30000</v>
          </cell>
          <cell r="H486">
            <v>30000</v>
          </cell>
        </row>
        <row r="487">
          <cell r="C487" t="str">
            <v>Nh©n c«ng ®iÒu chØnh t¨ng thªm NC x (1+0,1/2,638 ) x2,01x0,95</v>
          </cell>
          <cell r="G487">
            <v>96162.810730477591</v>
          </cell>
          <cell r="H487">
            <v>96162.810730477591</v>
          </cell>
        </row>
        <row r="488">
          <cell r="C488" t="str">
            <v>Chi phÝ m¸y ®iÒu chinh t¨ng thªm C1 =  MTCx1,13</v>
          </cell>
          <cell r="H488">
            <v>0</v>
          </cell>
        </row>
        <row r="489">
          <cell r="C489" t="str">
            <v>Chi phÝ s¶n xuÊt chung: 71% CFNC</v>
          </cell>
          <cell r="H489">
            <v>346421.96477318957</v>
          </cell>
        </row>
        <row r="490">
          <cell r="C490" t="str">
            <v>Thu nhËp chÞu thuÕ tÝnh tr­íc 6% Z</v>
          </cell>
          <cell r="H490">
            <v>95689.9935010271</v>
          </cell>
        </row>
        <row r="491">
          <cell r="A491">
            <v>23</v>
          </cell>
          <cell r="B491" t="str">
            <v>LT-7,5a</v>
          </cell>
          <cell r="C491" t="str">
            <v>Cét ly t©m LT-7,5a</v>
          </cell>
          <cell r="D491" t="str">
            <v>Cét</v>
          </cell>
          <cell r="H491">
            <v>1620736.1154288133</v>
          </cell>
        </row>
        <row r="492">
          <cell r="C492" t="str">
            <v>a ) VËt liÖu</v>
          </cell>
        </row>
        <row r="493">
          <cell r="B493" t="str">
            <v>PL§G</v>
          </cell>
          <cell r="C493" t="str">
            <v>Cét ly t©m 7,5a</v>
          </cell>
          <cell r="D493" t="str">
            <v>Cét</v>
          </cell>
          <cell r="E493">
            <v>1</v>
          </cell>
          <cell r="F493">
            <v>1.002</v>
          </cell>
          <cell r="G493">
            <v>576190</v>
          </cell>
          <cell r="H493">
            <v>576190</v>
          </cell>
        </row>
        <row r="494">
          <cell r="B494" t="str">
            <v>05.5212</v>
          </cell>
          <cell r="C494" t="str">
            <v>VËt liÖu l¾p dùng</v>
          </cell>
          <cell r="G494">
            <v>8490</v>
          </cell>
          <cell r="H494">
            <v>8490</v>
          </cell>
        </row>
        <row r="495">
          <cell r="C495" t="str">
            <v>b ) Nh©n c«ng</v>
          </cell>
          <cell r="G495">
            <v>143699.185</v>
          </cell>
        </row>
        <row r="496">
          <cell r="B496" t="str">
            <v>05.5212 *1,2</v>
          </cell>
          <cell r="C496" t="str">
            <v xml:space="preserve">Dùng cét bª t«ng </v>
          </cell>
          <cell r="D496" t="str">
            <v>Cét</v>
          </cell>
          <cell r="E496">
            <v>1</v>
          </cell>
          <cell r="F496">
            <v>1.2</v>
          </cell>
          <cell r="G496">
            <v>80605</v>
          </cell>
          <cell r="H496">
            <v>96726</v>
          </cell>
        </row>
        <row r="497">
          <cell r="B497" t="str">
            <v>02.1461</v>
          </cell>
          <cell r="C497" t="str">
            <v>VËn chuyÓn cét</v>
          </cell>
          <cell r="D497" t="str">
            <v>TÊn</v>
          </cell>
          <cell r="E497">
            <v>0.67500000000000004</v>
          </cell>
          <cell r="G497">
            <v>35406.199999999997</v>
          </cell>
          <cell r="H497">
            <v>23899.185000000001</v>
          </cell>
        </row>
        <row r="498">
          <cell r="B498" t="str">
            <v>02.1481</v>
          </cell>
          <cell r="C498" t="str">
            <v>VËn chuyÓn dông cô thi c«ng</v>
          </cell>
          <cell r="D498" t="str">
            <v>TÊn</v>
          </cell>
          <cell r="E498">
            <v>0.5</v>
          </cell>
          <cell r="G498">
            <v>46148</v>
          </cell>
          <cell r="H498">
            <v>23074</v>
          </cell>
        </row>
        <row r="499">
          <cell r="C499" t="str">
            <v>V/c + Bèc dì cét ®Õn huyÖn</v>
          </cell>
          <cell r="D499" t="str">
            <v>TÊn</v>
          </cell>
          <cell r="E499">
            <v>0.67500000000000004</v>
          </cell>
          <cell r="G499">
            <v>241647.93268460195</v>
          </cell>
          <cell r="H499">
            <v>163112.35456210634</v>
          </cell>
        </row>
        <row r="500">
          <cell r="C500" t="str">
            <v>VËn chuyÓn tõ huyÖn ®Õn tuyÕn + bèc dì</v>
          </cell>
          <cell r="D500" t="str">
            <v>TÊn</v>
          </cell>
          <cell r="E500">
            <v>0.67500000000000004</v>
          </cell>
          <cell r="G500">
            <v>110110</v>
          </cell>
          <cell r="H500">
            <v>74324.25</v>
          </cell>
        </row>
        <row r="501">
          <cell r="C501" t="str">
            <v>§Òn bï thi c«ng, lµm ®­êng t¹m.</v>
          </cell>
          <cell r="D501" t="str">
            <v>Cét</v>
          </cell>
          <cell r="E501">
            <v>1</v>
          </cell>
          <cell r="G501">
            <v>30000</v>
          </cell>
          <cell r="H501">
            <v>30000</v>
          </cell>
        </row>
        <row r="502">
          <cell r="C502" t="str">
            <v>Nh©n c«ng ®iÒu chØnh t¨ng thªm NC x (1+0,1/2,638 ) x2,01x0,95</v>
          </cell>
          <cell r="G502">
            <v>141095.98547309887</v>
          </cell>
          <cell r="H502">
            <v>141095.98547309887</v>
          </cell>
        </row>
        <row r="503">
          <cell r="C503" t="str">
            <v>Chi phÝ m¸y ®iÒu chinh t¨ng thªm C1 =  MTCx1,13</v>
          </cell>
          <cell r="H503">
            <v>0</v>
          </cell>
        </row>
        <row r="504">
          <cell r="C504" t="str">
            <v>Chi phÝ s¶n xuÊt chung: 71% CFNC</v>
          </cell>
          <cell r="H504">
            <v>392084.56027499575</v>
          </cell>
        </row>
        <row r="505">
          <cell r="C505" t="str">
            <v>Thu nhËp chÞu thuÕ tÝnh tr­íc 6% Z</v>
          </cell>
          <cell r="H505">
            <v>91739.780118612063</v>
          </cell>
        </row>
        <row r="506">
          <cell r="A506">
            <v>24</v>
          </cell>
          <cell r="B506" t="str">
            <v>LT-7,5b</v>
          </cell>
          <cell r="C506" t="str">
            <v>Cét ly t©m LT-7,5b</v>
          </cell>
          <cell r="D506" t="str">
            <v>Cét</v>
          </cell>
          <cell r="H506">
            <v>1647246.7154288131</v>
          </cell>
        </row>
        <row r="507">
          <cell r="C507" t="str">
            <v>a ) VËt liÖu</v>
          </cell>
        </row>
        <row r="508">
          <cell r="B508" t="str">
            <v>PL§G</v>
          </cell>
          <cell r="C508" t="str">
            <v>Cét ly t©m 7,5b</v>
          </cell>
          <cell r="D508" t="str">
            <v>Cét</v>
          </cell>
          <cell r="E508">
            <v>1</v>
          </cell>
          <cell r="F508">
            <v>1.002</v>
          </cell>
          <cell r="G508">
            <v>600000</v>
          </cell>
          <cell r="H508">
            <v>601200</v>
          </cell>
        </row>
        <row r="509">
          <cell r="B509" t="str">
            <v>05.5212</v>
          </cell>
          <cell r="C509" t="str">
            <v>VËt liÖu l¾p dùng</v>
          </cell>
          <cell r="G509">
            <v>8490</v>
          </cell>
          <cell r="H509">
            <v>8490</v>
          </cell>
        </row>
        <row r="510">
          <cell r="C510" t="str">
            <v>b ) Nh©n c«ng</v>
          </cell>
          <cell r="G510">
            <v>143699.185</v>
          </cell>
        </row>
        <row r="511">
          <cell r="B511" t="str">
            <v>05.5212 *1,2</v>
          </cell>
          <cell r="C511" t="str">
            <v xml:space="preserve">Dùng cét bª t«ng </v>
          </cell>
          <cell r="D511" t="str">
            <v>Cét</v>
          </cell>
          <cell r="E511">
            <v>1</v>
          </cell>
          <cell r="F511">
            <v>1.2</v>
          </cell>
          <cell r="G511">
            <v>80605</v>
          </cell>
          <cell r="H511">
            <v>96726</v>
          </cell>
        </row>
        <row r="512">
          <cell r="B512" t="str">
            <v>02.1461</v>
          </cell>
          <cell r="C512" t="str">
            <v>VËn chuyÓn cét</v>
          </cell>
          <cell r="D512" t="str">
            <v>TÊn</v>
          </cell>
          <cell r="E512">
            <v>0.67500000000000004</v>
          </cell>
          <cell r="G512">
            <v>35406.199999999997</v>
          </cell>
          <cell r="H512">
            <v>23899.185000000001</v>
          </cell>
        </row>
        <row r="513">
          <cell r="B513" t="str">
            <v>02.1481</v>
          </cell>
          <cell r="C513" t="str">
            <v>VËn chuyÓn dông cô thi c«ng</v>
          </cell>
          <cell r="D513" t="str">
            <v>TÊn</v>
          </cell>
          <cell r="E513">
            <v>0.5</v>
          </cell>
          <cell r="G513">
            <v>46148</v>
          </cell>
          <cell r="H513">
            <v>23074</v>
          </cell>
        </row>
        <row r="514">
          <cell r="C514" t="str">
            <v>V/c + Bèc dì cét ®Õn huyÖn</v>
          </cell>
          <cell r="D514" t="str">
            <v>TÊn</v>
          </cell>
          <cell r="E514">
            <v>0.67500000000000004</v>
          </cell>
          <cell r="G514">
            <v>241647.93268460195</v>
          </cell>
          <cell r="H514">
            <v>163112.35456210634</v>
          </cell>
        </row>
        <row r="515">
          <cell r="C515" t="str">
            <v>VËn chuyÓn tõ huyÖn ®Õn tuyÕn + bèc dì</v>
          </cell>
          <cell r="D515" t="str">
            <v>TÊn</v>
          </cell>
          <cell r="E515">
            <v>0.67500000000000004</v>
          </cell>
          <cell r="G515">
            <v>110110</v>
          </cell>
          <cell r="H515">
            <v>74324.25</v>
          </cell>
        </row>
        <row r="516">
          <cell r="C516" t="str">
            <v>§Òn bï thi c«ng, lµm ®­êng t¹m.</v>
          </cell>
          <cell r="D516" t="str">
            <v>Cét</v>
          </cell>
          <cell r="E516">
            <v>1</v>
          </cell>
          <cell r="G516">
            <v>30000</v>
          </cell>
          <cell r="H516">
            <v>30000</v>
          </cell>
        </row>
        <row r="517">
          <cell r="C517" t="str">
            <v>Nh©n c«ng ®iÒu chØnh t¨ng thªm NC x (1+0,1/2,638 ) x2,01x0,95</v>
          </cell>
          <cell r="G517">
            <v>141095.98547309887</v>
          </cell>
          <cell r="H517">
            <v>141095.98547309887</v>
          </cell>
        </row>
        <row r="518">
          <cell r="C518" t="str">
            <v>Chi phÝ m¸y ®iÒu chinh t¨ng thªm C1 =  MTCx1,13</v>
          </cell>
          <cell r="H518">
            <v>0</v>
          </cell>
        </row>
        <row r="519">
          <cell r="C519" t="str">
            <v>Chi phÝ s¶n xuÊt chung: 71% CFNC</v>
          </cell>
          <cell r="H519">
            <v>392084.56027499575</v>
          </cell>
        </row>
        <row r="520">
          <cell r="C520" t="str">
            <v>Thu nhËp chÞu thuÕ tÝnh tr­íc 6% Z</v>
          </cell>
          <cell r="H520">
            <v>93240.380118612069</v>
          </cell>
        </row>
        <row r="521">
          <cell r="A521">
            <v>25</v>
          </cell>
          <cell r="B521" t="str">
            <v>LT-7,5c</v>
          </cell>
          <cell r="C521" t="str">
            <v>Cét ly t©m LT-7,5c</v>
          </cell>
          <cell r="H521">
            <v>1707936.252228813</v>
          </cell>
        </row>
        <row r="522">
          <cell r="C522" t="str">
            <v>a ) VËt liÖu</v>
          </cell>
        </row>
        <row r="523">
          <cell r="B523" t="str">
            <v>PL§G</v>
          </cell>
          <cell r="C523" t="str">
            <v>Cét ly t©m 7,5c</v>
          </cell>
          <cell r="D523" t="str">
            <v>Cét</v>
          </cell>
          <cell r="E523">
            <v>1</v>
          </cell>
          <cell r="F523">
            <v>1.002</v>
          </cell>
          <cell r="G523">
            <v>657140</v>
          </cell>
          <cell r="H523">
            <v>658454.28</v>
          </cell>
        </row>
        <row r="524">
          <cell r="B524" t="str">
            <v>05.5212</v>
          </cell>
          <cell r="C524" t="str">
            <v>VËt liÖu l¾p dùng</v>
          </cell>
          <cell r="G524">
            <v>8490</v>
          </cell>
          <cell r="H524">
            <v>8490</v>
          </cell>
        </row>
        <row r="525">
          <cell r="C525" t="str">
            <v>b ) Nh©n c«ng</v>
          </cell>
          <cell r="G525">
            <v>143699.185</v>
          </cell>
        </row>
        <row r="526">
          <cell r="B526" t="str">
            <v>05.5212 *1,2</v>
          </cell>
          <cell r="C526" t="str">
            <v xml:space="preserve">Dùng cét bª t«ng </v>
          </cell>
          <cell r="D526" t="str">
            <v>Cét</v>
          </cell>
          <cell r="E526">
            <v>1</v>
          </cell>
          <cell r="F526">
            <v>1.2</v>
          </cell>
          <cell r="G526">
            <v>80605</v>
          </cell>
          <cell r="H526">
            <v>96726</v>
          </cell>
        </row>
        <row r="527">
          <cell r="B527" t="str">
            <v>02.1461</v>
          </cell>
          <cell r="C527" t="str">
            <v>VËn chuyÓn cét</v>
          </cell>
          <cell r="D527" t="str">
            <v>TÊn</v>
          </cell>
          <cell r="E527">
            <v>0.67500000000000004</v>
          </cell>
          <cell r="G527">
            <v>35406.199999999997</v>
          </cell>
          <cell r="H527">
            <v>23899.185000000001</v>
          </cell>
        </row>
        <row r="528">
          <cell r="B528" t="str">
            <v>02.1481</v>
          </cell>
          <cell r="C528" t="str">
            <v>VËn chuyÓn dông cô thi c«ng</v>
          </cell>
          <cell r="D528" t="str">
            <v>TÊn</v>
          </cell>
          <cell r="E528">
            <v>0.5</v>
          </cell>
          <cell r="G528">
            <v>46148</v>
          </cell>
          <cell r="H528">
            <v>23074</v>
          </cell>
        </row>
        <row r="529">
          <cell r="C529" t="str">
            <v>V/c + Bèc dì cét ®Õn huyÖn</v>
          </cell>
          <cell r="D529" t="str">
            <v>TÊn</v>
          </cell>
          <cell r="E529">
            <v>0.67500000000000004</v>
          </cell>
          <cell r="G529">
            <v>241647.93268460195</v>
          </cell>
          <cell r="H529">
            <v>163112.35456210634</v>
          </cell>
        </row>
        <row r="530">
          <cell r="C530" t="str">
            <v>VËn chuyÓn tõ huyÖn ®Õn tuyÕn + bèc dì</v>
          </cell>
          <cell r="D530" t="str">
            <v>TÊn</v>
          </cell>
          <cell r="E530">
            <v>0.67500000000000004</v>
          </cell>
          <cell r="G530">
            <v>110110</v>
          </cell>
          <cell r="H530">
            <v>74324.25</v>
          </cell>
        </row>
        <row r="531">
          <cell r="C531" t="str">
            <v>§Òn bï thi c«ng, lµm ®­êng t¹m.</v>
          </cell>
          <cell r="D531" t="str">
            <v>Cét</v>
          </cell>
          <cell r="E531">
            <v>1</v>
          </cell>
          <cell r="G531">
            <v>30000</v>
          </cell>
          <cell r="H531">
            <v>30000</v>
          </cell>
        </row>
        <row r="532">
          <cell r="C532" t="str">
            <v>Nh©n c«ng ®iÒu chØnh t¨ng thªm NC x (1+0,1/2,638 ) x2,01x0,95</v>
          </cell>
          <cell r="G532">
            <v>141095.98547309887</v>
          </cell>
          <cell r="H532">
            <v>141095.98547309887</v>
          </cell>
        </row>
        <row r="533">
          <cell r="C533" t="str">
            <v>Chi phÝ m¸y ®iÒu chinh t¨ng thªm C1 =  MTCx1,13</v>
          </cell>
          <cell r="H533">
            <v>0</v>
          </cell>
        </row>
        <row r="534">
          <cell r="C534" t="str">
            <v>Chi phÝ s¶n xuÊt chung: 71% CFNC</v>
          </cell>
          <cell r="H534">
            <v>392084.56027499575</v>
          </cell>
        </row>
        <row r="535">
          <cell r="C535" t="str">
            <v>Thu nhËp chÞu thuÕ tÝnh tr­íc 6% Z</v>
          </cell>
          <cell r="H535">
            <v>96675.636918612057</v>
          </cell>
        </row>
        <row r="536">
          <cell r="A536">
            <v>26</v>
          </cell>
          <cell r="B536" t="str">
            <v>LT-6,5a</v>
          </cell>
          <cell r="C536" t="str">
            <v>Cét ly t©m LT-6,5a</v>
          </cell>
          <cell r="H536">
            <v>1434822.7154288131</v>
          </cell>
        </row>
        <row r="537">
          <cell r="C537" t="str">
            <v>a ) VËt liÖu</v>
          </cell>
        </row>
        <row r="538">
          <cell r="B538" t="str">
            <v>PL§G</v>
          </cell>
          <cell r="C538" t="str">
            <v>Cét ly t©m 6,5a</v>
          </cell>
          <cell r="D538" t="str">
            <v>Cét</v>
          </cell>
          <cell r="E538">
            <v>1</v>
          </cell>
          <cell r="F538">
            <v>1.002</v>
          </cell>
          <cell r="G538">
            <v>400000</v>
          </cell>
          <cell r="H538">
            <v>400800</v>
          </cell>
        </row>
        <row r="539">
          <cell r="B539" t="str">
            <v>05.5211</v>
          </cell>
          <cell r="C539" t="str">
            <v>VËt liÖu l¾p dùng</v>
          </cell>
          <cell r="G539">
            <v>8490</v>
          </cell>
          <cell r="H539">
            <v>8490</v>
          </cell>
        </row>
        <row r="540">
          <cell r="C540" t="str">
            <v>b ) Nh©n c«ng</v>
          </cell>
          <cell r="G540">
            <v>143699.185</v>
          </cell>
        </row>
        <row r="541">
          <cell r="B541" t="str">
            <v>05.5211 x 1,2</v>
          </cell>
          <cell r="C541" t="str">
            <v xml:space="preserve">Dùng cét bª t«ng </v>
          </cell>
          <cell r="D541" t="str">
            <v>Cét</v>
          </cell>
          <cell r="E541">
            <v>1</v>
          </cell>
          <cell r="F541">
            <v>1.2</v>
          </cell>
          <cell r="G541">
            <v>80605</v>
          </cell>
          <cell r="H541">
            <v>96726</v>
          </cell>
        </row>
        <row r="542">
          <cell r="B542" t="str">
            <v>02.1461</v>
          </cell>
          <cell r="C542" t="str">
            <v>VËn chuyÓn cét</v>
          </cell>
          <cell r="D542" t="str">
            <v>TÊn</v>
          </cell>
          <cell r="E542">
            <v>0.67500000000000004</v>
          </cell>
          <cell r="G542">
            <v>35406.199999999997</v>
          </cell>
          <cell r="H542">
            <v>23899.185000000001</v>
          </cell>
        </row>
        <row r="543">
          <cell r="B543" t="str">
            <v>02.1481</v>
          </cell>
          <cell r="C543" t="str">
            <v xml:space="preserve">VËn chuyÓn dông cô thi c«ng </v>
          </cell>
          <cell r="D543" t="str">
            <v>TÊn</v>
          </cell>
          <cell r="E543">
            <v>0.5</v>
          </cell>
          <cell r="G543">
            <v>46148</v>
          </cell>
          <cell r="H543">
            <v>23074</v>
          </cell>
        </row>
        <row r="544">
          <cell r="C544" t="str">
            <v>V/c + Bèc dì cét ®Õn huyÖn</v>
          </cell>
          <cell r="D544" t="str">
            <v>TÊn</v>
          </cell>
          <cell r="E544">
            <v>0.67500000000000004</v>
          </cell>
          <cell r="G544">
            <v>241647.93268460195</v>
          </cell>
          <cell r="H544">
            <v>163112.35456210634</v>
          </cell>
        </row>
        <row r="545">
          <cell r="C545" t="str">
            <v>VËn chuyÓn tõ huyÖn ®Õn tuyÕn + bèc dì</v>
          </cell>
          <cell r="D545" t="str">
            <v>TÊn</v>
          </cell>
          <cell r="E545">
            <v>0.67500000000000004</v>
          </cell>
          <cell r="G545">
            <v>110110</v>
          </cell>
          <cell r="H545">
            <v>74324.25</v>
          </cell>
        </row>
        <row r="546">
          <cell r="C546" t="str">
            <v>§Òn bï thi c«ng, lµm ®­êng t¹m.</v>
          </cell>
          <cell r="D546" t="str">
            <v>Cét</v>
          </cell>
          <cell r="E546">
            <v>1</v>
          </cell>
          <cell r="G546">
            <v>30000</v>
          </cell>
          <cell r="H546">
            <v>30000</v>
          </cell>
        </row>
        <row r="547">
          <cell r="C547" t="str">
            <v>Nh©n c«ng ®iÒu chØnh t¨ng thªm NC x (1+0,1/2,638 ) x2,01x0,95</v>
          </cell>
          <cell r="G547">
            <v>141095.98547309887</v>
          </cell>
          <cell r="H547">
            <v>141095.98547309887</v>
          </cell>
        </row>
        <row r="548">
          <cell r="C548" t="str">
            <v>Chi phÝ m¸y ®iÒu chinh t¨ng thªm C1 =  MTCx1,13</v>
          </cell>
          <cell r="H548">
            <v>0</v>
          </cell>
        </row>
        <row r="549">
          <cell r="C549" t="str">
            <v>Chi phÝ s¶n xuÊt chung: 71% CFNC</v>
          </cell>
          <cell r="H549">
            <v>392084.56027499575</v>
          </cell>
        </row>
        <row r="550">
          <cell r="C550" t="str">
            <v>Thu nhËp chÞu thuÕ tÝnh tr­íc 6% Z</v>
          </cell>
          <cell r="H550">
            <v>81216.380118612069</v>
          </cell>
        </row>
        <row r="551">
          <cell r="A551">
            <v>27</v>
          </cell>
          <cell r="B551" t="str">
            <v>LT-8,5a</v>
          </cell>
          <cell r="C551" t="str">
            <v>Cét ly t©m LT-8,5a</v>
          </cell>
          <cell r="H551">
            <v>1723192.1180336063</v>
          </cell>
        </row>
        <row r="552">
          <cell r="C552" t="str">
            <v>a ) VËt liÖu</v>
          </cell>
        </row>
        <row r="553">
          <cell r="B553" t="str">
            <v>PL§G</v>
          </cell>
          <cell r="C553" t="str">
            <v>Cét trßn cao 8,5a</v>
          </cell>
          <cell r="D553" t="str">
            <v>Cét</v>
          </cell>
          <cell r="E553">
            <v>1</v>
          </cell>
          <cell r="F553">
            <v>1.002</v>
          </cell>
          <cell r="G553">
            <v>661910</v>
          </cell>
          <cell r="H553">
            <v>663233.81999999995</v>
          </cell>
        </row>
        <row r="554">
          <cell r="B554" t="str">
            <v>05.5212</v>
          </cell>
          <cell r="C554" t="str">
            <v>VËt liÖu l¾p dùng</v>
          </cell>
          <cell r="G554">
            <v>8490</v>
          </cell>
          <cell r="H554">
            <v>8490</v>
          </cell>
        </row>
        <row r="555">
          <cell r="C555" t="str">
            <v>b ) Nh©n c«ng</v>
          </cell>
          <cell r="G555">
            <v>140323.60200000001</v>
          </cell>
        </row>
        <row r="556">
          <cell r="B556" t="str">
            <v>05.5212 x 1,2</v>
          </cell>
          <cell r="C556" t="str">
            <v xml:space="preserve">Dùng cét bª t«ng </v>
          </cell>
          <cell r="D556" t="str">
            <v>Cét</v>
          </cell>
          <cell r="E556">
            <v>1</v>
          </cell>
          <cell r="F556">
            <v>1.2</v>
          </cell>
          <cell r="G556">
            <v>80605</v>
          </cell>
          <cell r="H556">
            <v>96726</v>
          </cell>
        </row>
        <row r="557">
          <cell r="B557" t="str">
            <v>02.1461</v>
          </cell>
          <cell r="C557" t="str">
            <v>VËn chuyÓn cét</v>
          </cell>
          <cell r="D557" t="str">
            <v>TÊn</v>
          </cell>
          <cell r="E557">
            <v>0.71</v>
          </cell>
          <cell r="G557">
            <v>35406.199999999997</v>
          </cell>
          <cell r="H557">
            <v>25138.401999999998</v>
          </cell>
        </row>
        <row r="558">
          <cell r="B558" t="str">
            <v>02.1481</v>
          </cell>
          <cell r="C558" t="str">
            <v>VËn chuyÓn dông cô thi c«ng</v>
          </cell>
          <cell r="D558" t="str">
            <v>TÊn</v>
          </cell>
          <cell r="E558">
            <v>0.4</v>
          </cell>
          <cell r="G558">
            <v>46148</v>
          </cell>
          <cell r="H558">
            <v>18459.2</v>
          </cell>
        </row>
        <row r="559">
          <cell r="C559" t="str">
            <v>V/c + Bèc dì cét ®Õn huyÖn</v>
          </cell>
          <cell r="D559" t="str">
            <v>TÊn</v>
          </cell>
          <cell r="E559">
            <v>0.71</v>
          </cell>
          <cell r="G559">
            <v>241647.93268460195</v>
          </cell>
          <cell r="H559">
            <v>171570.03220606738</v>
          </cell>
        </row>
        <row r="560">
          <cell r="C560" t="str">
            <v>VËn chuyÓn tõ huyÖn ®Õn tuyÕn + bèc dì</v>
          </cell>
          <cell r="D560" t="str">
            <v>TÊn</v>
          </cell>
          <cell r="E560">
            <v>0.71</v>
          </cell>
          <cell r="G560">
            <v>110110</v>
          </cell>
          <cell r="H560">
            <v>78178.099999999991</v>
          </cell>
        </row>
        <row r="561">
          <cell r="C561" t="str">
            <v>§Òn bï thi c«ng, lµm ®­êng t¹m.</v>
          </cell>
          <cell r="D561" t="str">
            <v>Cét</v>
          </cell>
          <cell r="E561">
            <v>1</v>
          </cell>
          <cell r="G561">
            <v>30000</v>
          </cell>
          <cell r="H561">
            <v>30000</v>
          </cell>
        </row>
        <row r="562">
          <cell r="C562" t="str">
            <v>Nh©n c«ng ®iÒu chØnh t¨ng thªm NC x (1+0,1/2,638 ) x2,01x0,95</v>
          </cell>
          <cell r="G562">
            <v>137781.55324489076</v>
          </cell>
          <cell r="H562">
            <v>137781.55324489076</v>
          </cell>
        </row>
        <row r="563">
          <cell r="C563" t="str">
            <v>Chi phÝ m¸y ®iÒu chinh t¨ng thªm C1 =  MTCx1,13</v>
          </cell>
          <cell r="H563">
            <v>0</v>
          </cell>
        </row>
        <row r="564">
          <cell r="C564" t="str">
            <v>Chi phÝ s¶n xuÊt chung: 71% CFNC</v>
          </cell>
          <cell r="H564">
            <v>396075.83409018029</v>
          </cell>
        </row>
        <row r="565">
          <cell r="C565" t="str">
            <v>Thu nhËp chÞu thuÕ tÝnh tr­íc 6% Z</v>
          </cell>
          <cell r="H565">
            <v>97539.176492468279</v>
          </cell>
        </row>
        <row r="566">
          <cell r="A566">
            <v>28</v>
          </cell>
          <cell r="B566" t="str">
            <v>LT-8,5b</v>
          </cell>
          <cell r="C566" t="str">
            <v>Cét ly t©m LT-8,5b</v>
          </cell>
          <cell r="H566">
            <v>2519612.5833179839</v>
          </cell>
        </row>
        <row r="567">
          <cell r="C567" t="str">
            <v>a ) VËt liÖu</v>
          </cell>
          <cell r="H567">
            <v>724208.58</v>
          </cell>
        </row>
        <row r="568">
          <cell r="B568" t="str">
            <v>PL§G</v>
          </cell>
          <cell r="C568" t="str">
            <v>Cét trßn cao 8,5b</v>
          </cell>
          <cell r="D568" t="str">
            <v>Cét</v>
          </cell>
          <cell r="E568">
            <v>1</v>
          </cell>
          <cell r="F568">
            <v>1.002</v>
          </cell>
          <cell r="G568">
            <v>714290</v>
          </cell>
          <cell r="H568">
            <v>715718.58</v>
          </cell>
        </row>
        <row r="569">
          <cell r="B569" t="str">
            <v>05.5212</v>
          </cell>
          <cell r="C569" t="str">
            <v>VËt liÖu l¾p dùng</v>
          </cell>
          <cell r="G569">
            <v>8490</v>
          </cell>
          <cell r="H569">
            <v>8490</v>
          </cell>
        </row>
        <row r="570">
          <cell r="C570" t="str">
            <v>b ) Nh©n c«ng</v>
          </cell>
          <cell r="G570">
            <v>144938.402</v>
          </cell>
        </row>
        <row r="571">
          <cell r="B571" t="str">
            <v>05.5212 x 1,2</v>
          </cell>
          <cell r="C571" t="str">
            <v xml:space="preserve">Dùng cét bª t«ng </v>
          </cell>
          <cell r="D571" t="str">
            <v>Cét</v>
          </cell>
          <cell r="E571">
            <v>1</v>
          </cell>
          <cell r="F571">
            <v>1.2</v>
          </cell>
          <cell r="G571">
            <v>80605</v>
          </cell>
          <cell r="H571">
            <v>96726</v>
          </cell>
        </row>
        <row r="572">
          <cell r="B572" t="str">
            <v>02.1461</v>
          </cell>
          <cell r="C572" t="str">
            <v>VËn chuyÓn cét</v>
          </cell>
          <cell r="D572" t="str">
            <v>TÊn</v>
          </cell>
          <cell r="E572">
            <v>0.71</v>
          </cell>
          <cell r="G572">
            <v>35406.199999999997</v>
          </cell>
          <cell r="H572">
            <v>25138.401999999998</v>
          </cell>
        </row>
        <row r="573">
          <cell r="B573" t="str">
            <v>02.1481</v>
          </cell>
          <cell r="C573" t="str">
            <v>VËn chuyÓn dông cô thi c«ng</v>
          </cell>
          <cell r="D573" t="str">
            <v>TÊn</v>
          </cell>
          <cell r="E573">
            <v>0.5</v>
          </cell>
          <cell r="G573">
            <v>46148</v>
          </cell>
          <cell r="H573">
            <v>23074</v>
          </cell>
        </row>
        <row r="574">
          <cell r="C574" t="str">
            <v>V/c + Bèc dì cét ®Õn huyÖn</v>
          </cell>
          <cell r="D574" t="str">
            <v>TÊn</v>
          </cell>
          <cell r="E574">
            <v>0.71</v>
          </cell>
          <cell r="G574">
            <v>241647.93268460195</v>
          </cell>
          <cell r="H574">
            <v>171570.03220606738</v>
          </cell>
        </row>
        <row r="575">
          <cell r="C575" t="str">
            <v>VËn chuyÓn tõ huyÖn ®Õn tuyÕn + bèc dì</v>
          </cell>
          <cell r="D575" t="str">
            <v>TÊn</v>
          </cell>
          <cell r="E575">
            <v>0.71</v>
          </cell>
          <cell r="G575">
            <v>110110</v>
          </cell>
          <cell r="H575">
            <v>78178.099999999991</v>
          </cell>
        </row>
        <row r="576">
          <cell r="C576" t="str">
            <v>§Òn bï thi c«ng, lµm ®­êng t¹m.</v>
          </cell>
          <cell r="D576" t="str">
            <v>Cét</v>
          </cell>
          <cell r="E576">
            <v>1</v>
          </cell>
          <cell r="G576">
            <v>30000</v>
          </cell>
          <cell r="H576">
            <v>30000</v>
          </cell>
        </row>
        <row r="577">
          <cell r="C577" t="str">
            <v>Nh©n c«ng ®iÒu chØnh t¨ng thªm NC x (1+0,1/2,638 ) x2,01x0,95</v>
          </cell>
          <cell r="G577">
            <v>142312.75329144119</v>
          </cell>
          <cell r="H577">
            <v>142312.75329144119</v>
          </cell>
        </row>
        <row r="578">
          <cell r="C578" t="str">
            <v>Chi phÝ m¸y ®iÒu chinh t¨ng thªm C1 =  MTCx1,13</v>
          </cell>
          <cell r="H578">
            <v>0</v>
          </cell>
        </row>
        <row r="579">
          <cell r="C579" t="str">
            <v>Chi phÝ s¶n xuÊt chung: 71% CFNC</v>
          </cell>
          <cell r="H579">
            <v>402569.49412323104</v>
          </cell>
        </row>
        <row r="580">
          <cell r="C580" t="str">
            <v>Thu nhËp chÞu thuÕ tÝnh tr­íc 6% Z</v>
          </cell>
          <cell r="H580">
            <v>101626.64169724437</v>
          </cell>
        </row>
        <row r="581">
          <cell r="A581">
            <v>29</v>
          </cell>
          <cell r="B581" t="str">
            <v>LT-8,5c</v>
          </cell>
          <cell r="C581" t="str">
            <v>Cét ly t©m LT-8,5c</v>
          </cell>
          <cell r="H581">
            <v>1820693.080517984</v>
          </cell>
        </row>
        <row r="582">
          <cell r="C582" t="str">
            <v>a ) VËt liÖu</v>
          </cell>
        </row>
        <row r="583">
          <cell r="B583" t="str">
            <v>PL§G</v>
          </cell>
          <cell r="C583" t="str">
            <v>Cét trßn cao 8,5m</v>
          </cell>
          <cell r="D583" t="str">
            <v>Cét</v>
          </cell>
          <cell r="E583">
            <v>1</v>
          </cell>
          <cell r="F583">
            <v>1.002</v>
          </cell>
          <cell r="G583">
            <v>738100</v>
          </cell>
          <cell r="H583">
            <v>739576.2</v>
          </cell>
        </row>
        <row r="584">
          <cell r="B584" t="str">
            <v>05.5212</v>
          </cell>
          <cell r="C584" t="str">
            <v>VËt liÖu l¾p dùng</v>
          </cell>
          <cell r="G584">
            <v>8490</v>
          </cell>
          <cell r="H584">
            <v>8490</v>
          </cell>
        </row>
        <row r="585">
          <cell r="C585" t="str">
            <v>b ) Nh©n c«ng</v>
          </cell>
          <cell r="G585">
            <v>144938.402</v>
          </cell>
        </row>
        <row r="586">
          <cell r="B586" t="str">
            <v>05.5212 x 1,2</v>
          </cell>
          <cell r="C586" t="str">
            <v xml:space="preserve">Dùng cét bª t«ng </v>
          </cell>
          <cell r="D586" t="str">
            <v>Cét</v>
          </cell>
          <cell r="E586">
            <v>1</v>
          </cell>
          <cell r="F586">
            <v>1.2</v>
          </cell>
          <cell r="G586">
            <v>80605</v>
          </cell>
          <cell r="H586">
            <v>96726</v>
          </cell>
        </row>
        <row r="587">
          <cell r="B587" t="str">
            <v>02.1461</v>
          </cell>
          <cell r="C587" t="str">
            <v>VËn chuyÓn cét</v>
          </cell>
          <cell r="D587" t="str">
            <v>TÊn</v>
          </cell>
          <cell r="E587">
            <v>0.71</v>
          </cell>
          <cell r="G587">
            <v>35406.199999999997</v>
          </cell>
          <cell r="H587">
            <v>25138.401999999998</v>
          </cell>
        </row>
        <row r="588">
          <cell r="B588" t="str">
            <v>02.1481</v>
          </cell>
          <cell r="C588" t="str">
            <v>VËn chuyÓn dông cô thi c«ng vµo ra</v>
          </cell>
          <cell r="D588" t="str">
            <v>TÊn</v>
          </cell>
          <cell r="E588">
            <v>0.5</v>
          </cell>
          <cell r="G588">
            <v>46148</v>
          </cell>
          <cell r="H588">
            <v>23074</v>
          </cell>
        </row>
        <row r="589">
          <cell r="C589" t="str">
            <v>V/c + Bèc dì cét ®Õn huyÖn</v>
          </cell>
          <cell r="D589" t="str">
            <v>TÊn</v>
          </cell>
          <cell r="E589">
            <v>0.71</v>
          </cell>
          <cell r="G589">
            <v>241647.93268460195</v>
          </cell>
          <cell r="H589">
            <v>171570.03220606738</v>
          </cell>
        </row>
        <row r="590">
          <cell r="C590" t="str">
            <v>VËn chuyÓn tõ huyÖn ®Õn tuyÕn + bèc dì</v>
          </cell>
          <cell r="D590" t="str">
            <v>TÊn</v>
          </cell>
          <cell r="E590">
            <v>0.71</v>
          </cell>
          <cell r="G590">
            <v>110110</v>
          </cell>
          <cell r="H590">
            <v>78178.099999999991</v>
          </cell>
        </row>
        <row r="591">
          <cell r="C591" t="str">
            <v>§Òn bï thi c«ng, lµm ®­êng t¹m.</v>
          </cell>
          <cell r="D591" t="str">
            <v>Cét</v>
          </cell>
          <cell r="E591">
            <v>1</v>
          </cell>
          <cell r="G591">
            <v>30000</v>
          </cell>
          <cell r="H591">
            <v>30000</v>
          </cell>
        </row>
        <row r="592">
          <cell r="C592" t="str">
            <v>Nh©n c«ng ®iÒu chØnh t¨ng thªm NC x (1+0,1/2,638 ) x2,01x0,95</v>
          </cell>
          <cell r="G592">
            <v>142312.75329144119</v>
          </cell>
          <cell r="H592">
            <v>142312.75329144119</v>
          </cell>
        </row>
        <row r="593">
          <cell r="C593" t="str">
            <v>Chi phÝ m¸y ®iÒu chinh t¨ng thªm C1 =  MTCx1,13</v>
          </cell>
          <cell r="H593">
            <v>0</v>
          </cell>
        </row>
        <row r="594">
          <cell r="C594" t="str">
            <v>Chi phÝ s¶n xuÊt chung: 71% CFNC</v>
          </cell>
          <cell r="H594">
            <v>402569.49412323104</v>
          </cell>
        </row>
        <row r="595">
          <cell r="C595" t="str">
            <v>Thu nhËp chÞu thuÕ tÝnh tr­íc 6% Z</v>
          </cell>
          <cell r="H595">
            <v>103058.09889724437</v>
          </cell>
        </row>
        <row r="596">
          <cell r="A596">
            <v>30</v>
          </cell>
          <cell r="B596" t="str">
            <v>LT10b</v>
          </cell>
          <cell r="C596" t="str">
            <v>Cét bª t«ng ly t©m</v>
          </cell>
          <cell r="H596">
            <v>2129980.8269570018</v>
          </cell>
        </row>
        <row r="597">
          <cell r="C597" t="str">
            <v>a ) VËt liÖu</v>
          </cell>
        </row>
        <row r="598">
          <cell r="B598" t="str">
            <v>PL§G</v>
          </cell>
          <cell r="C598" t="str">
            <v>Cét trßn cao 10m</v>
          </cell>
          <cell r="D598" t="str">
            <v>Cét</v>
          </cell>
          <cell r="E598">
            <v>1</v>
          </cell>
          <cell r="F598">
            <v>1.002</v>
          </cell>
          <cell r="G598">
            <v>1161610</v>
          </cell>
          <cell r="H598">
            <v>1163933.22</v>
          </cell>
        </row>
        <row r="599">
          <cell r="B599" t="str">
            <v>05.5212</v>
          </cell>
          <cell r="C599" t="str">
            <v>VËt liÖu l¾p dùng</v>
          </cell>
          <cell r="G599">
            <v>8490</v>
          </cell>
          <cell r="H599">
            <v>8490</v>
          </cell>
        </row>
        <row r="600">
          <cell r="C600" t="str">
            <v>b ) Nh©n c«ng</v>
          </cell>
          <cell r="G600">
            <v>297075.0945648104</v>
          </cell>
        </row>
        <row r="601">
          <cell r="B601" t="str">
            <v>05.5212 x 1,2</v>
          </cell>
          <cell r="C601" t="str">
            <v xml:space="preserve">Dùng cét bª t«ng </v>
          </cell>
          <cell r="D601" t="str">
            <v>Cét</v>
          </cell>
          <cell r="E601">
            <v>1</v>
          </cell>
          <cell r="F601">
            <v>1.2</v>
          </cell>
          <cell r="G601">
            <v>80605</v>
          </cell>
          <cell r="H601">
            <v>96726</v>
          </cell>
        </row>
        <row r="602">
          <cell r="B602" t="str">
            <v>02.1461</v>
          </cell>
          <cell r="C602" t="str">
            <v>VËn chuyÓn cét</v>
          </cell>
          <cell r="D602" t="str">
            <v>TÊn</v>
          </cell>
          <cell r="E602">
            <v>0.85</v>
          </cell>
          <cell r="G602">
            <v>35406.199999999997</v>
          </cell>
          <cell r="H602">
            <v>30095.269999999997</v>
          </cell>
        </row>
        <row r="603">
          <cell r="B603" t="str">
            <v>02.1481</v>
          </cell>
          <cell r="C603" t="str">
            <v>VËn chuyÓn dông cô thi c«ng</v>
          </cell>
          <cell r="D603" t="str">
            <v>TÊn</v>
          </cell>
          <cell r="E603">
            <v>0.5</v>
          </cell>
          <cell r="G603">
            <v>46148</v>
          </cell>
          <cell r="H603">
            <v>23074</v>
          </cell>
        </row>
        <row r="604">
          <cell r="C604" t="str">
            <v>V/c + Bèc dì cét ®Õn huyÖn</v>
          </cell>
          <cell r="D604" t="str">
            <v>TÊn</v>
          </cell>
          <cell r="E604">
            <v>0.85</v>
          </cell>
          <cell r="G604">
            <v>241647.93268460195</v>
          </cell>
          <cell r="H604">
            <v>205400.74278191166</v>
          </cell>
        </row>
        <row r="605">
          <cell r="C605" t="e">
            <v>#REF!</v>
          </cell>
          <cell r="D605" t="str">
            <v>TÊn</v>
          </cell>
          <cell r="E605">
            <v>0.85</v>
          </cell>
          <cell r="G605">
            <v>110110</v>
          </cell>
          <cell r="H605">
            <v>93593.5</v>
          </cell>
        </row>
        <row r="606">
          <cell r="C606" t="str">
            <v>§Òn bï thi c«ng, lµm ®­êng t¹m.</v>
          </cell>
          <cell r="D606" t="str">
            <v>Cét</v>
          </cell>
          <cell r="E606">
            <v>1</v>
          </cell>
          <cell r="G606">
            <v>30000</v>
          </cell>
          <cell r="H606">
            <v>30000</v>
          </cell>
        </row>
        <row r="607">
          <cell r="C607" t="str">
            <v>Nh©n c«ng ®iÒu chØnh t¨ng thªm NC x (1+0,1/2,638 ) x2,01x0,95</v>
          </cell>
          <cell r="G607">
            <v>147179.82456481038</v>
          </cell>
          <cell r="H607">
            <v>147179.82456481038</v>
          </cell>
        </row>
        <row r="608">
          <cell r="C608" t="str">
            <v>Chi phÝ m¸y ®iÒu chinh t¨ng thªm C1 =  MTCx1,13</v>
          </cell>
          <cell r="H608">
            <v>0</v>
          </cell>
        </row>
        <row r="609">
          <cell r="C609" t="str">
            <v>Chi phÝ s¶n xuÊt chung: 71% CFNC</v>
          </cell>
          <cell r="H609">
            <v>210923.31714101537</v>
          </cell>
        </row>
        <row r="610">
          <cell r="C610" t="str">
            <v>Thu nhËp chÞu thuÕ tÝnh tr­íc 6% Z</v>
          </cell>
          <cell r="H610">
            <v>120564.95246926424</v>
          </cell>
        </row>
        <row r="611">
          <cell r="A611" t="str">
            <v>30.</v>
          </cell>
          <cell r="B611" t="str">
            <v>LT10c</v>
          </cell>
          <cell r="C611" t="str">
            <v>Cét bª t«ng ly t©m</v>
          </cell>
          <cell r="H611">
            <v>2651237.4593570018</v>
          </cell>
        </row>
        <row r="612">
          <cell r="C612" t="str">
            <v>a ) VËt liÖu</v>
          </cell>
        </row>
        <row r="613">
          <cell r="B613" t="str">
            <v>PL§G</v>
          </cell>
          <cell r="C613" t="str">
            <v>Cét trßn cao 10m</v>
          </cell>
          <cell r="D613" t="str">
            <v>Cét</v>
          </cell>
          <cell r="E613">
            <v>1</v>
          </cell>
          <cell r="F613">
            <v>1.002</v>
          </cell>
          <cell r="G613">
            <v>1652380</v>
          </cell>
          <cell r="H613">
            <v>1655684.76</v>
          </cell>
        </row>
        <row r="614">
          <cell r="B614" t="str">
            <v>05.5212</v>
          </cell>
          <cell r="C614" t="str">
            <v>VËt liÖu l¾p dùng</v>
          </cell>
          <cell r="G614">
            <v>8490</v>
          </cell>
          <cell r="H614">
            <v>8490</v>
          </cell>
        </row>
        <row r="615">
          <cell r="C615" t="str">
            <v>b ) Nh©n c«ng</v>
          </cell>
          <cell r="G615">
            <v>297075.0945648104</v>
          </cell>
        </row>
        <row r="616">
          <cell r="B616" t="str">
            <v>05.5212 x 1,2</v>
          </cell>
          <cell r="C616" t="str">
            <v xml:space="preserve">Dùng cét bª t«ng </v>
          </cell>
          <cell r="D616" t="str">
            <v>Cét</v>
          </cell>
          <cell r="E616">
            <v>1</v>
          </cell>
          <cell r="F616">
            <v>1.2</v>
          </cell>
          <cell r="G616">
            <v>80605</v>
          </cell>
          <cell r="H616">
            <v>96726</v>
          </cell>
        </row>
        <row r="617">
          <cell r="B617" t="str">
            <v>02.1461</v>
          </cell>
          <cell r="C617" t="str">
            <v>VËn chuyÓn cét</v>
          </cell>
          <cell r="D617" t="str">
            <v>TÊn</v>
          </cell>
          <cell r="E617">
            <v>0.85</v>
          </cell>
          <cell r="G617">
            <v>35406.199999999997</v>
          </cell>
          <cell r="H617">
            <v>30095.269999999997</v>
          </cell>
        </row>
        <row r="618">
          <cell r="B618" t="str">
            <v>02.1481</v>
          </cell>
          <cell r="C618" t="str">
            <v>VËn chuyÓn dông cô thi c«ng</v>
          </cell>
          <cell r="D618" t="str">
            <v>TÊn</v>
          </cell>
          <cell r="E618">
            <v>0.5</v>
          </cell>
          <cell r="G618">
            <v>46148</v>
          </cell>
          <cell r="H618">
            <v>23074</v>
          </cell>
        </row>
        <row r="619">
          <cell r="C619" t="str">
            <v>V/c + Bèc dì cét ®Õn huyÖn</v>
          </cell>
          <cell r="D619" t="str">
            <v>TÊn</v>
          </cell>
          <cell r="E619">
            <v>0.85</v>
          </cell>
          <cell r="G619">
            <v>241647.93268460195</v>
          </cell>
          <cell r="H619">
            <v>205400.74278191166</v>
          </cell>
        </row>
        <row r="620">
          <cell r="C620" t="str">
            <v>VËn chuyÓn tõ huyÖn ®Õn tuyÕn + bèc dì</v>
          </cell>
          <cell r="D620" t="str">
            <v>TÊn</v>
          </cell>
          <cell r="E620">
            <v>0.85</v>
          </cell>
          <cell r="G620">
            <v>110110</v>
          </cell>
          <cell r="H620">
            <v>93593.5</v>
          </cell>
        </row>
        <row r="621">
          <cell r="C621" t="str">
            <v>§Òn bï thi c«ng, lµm ®­êng t¹m.</v>
          </cell>
          <cell r="D621" t="str">
            <v>Cét</v>
          </cell>
          <cell r="E621">
            <v>1</v>
          </cell>
          <cell r="G621">
            <v>30000</v>
          </cell>
          <cell r="H621">
            <v>30000</v>
          </cell>
        </row>
        <row r="622">
          <cell r="C622" t="str">
            <v>Nh©n c«ng ®iÒu chØnh t¨ng thªm NC x (1+0,1/2,638 ) x2,01x0,95</v>
          </cell>
          <cell r="G622">
            <v>147179.82456481038</v>
          </cell>
          <cell r="H622">
            <v>147179.82456481038</v>
          </cell>
        </row>
        <row r="623">
          <cell r="C623" t="str">
            <v>Chi phÝ m¸y ®iÒu chinh t¨ng thªm C1 =  MTCx1,13</v>
          </cell>
          <cell r="H623">
            <v>0</v>
          </cell>
        </row>
        <row r="624">
          <cell r="C624" t="str">
            <v>Chi phÝ s¶n xuÊt chung: 71% CFNC</v>
          </cell>
          <cell r="H624">
            <v>210923.31714101537</v>
          </cell>
        </row>
        <row r="625">
          <cell r="C625" t="str">
            <v>Thu nhËp chÞu thuÕ tÝnh tr­íc 6% Z</v>
          </cell>
          <cell r="H625">
            <v>150070.04486926427</v>
          </cell>
        </row>
        <row r="626">
          <cell r="A626">
            <v>31</v>
          </cell>
          <cell r="B626" t="str">
            <v>LT-14B</v>
          </cell>
          <cell r="C626" t="str">
            <v>Cét ly t©m LT-14B</v>
          </cell>
          <cell r="H626">
            <v>5603926.1897079572</v>
          </cell>
        </row>
        <row r="627">
          <cell r="C627" t="str">
            <v>a ) VËt liÖu</v>
          </cell>
        </row>
        <row r="628">
          <cell r="B628" t="str">
            <v>PL§G</v>
          </cell>
          <cell r="C628" t="str">
            <v>Cét trßn cao 14m</v>
          </cell>
          <cell r="D628" t="str">
            <v>Cét</v>
          </cell>
          <cell r="E628">
            <v>1</v>
          </cell>
          <cell r="F628">
            <v>1.002</v>
          </cell>
          <cell r="G628">
            <v>3985710</v>
          </cell>
          <cell r="H628">
            <v>3993681.42</v>
          </cell>
        </row>
        <row r="629">
          <cell r="B629" t="str">
            <v>PL§G</v>
          </cell>
          <cell r="C629" t="str">
            <v xml:space="preserve">S¬n </v>
          </cell>
          <cell r="D629" t="str">
            <v>kg</v>
          </cell>
          <cell r="E629">
            <v>0.1</v>
          </cell>
          <cell r="G629">
            <v>19747.640000000003</v>
          </cell>
          <cell r="H629">
            <v>1974.7640000000004</v>
          </cell>
        </row>
        <row r="630">
          <cell r="B630" t="str">
            <v>PL§G</v>
          </cell>
          <cell r="C630" t="str">
            <v xml:space="preserve">Gç kª </v>
          </cell>
          <cell r="D630" t="str">
            <v>m3</v>
          </cell>
          <cell r="E630">
            <v>5.0000000000000001E-3</v>
          </cell>
          <cell r="G630">
            <v>1654532</v>
          </cell>
          <cell r="H630">
            <v>8272.66</v>
          </cell>
        </row>
        <row r="631">
          <cell r="B631" t="str">
            <v>0 55101</v>
          </cell>
          <cell r="C631" t="str">
            <v>L¾p mÆt bÝch</v>
          </cell>
          <cell r="D631" t="str">
            <v>Cét</v>
          </cell>
          <cell r="E631">
            <v>1</v>
          </cell>
          <cell r="G631">
            <v>5407</v>
          </cell>
          <cell r="H631">
            <v>5407</v>
          </cell>
        </row>
        <row r="632">
          <cell r="B632" t="str">
            <v>0 5.5215</v>
          </cell>
          <cell r="C632" t="str">
            <v>VËt liÖu l¾p dùng</v>
          </cell>
          <cell r="D632" t="str">
            <v>Cét</v>
          </cell>
          <cell r="E632">
            <v>1</v>
          </cell>
          <cell r="G632">
            <v>9854</v>
          </cell>
          <cell r="H632">
            <v>9854</v>
          </cell>
        </row>
        <row r="633">
          <cell r="C633" t="str">
            <v>b ) Nh©n c«ng</v>
          </cell>
          <cell r="G633">
            <v>250986.62</v>
          </cell>
        </row>
        <row r="634">
          <cell r="B634" t="str">
            <v>0 5.5101</v>
          </cell>
          <cell r="C634" t="str">
            <v>L¾p mÆt bÝch</v>
          </cell>
          <cell r="D634" t="str">
            <v>Cét</v>
          </cell>
          <cell r="E634">
            <v>1</v>
          </cell>
          <cell r="G634">
            <v>48753</v>
          </cell>
          <cell r="H634">
            <v>48753</v>
          </cell>
        </row>
        <row r="635">
          <cell r="B635" t="str">
            <v>0 5.5215*1,2</v>
          </cell>
          <cell r="C635" t="str">
            <v xml:space="preserve">Dùng cét bª t«ng </v>
          </cell>
          <cell r="D635" t="str">
            <v>Cét</v>
          </cell>
          <cell r="E635">
            <v>1</v>
          </cell>
          <cell r="F635">
            <v>1.2</v>
          </cell>
          <cell r="G635">
            <v>116844</v>
          </cell>
          <cell r="H635">
            <v>140212.79999999999</v>
          </cell>
        </row>
        <row r="636">
          <cell r="B636" t="str">
            <v>02.1461</v>
          </cell>
          <cell r="C636" t="str">
            <v>VËn chuyÓn cét</v>
          </cell>
          <cell r="D636" t="str">
            <v>TÊn</v>
          </cell>
          <cell r="E636">
            <v>1.1000000000000001</v>
          </cell>
          <cell r="G636">
            <v>35406.199999999997</v>
          </cell>
          <cell r="H636">
            <v>38946.82</v>
          </cell>
        </row>
        <row r="637">
          <cell r="B637" t="str">
            <v>02.1481</v>
          </cell>
          <cell r="C637" t="str">
            <v>VËn chuyÓn dông cô thi c«ng</v>
          </cell>
          <cell r="D637" t="str">
            <v>TÊn</v>
          </cell>
          <cell r="E637">
            <v>0.5</v>
          </cell>
          <cell r="G637">
            <v>46148</v>
          </cell>
          <cell r="H637">
            <v>23074</v>
          </cell>
        </row>
        <row r="638">
          <cell r="C638" t="str">
            <v>V/c + Bèc dì cét ®Õn huyÖn</v>
          </cell>
          <cell r="D638" t="str">
            <v>TÊn</v>
          </cell>
          <cell r="E638">
            <v>1.1000000000000001</v>
          </cell>
          <cell r="G638">
            <v>241647.93268460195</v>
          </cell>
          <cell r="H638">
            <v>265812.72595306218</v>
          </cell>
        </row>
        <row r="639">
          <cell r="C639" t="str">
            <v>VËn chuyÓn tõ huyÖn ®Õn tuyÕn + bèc dì</v>
          </cell>
          <cell r="D639" t="str">
            <v>TÊn</v>
          </cell>
          <cell r="E639">
            <v>1.1000000000000001</v>
          </cell>
          <cell r="G639">
            <v>110110</v>
          </cell>
          <cell r="H639">
            <v>121121.00000000001</v>
          </cell>
        </row>
        <row r="640">
          <cell r="C640" t="str">
            <v>§Òn bï thi c«ng, lµm ®­êng t¹m.</v>
          </cell>
          <cell r="D640" t="str">
            <v>Cét</v>
          </cell>
          <cell r="E640">
            <v>1</v>
          </cell>
          <cell r="G640">
            <v>30000</v>
          </cell>
          <cell r="H640">
            <v>30000</v>
          </cell>
        </row>
        <row r="641">
          <cell r="C641" t="str">
            <v>Nh©n c«ng ®iÒu chØnh t¨ng thªm NC x (1+0,1/2,638 ) x2,01x0,95</v>
          </cell>
          <cell r="G641">
            <v>246439.84229598925</v>
          </cell>
          <cell r="H641">
            <v>246439.84229598925</v>
          </cell>
        </row>
        <row r="642">
          <cell r="C642" t="str">
            <v>Chi phÝ m¸y ®iÒu chinh t¨ng thªm C1 =  MTCx1,13</v>
          </cell>
          <cell r="H642">
            <v>0</v>
          </cell>
        </row>
        <row r="643">
          <cell r="C643" t="str">
            <v>Chi phÝ s¶n xuÊt chung: 71% CFNC</v>
          </cell>
          <cell r="H643">
            <v>353172.78823015239</v>
          </cell>
        </row>
        <row r="644">
          <cell r="C644" t="str">
            <v>Thu nhËp chÞu thuÕ tÝnh tr­íc 6% Z</v>
          </cell>
          <cell r="H644">
            <v>317203.36922875227</v>
          </cell>
        </row>
        <row r="645">
          <cell r="A645" t="str">
            <v>31.</v>
          </cell>
          <cell r="B645" t="str">
            <v>LT-14c</v>
          </cell>
          <cell r="C645" t="str">
            <v>Cét ly t©m LT-14c</v>
          </cell>
          <cell r="H645">
            <v>6275858.3834679564</v>
          </cell>
        </row>
        <row r="646">
          <cell r="C646" t="str">
            <v>a ) VËt liÖu</v>
          </cell>
        </row>
        <row r="647">
          <cell r="B647" t="str">
            <v>PL§G</v>
          </cell>
          <cell r="C647" t="str">
            <v>Cét trßn cao 14m</v>
          </cell>
          <cell r="D647" t="str">
            <v>Cét</v>
          </cell>
          <cell r="E647">
            <v>1</v>
          </cell>
          <cell r="F647">
            <v>1.002</v>
          </cell>
          <cell r="G647">
            <v>4628570</v>
          </cell>
          <cell r="H647">
            <v>4637827.1399999997</v>
          </cell>
        </row>
        <row r="648">
          <cell r="B648" t="str">
            <v>PL§G</v>
          </cell>
          <cell r="C648" t="str">
            <v xml:space="preserve">S¬n </v>
          </cell>
          <cell r="D648" t="str">
            <v>kg</v>
          </cell>
          <cell r="E648">
            <v>0.1</v>
          </cell>
          <cell r="G648">
            <v>0</v>
          </cell>
          <cell r="H648">
            <v>0</v>
          </cell>
        </row>
        <row r="649">
          <cell r="B649" t="str">
            <v>PL§G</v>
          </cell>
          <cell r="C649" t="str">
            <v xml:space="preserve">Gç kª </v>
          </cell>
          <cell r="D649" t="str">
            <v>m3</v>
          </cell>
          <cell r="E649">
            <v>5.0000000000000001E-3</v>
          </cell>
          <cell r="G649">
            <v>0</v>
          </cell>
          <cell r="H649">
            <v>0</v>
          </cell>
        </row>
        <row r="650">
          <cell r="B650" t="str">
            <v>0 55101</v>
          </cell>
          <cell r="C650" t="str">
            <v>L¾p mÆt bÝch</v>
          </cell>
          <cell r="D650" t="str">
            <v>Cét</v>
          </cell>
          <cell r="E650">
            <v>1</v>
          </cell>
          <cell r="G650">
            <v>5407</v>
          </cell>
          <cell r="H650">
            <v>5407</v>
          </cell>
        </row>
        <row r="651">
          <cell r="B651" t="str">
            <v>0 5.5215</v>
          </cell>
          <cell r="C651" t="str">
            <v>VËt liÖu l¾p dùng</v>
          </cell>
          <cell r="D651" t="str">
            <v>Cét</v>
          </cell>
          <cell r="E651">
            <v>1</v>
          </cell>
          <cell r="G651">
            <v>9854</v>
          </cell>
          <cell r="H651">
            <v>9854</v>
          </cell>
        </row>
        <row r="652">
          <cell r="C652" t="str">
            <v>b ) Nh©n c«ng</v>
          </cell>
          <cell r="G652">
            <v>250986.62</v>
          </cell>
        </row>
        <row r="653">
          <cell r="B653" t="str">
            <v>0 5.5101</v>
          </cell>
          <cell r="C653" t="str">
            <v>L¾p mÆt bÝch</v>
          </cell>
          <cell r="D653" t="str">
            <v>Cét</v>
          </cell>
          <cell r="E653">
            <v>1</v>
          </cell>
          <cell r="G653">
            <v>48753</v>
          </cell>
          <cell r="H653">
            <v>48753</v>
          </cell>
        </row>
        <row r="654">
          <cell r="B654" t="str">
            <v>0 5.5215*1,2</v>
          </cell>
          <cell r="C654" t="str">
            <v xml:space="preserve">Dùng cét bª t«ng </v>
          </cell>
          <cell r="D654" t="str">
            <v>Cét</v>
          </cell>
          <cell r="E654">
            <v>1</v>
          </cell>
          <cell r="F654">
            <v>1.2</v>
          </cell>
          <cell r="G654">
            <v>116844</v>
          </cell>
          <cell r="H654">
            <v>140212.79999999999</v>
          </cell>
        </row>
        <row r="655">
          <cell r="B655" t="str">
            <v>02.1461</v>
          </cell>
          <cell r="C655" t="str">
            <v>VËn chuyÓn cét</v>
          </cell>
          <cell r="D655" t="str">
            <v>TÊn</v>
          </cell>
          <cell r="E655">
            <v>1.1000000000000001</v>
          </cell>
          <cell r="G655">
            <v>35406.199999999997</v>
          </cell>
          <cell r="H655">
            <v>38946.82</v>
          </cell>
        </row>
        <row r="656">
          <cell r="B656" t="str">
            <v>02.1481</v>
          </cell>
          <cell r="C656" t="str">
            <v>VËn chuyÓn dông cô thi c«ng</v>
          </cell>
          <cell r="D656" t="str">
            <v>TÊn</v>
          </cell>
          <cell r="E656">
            <v>0.5</v>
          </cell>
          <cell r="G656">
            <v>46148</v>
          </cell>
          <cell r="H656">
            <v>23074</v>
          </cell>
        </row>
        <row r="657">
          <cell r="C657" t="str">
            <v>V/c + Bèc dì cét ®Õn huyÖn</v>
          </cell>
          <cell r="D657" t="str">
            <v>TÊn</v>
          </cell>
          <cell r="E657">
            <v>1.1000000000000001</v>
          </cell>
          <cell r="G657">
            <v>241647.93268460195</v>
          </cell>
          <cell r="H657">
            <v>265812.72595306218</v>
          </cell>
        </row>
        <row r="658">
          <cell r="C658" t="str">
            <v>VËn chuyÓn tõ huyÖn ®Õn tuyÕn + bèc dì</v>
          </cell>
          <cell r="D658" t="str">
            <v>TÊn</v>
          </cell>
          <cell r="E658">
            <v>1.1000000000000001</v>
          </cell>
          <cell r="G658">
            <v>110110</v>
          </cell>
          <cell r="H658">
            <v>121121.00000000001</v>
          </cell>
        </row>
        <row r="659">
          <cell r="C659" t="str">
            <v>§Òn bï thi c«ng, lµm ®­êng t¹m.</v>
          </cell>
          <cell r="D659" t="str">
            <v>Cét</v>
          </cell>
          <cell r="E659">
            <v>1</v>
          </cell>
          <cell r="G659">
            <v>30000</v>
          </cell>
          <cell r="H659">
            <v>30000</v>
          </cell>
        </row>
        <row r="660">
          <cell r="C660" t="str">
            <v>Nh©n c«ng ®iÒu chØnh t¨ng thªm NC x (1+0,1/2,638 ) x2,01x0,95</v>
          </cell>
          <cell r="G660">
            <v>246439.84229598925</v>
          </cell>
          <cell r="H660">
            <v>246439.84229598925</v>
          </cell>
        </row>
        <row r="661">
          <cell r="C661" t="str">
            <v>Chi phÝ m¸y ®iÒu chinh t¨ng thªm C1 =  MTCx1,13</v>
          </cell>
          <cell r="H661">
            <v>0</v>
          </cell>
        </row>
        <row r="662">
          <cell r="C662" t="str">
            <v>Chi phÝ s¶n xuÊt chung: 71% CFNC</v>
          </cell>
          <cell r="H662">
            <v>353172.78823015239</v>
          </cell>
        </row>
        <row r="663">
          <cell r="C663" t="str">
            <v>Thu nhËp chÞu thuÕ tÝnh tr­íc 6% Z</v>
          </cell>
          <cell r="H663">
            <v>355237.26698875224</v>
          </cell>
        </row>
        <row r="664">
          <cell r="A664">
            <v>32</v>
          </cell>
          <cell r="B664" t="str">
            <v>H6,5</v>
          </cell>
          <cell r="C664" t="str">
            <v>Cét bª t«ng H6,5</v>
          </cell>
          <cell r="H664">
            <v>845554.92616163671</v>
          </cell>
        </row>
        <row r="665">
          <cell r="C665" t="str">
            <v>a ) VËt liÖu</v>
          </cell>
        </row>
        <row r="666">
          <cell r="C666" t="str">
            <v>Cét bª t«ng HB1-6,5</v>
          </cell>
          <cell r="D666" t="str">
            <v>c¸i</v>
          </cell>
          <cell r="E666">
            <v>1</v>
          </cell>
          <cell r="G666">
            <v>320000</v>
          </cell>
          <cell r="H666">
            <v>320000</v>
          </cell>
        </row>
        <row r="667">
          <cell r="B667">
            <v>0.55200000000000005</v>
          </cell>
          <cell r="C667" t="str">
            <v xml:space="preserve">Gç kª </v>
          </cell>
          <cell r="D667" t="str">
            <v>m3</v>
          </cell>
          <cell r="E667">
            <v>5.0000000000000001E-3</v>
          </cell>
          <cell r="G667">
            <v>1100000</v>
          </cell>
          <cell r="H667">
            <v>5500</v>
          </cell>
        </row>
        <row r="668">
          <cell r="B668">
            <v>0.55200000000000005</v>
          </cell>
          <cell r="C668" t="str">
            <v xml:space="preserve">S¬n </v>
          </cell>
          <cell r="D668" t="str">
            <v>kg</v>
          </cell>
          <cell r="E668">
            <v>0.1</v>
          </cell>
          <cell r="G668">
            <v>26130</v>
          </cell>
          <cell r="H668">
            <v>2613</v>
          </cell>
        </row>
        <row r="669">
          <cell r="C669" t="str">
            <v>b) Nh©n c«ng</v>
          </cell>
          <cell r="G669">
            <v>86621.4</v>
          </cell>
        </row>
        <row r="670">
          <cell r="B670" t="str">
            <v xml:space="preserve">  </v>
          </cell>
          <cell r="C670" t="str">
            <v>Dùng cét</v>
          </cell>
          <cell r="D670" t="str">
            <v>c¸i</v>
          </cell>
          <cell r="E670">
            <v>1</v>
          </cell>
          <cell r="G670">
            <v>70017</v>
          </cell>
          <cell r="H670">
            <v>70017</v>
          </cell>
        </row>
        <row r="671">
          <cell r="B671">
            <v>2.1461000000000001</v>
          </cell>
          <cell r="C671" t="str">
            <v>BD+V/c cét</v>
          </cell>
          <cell r="D671" t="str">
            <v>tÊn</v>
          </cell>
          <cell r="E671">
            <v>0.45</v>
          </cell>
          <cell r="G671">
            <v>21382</v>
          </cell>
          <cell r="H671">
            <v>9621.9</v>
          </cell>
        </row>
        <row r="672">
          <cell r="B672">
            <v>2.1480999999999999</v>
          </cell>
          <cell r="C672" t="str">
            <v>BD+V/c dông cô TC</v>
          </cell>
          <cell r="D672" t="str">
            <v>tÊn</v>
          </cell>
          <cell r="E672">
            <v>0.5</v>
          </cell>
          <cell r="G672">
            <v>13965</v>
          </cell>
          <cell r="H672">
            <v>6982.5</v>
          </cell>
        </row>
        <row r="673">
          <cell r="C673" t="str">
            <v>V/c + Bèc dì cét ®Õn huyÖn</v>
          </cell>
          <cell r="D673" t="str">
            <v>TÊn</v>
          </cell>
          <cell r="E673">
            <v>0.45</v>
          </cell>
          <cell r="G673">
            <v>241647.93268460195</v>
          </cell>
          <cell r="H673">
            <v>108741.56970807088</v>
          </cell>
        </row>
        <row r="674">
          <cell r="C674" t="str">
            <v>VËn chuyÓn tõ huyÖn ®Õn tuyÕn + bèc dì</v>
          </cell>
          <cell r="D674" t="str">
            <v>TÊn</v>
          </cell>
          <cell r="E674">
            <v>0.45</v>
          </cell>
          <cell r="G674">
            <v>82837.5581636391</v>
          </cell>
          <cell r="H674">
            <v>37276.901173637598</v>
          </cell>
        </row>
        <row r="675">
          <cell r="C675" t="str">
            <v>§Òn bï thi c«ng, lµm ®­êng t¹m.</v>
          </cell>
          <cell r="D675" t="str">
            <v>Cét</v>
          </cell>
          <cell r="E675">
            <v>1</v>
          </cell>
          <cell r="G675">
            <v>30000</v>
          </cell>
          <cell r="H675">
            <v>30000</v>
          </cell>
        </row>
        <row r="676">
          <cell r="C676" t="str">
            <v>Nh©n c«ng ®iÒu chØnh t¨ng thªm NC x (1+0,1/2,638 ) x2,01x0,95</v>
          </cell>
          <cell r="G676">
            <v>85052.199816300184</v>
          </cell>
          <cell r="H676">
            <v>85052.199816300184</v>
          </cell>
        </row>
        <row r="677">
          <cell r="C677" t="str">
            <v>Chi phÝ m¸y ®iÒu chinh t¨ng thªm C1 =  MTCx1,13</v>
          </cell>
          <cell r="H677">
            <v>0</v>
          </cell>
        </row>
        <row r="678">
          <cell r="C678" t="str">
            <v>Chi phÝ s¶n xuÊt chung: 71% CFNC</v>
          </cell>
          <cell r="H678">
            <v>121888.25586957313</v>
          </cell>
        </row>
        <row r="679">
          <cell r="C679" t="str">
            <v>Thu nhËp chÞu thuÕ tÝnh tr­íc 6% Z</v>
          </cell>
          <cell r="H679">
            <v>47861.599594054911</v>
          </cell>
        </row>
        <row r="680">
          <cell r="A680">
            <v>33</v>
          </cell>
          <cell r="B680" t="str">
            <v>X§-4</v>
          </cell>
          <cell r="C680" t="str">
            <v>Xµ ®ì th¼ng 4 d©y</v>
          </cell>
          <cell r="H680">
            <v>207126.88104057827</v>
          </cell>
        </row>
        <row r="681">
          <cell r="C681" t="str">
            <v>a ) VËt liÖu</v>
          </cell>
        </row>
        <row r="682">
          <cell r="B682" t="str">
            <v>PL§G</v>
          </cell>
          <cell r="C682" t="str">
            <v>ThÐp lµm xµ</v>
          </cell>
          <cell r="D682" t="str">
            <v>kg</v>
          </cell>
          <cell r="E682">
            <v>9</v>
          </cell>
          <cell r="G682">
            <v>10500</v>
          </cell>
          <cell r="H682">
            <v>94500</v>
          </cell>
        </row>
        <row r="683">
          <cell r="C683" t="str">
            <v>b ) Nh©n c«ng</v>
          </cell>
          <cell r="G683">
            <v>19994.194800000001</v>
          </cell>
        </row>
        <row r="684">
          <cell r="B684" t="str">
            <v>0 5.6011</v>
          </cell>
          <cell r="C684" t="str">
            <v>L¾p xµ ®ì trªn cét ®· dùng</v>
          </cell>
          <cell r="D684" t="str">
            <v>Bé</v>
          </cell>
          <cell r="E684">
            <v>1</v>
          </cell>
          <cell r="G684">
            <v>19741.5</v>
          </cell>
          <cell r="H684">
            <v>19741.5</v>
          </cell>
        </row>
        <row r="685">
          <cell r="B685" t="str">
            <v>02.1351</v>
          </cell>
          <cell r="C685" t="str">
            <v>VËn chuyÓn xµ</v>
          </cell>
          <cell r="D685" t="str">
            <v>TÊn</v>
          </cell>
          <cell r="E685">
            <v>8.9999999999999993E-3</v>
          </cell>
          <cell r="G685">
            <v>28077.200000000001</v>
          </cell>
          <cell r="H685">
            <v>252.69479999999999</v>
          </cell>
        </row>
        <row r="686">
          <cell r="C686" t="str">
            <v>V/C tõ Hµ néi ®Õn huyÖn + bèc dì</v>
          </cell>
          <cell r="D686" t="str">
            <v>TÊn</v>
          </cell>
          <cell r="E686">
            <v>8.9999999999999993E-3</v>
          </cell>
          <cell r="G686">
            <v>266267.5581636391</v>
          </cell>
          <cell r="H686">
            <v>2396.4080234727517</v>
          </cell>
        </row>
        <row r="687">
          <cell r="C687" t="str">
            <v>VËn chuyÓn tõ huyÖn ®Õn tuyÕn + bèc dì</v>
          </cell>
          <cell r="D687" t="str">
            <v>TÊn</v>
          </cell>
          <cell r="E687">
            <v>8.9999999999999993E-3</v>
          </cell>
          <cell r="G687">
            <v>82837.5581636391</v>
          </cell>
          <cell r="H687">
            <v>745.53802347275189</v>
          </cell>
        </row>
        <row r="688">
          <cell r="C688" t="str">
            <v>§Òn bï thi c«ng, lµm ®­êng t¹m.</v>
          </cell>
          <cell r="D688" t="str">
            <v>Cét</v>
          </cell>
          <cell r="E688">
            <v>1</v>
          </cell>
          <cell r="G688">
            <v>30000</v>
          </cell>
          <cell r="H688">
            <v>30000</v>
          </cell>
        </row>
        <row r="689">
          <cell r="C689" t="str">
            <v>Nh©n c«ng ®iÒu chØnh t¨ng thªm NC x (1+0,1/2,638 ) x2,01x0,95</v>
          </cell>
          <cell r="G689">
            <v>19631.987606938128</v>
          </cell>
          <cell r="H689">
            <v>19631.987606938128</v>
          </cell>
        </row>
        <row r="690">
          <cell r="C690" t="str">
            <v>Chi phÝ m¸y ®iÒu chinh t¨ng thªm C1 =  MTCx1,13</v>
          </cell>
          <cell r="H690">
            <v>0</v>
          </cell>
        </row>
        <row r="691">
          <cell r="C691" t="str">
            <v>Chi phÝ s¶n xuÊt chung: 71% CFNC</v>
          </cell>
          <cell r="H691">
            <v>28134.589508926067</v>
          </cell>
        </row>
        <row r="692">
          <cell r="C692" t="str">
            <v>Thu nhËp chÞu thuÕ tÝnh tr­íc 6% Z</v>
          </cell>
          <cell r="H692">
            <v>11724.16307776858</v>
          </cell>
        </row>
        <row r="693">
          <cell r="A693">
            <v>34</v>
          </cell>
          <cell r="B693" t="str">
            <v>GVX</v>
          </cell>
          <cell r="C693" t="str">
            <v>G«ng b¾t c¸p vÆn xo¾n GVX</v>
          </cell>
          <cell r="H693">
            <v>125790.97426621763</v>
          </cell>
        </row>
        <row r="694">
          <cell r="C694" t="str">
            <v>a ) VËt liÖu</v>
          </cell>
        </row>
        <row r="695">
          <cell r="B695" t="str">
            <v>PL§G</v>
          </cell>
          <cell r="C695" t="str">
            <v>ThÐp lµm xµ</v>
          </cell>
          <cell r="D695" t="str">
            <v>kg</v>
          </cell>
          <cell r="E695">
            <v>4.7300000000000004</v>
          </cell>
          <cell r="G695">
            <v>10500</v>
          </cell>
          <cell r="H695">
            <v>49665.000000000007</v>
          </cell>
        </row>
        <row r="696">
          <cell r="C696" t="str">
            <v>b ) Nh©n c«ng</v>
          </cell>
          <cell r="G696">
            <v>19874.305155999999</v>
          </cell>
        </row>
        <row r="697">
          <cell r="B697" t="str">
            <v>0 5.6011</v>
          </cell>
          <cell r="C697" t="str">
            <v>L¾p xµ ®ì trªn cét ®· dùng</v>
          </cell>
          <cell r="D697" t="str">
            <v>Bé</v>
          </cell>
          <cell r="E697">
            <v>1</v>
          </cell>
          <cell r="G697">
            <v>19741.5</v>
          </cell>
          <cell r="H697">
            <v>19741.5</v>
          </cell>
        </row>
        <row r="698">
          <cell r="B698" t="str">
            <v>02.1351</v>
          </cell>
          <cell r="C698" t="str">
            <v>VËn chuyÓn xµ</v>
          </cell>
          <cell r="D698" t="str">
            <v>TÊn</v>
          </cell>
          <cell r="E698">
            <v>4.7300000000000007E-3</v>
          </cell>
          <cell r="G698">
            <v>28077.200000000001</v>
          </cell>
          <cell r="H698">
            <v>132.80515600000001</v>
          </cell>
        </row>
        <row r="699">
          <cell r="C699" t="str">
            <v>V/C tõ Hµ néi ®Õn huyÖn + bèc dì</v>
          </cell>
          <cell r="D699" t="str">
            <v>TÊn</v>
          </cell>
          <cell r="E699">
            <v>4.7300000000000007E-3</v>
          </cell>
          <cell r="G699">
            <v>266267.5581636391</v>
          </cell>
          <cell r="H699">
            <v>1259.445550114013</v>
          </cell>
        </row>
        <row r="700">
          <cell r="C700" t="str">
            <v>VËn chuyÓn tõ huyÖn ®Õn tuyÕn + bèc dì</v>
          </cell>
          <cell r="D700" t="str">
            <v>TÊn</v>
          </cell>
          <cell r="E700">
            <v>4.7300000000000007E-3</v>
          </cell>
          <cell r="G700">
            <v>82837.5581636391</v>
          </cell>
          <cell r="H700">
            <v>391.82165011401298</v>
          </cell>
        </row>
        <row r="701">
          <cell r="C701" t="str">
            <v>Nh©n c«ng ®iÒu chØnh t¨ng thªm NC x (1+0,1/2,638 ) x2,01x0,95</v>
          </cell>
          <cell r="G701">
            <v>19514.269837918077</v>
          </cell>
          <cell r="H701">
            <v>19514.269837918077</v>
          </cell>
        </row>
        <row r="702">
          <cell r="C702" t="str">
            <v>Chi phÝ m¸y ®iÒu chinh t¨ng thªm C1 =  MTCx1,13</v>
          </cell>
          <cell r="H702">
            <v>0</v>
          </cell>
        </row>
        <row r="703">
          <cell r="C703" t="str">
            <v>Chi phÝ s¶n xuÊt chung: 71% CFNC</v>
          </cell>
          <cell r="H703">
            <v>27965.888245681832</v>
          </cell>
        </row>
        <row r="704">
          <cell r="C704" t="str">
            <v>Thu nhËp chÞu thuÕ tÝnh tr­íc 6% Z</v>
          </cell>
          <cell r="H704">
            <v>7120.2438263896765</v>
          </cell>
        </row>
        <row r="705">
          <cell r="A705">
            <v>35</v>
          </cell>
          <cell r="B705" t="str">
            <v xml:space="preserve"> GVX-A</v>
          </cell>
          <cell r="C705" t="str">
            <v>G«ng b¾t c¸p vÆn xo¾n GVX-A</v>
          </cell>
          <cell r="H705">
            <v>132867.53237684057</v>
          </cell>
        </row>
        <row r="706">
          <cell r="C706" t="str">
            <v>a ) VËt liÖu</v>
          </cell>
        </row>
        <row r="707">
          <cell r="B707" t="str">
            <v>PL§G</v>
          </cell>
          <cell r="C707" t="str">
            <v>ThÐp lµm xµ</v>
          </cell>
          <cell r="D707" t="str">
            <v>kg</v>
          </cell>
          <cell r="E707">
            <v>5.34</v>
          </cell>
          <cell r="G707">
            <v>10500</v>
          </cell>
          <cell r="H707">
            <v>56070</v>
          </cell>
        </row>
        <row r="708">
          <cell r="C708" t="str">
            <v>b ) Nh©n c«ng</v>
          </cell>
          <cell r="G708">
            <v>19891.432248000001</v>
          </cell>
        </row>
        <row r="709">
          <cell r="B709" t="str">
            <v>0 5.6011</v>
          </cell>
          <cell r="C709" t="str">
            <v>L¾p xµ ®ì trªn cét ®· dùng</v>
          </cell>
          <cell r="D709" t="str">
            <v>Bé</v>
          </cell>
          <cell r="E709">
            <v>1</v>
          </cell>
          <cell r="G709">
            <v>19741.5</v>
          </cell>
          <cell r="H709">
            <v>19741.5</v>
          </cell>
        </row>
        <row r="710">
          <cell r="B710" t="str">
            <v>02.1351</v>
          </cell>
          <cell r="C710" t="str">
            <v>VËn chuyÓn xµ</v>
          </cell>
          <cell r="D710" t="str">
            <v>TÊn</v>
          </cell>
          <cell r="E710">
            <v>5.3400000000000001E-3</v>
          </cell>
          <cell r="G710">
            <v>28077.200000000001</v>
          </cell>
          <cell r="H710">
            <v>149.93224800000002</v>
          </cell>
        </row>
        <row r="711">
          <cell r="C711" t="str">
            <v>V/C tõ Hµ néi ®Õn huyÖn + bèc dì</v>
          </cell>
          <cell r="D711" t="str">
            <v>TÊn</v>
          </cell>
          <cell r="E711">
            <v>5.3400000000000001E-3</v>
          </cell>
          <cell r="G711">
            <v>266267.5581636391</v>
          </cell>
          <cell r="H711">
            <v>1421.8687605938328</v>
          </cell>
        </row>
        <row r="712">
          <cell r="C712" t="str">
            <v>VËn chuyÓn tõ huyÖn ®Õn tuyÕn + bèc dì</v>
          </cell>
          <cell r="D712" t="str">
            <v>TÊn</v>
          </cell>
          <cell r="E712">
            <v>5.3400000000000001E-3</v>
          </cell>
          <cell r="G712">
            <v>82837.5581636391</v>
          </cell>
          <cell r="H712">
            <v>442.35256059383278</v>
          </cell>
        </row>
        <row r="713">
          <cell r="C713" t="str">
            <v>Nh©n c«ng ®iÒu chØnh t¨ng thªm NC x (1+0,1/2,638 ) x2,01x0,95</v>
          </cell>
          <cell r="G713">
            <v>19531.086662063801</v>
          </cell>
          <cell r="H713">
            <v>19531.086662063801</v>
          </cell>
        </row>
        <row r="714">
          <cell r="C714" t="str">
            <v>Chi phÝ m¸y ®iÒu chinh t¨ng thªm C1 =  MTCx1,13</v>
          </cell>
          <cell r="H714">
            <v>0</v>
          </cell>
        </row>
        <row r="715">
          <cell r="C715" t="str">
            <v>Chi phÝ s¶n xuÊt chung: 71% CFNC</v>
          </cell>
          <cell r="H715">
            <v>27989.988426145297</v>
          </cell>
        </row>
        <row r="716">
          <cell r="C716" t="str">
            <v>Thu nhËp chÞu thuÕ tÝnh tr­íc 6% Z</v>
          </cell>
          <cell r="H716">
            <v>7520.8037194438048</v>
          </cell>
        </row>
        <row r="717">
          <cell r="A717">
            <v>36</v>
          </cell>
          <cell r="B717" t="str">
            <v>X§-2</v>
          </cell>
          <cell r="C717" t="str">
            <v>Xµ ®ì th¼ng 2 d©y</v>
          </cell>
          <cell r="H717">
            <v>130132.3304287777</v>
          </cell>
        </row>
        <row r="718">
          <cell r="C718" t="str">
            <v>a ) VËt liÖu</v>
          </cell>
        </row>
        <row r="719">
          <cell r="B719" t="str">
            <v>PL§G</v>
          </cell>
          <cell r="C719" t="str">
            <v>ThÐp lµm xµ</v>
          </cell>
          <cell r="D719" t="str">
            <v>kg</v>
          </cell>
          <cell r="E719">
            <v>5.8</v>
          </cell>
          <cell r="F719">
            <v>1.0249999999999999</v>
          </cell>
          <cell r="G719">
            <v>10500</v>
          </cell>
          <cell r="H719">
            <v>62422.499999999993</v>
          </cell>
        </row>
        <row r="720">
          <cell r="C720" t="str">
            <v>b ) Nh©n c«ng</v>
          </cell>
          <cell r="G720">
            <v>17208.219580000001</v>
          </cell>
        </row>
        <row r="721">
          <cell r="B721" t="str">
            <v>05.6011</v>
          </cell>
          <cell r="C721" t="str">
            <v>L¾p xµ trªn cét ®· dùng</v>
          </cell>
          <cell r="D721" t="str">
            <v>Bé</v>
          </cell>
          <cell r="E721">
            <v>1</v>
          </cell>
          <cell r="F721">
            <v>1.3</v>
          </cell>
          <cell r="G721">
            <v>13161</v>
          </cell>
          <cell r="H721">
            <v>17109.3</v>
          </cell>
        </row>
        <row r="722">
          <cell r="B722" t="str">
            <v>02.1351</v>
          </cell>
          <cell r="C722" t="str">
            <v>VËn chuyÓn xµ</v>
          </cell>
          <cell r="D722" t="str">
            <v>TÊn</v>
          </cell>
          <cell r="E722">
            <v>5.7999999999999996E-3</v>
          </cell>
          <cell r="G722">
            <v>17055.099999999999</v>
          </cell>
          <cell r="H722">
            <v>98.919579999999982</v>
          </cell>
        </row>
        <row r="723">
          <cell r="B723" t="str">
            <v>02.1351</v>
          </cell>
          <cell r="C723" t="str">
            <v>VËn chuyÓn xµ</v>
          </cell>
          <cell r="D723" t="str">
            <v>TÊn</v>
          </cell>
          <cell r="E723">
            <v>0</v>
          </cell>
          <cell r="G723">
            <v>28077.200000000001</v>
          </cell>
          <cell r="H723">
            <v>0</v>
          </cell>
        </row>
        <row r="724">
          <cell r="C724" t="str">
            <v>V/C tõ Hµ néi ®Õn huyÖn + bèc dì</v>
          </cell>
          <cell r="D724" t="str">
            <v>TÊn</v>
          </cell>
          <cell r="E724">
            <v>5.7999999999999996E-3</v>
          </cell>
          <cell r="G724">
            <v>266267.5581636391</v>
          </cell>
          <cell r="H724">
            <v>1544.3518373491067</v>
          </cell>
        </row>
        <row r="725">
          <cell r="C725" t="str">
            <v>VËn chuyÓn tõ huyÖn ®Õn tuyÕn + bèc dì</v>
          </cell>
          <cell r="D725" t="str">
            <v>TÊn</v>
          </cell>
          <cell r="E725">
            <v>5.7999999999999996E-3</v>
          </cell>
          <cell r="G725">
            <v>82837.5581636391</v>
          </cell>
          <cell r="H725">
            <v>480.45783734910674</v>
          </cell>
        </row>
        <row r="726">
          <cell r="C726" t="str">
            <v>Nh©n c«ng ®iÒu chØnh t¨ng thªm NC x (1+0,1/2,638 ) x2,01x0,95</v>
          </cell>
          <cell r="G726">
            <v>16896.482049481183</v>
          </cell>
          <cell r="H726">
            <v>16896.482049481183</v>
          </cell>
        </row>
        <row r="727">
          <cell r="C727" t="str">
            <v>Chi phÝ m¸y ®iÒu chinh t¨ng thªm C1 =  MTCx1,13</v>
          </cell>
          <cell r="H727">
            <v>0</v>
          </cell>
        </row>
        <row r="728">
          <cell r="C728" t="str">
            <v>Chi phÝ s¶n xuÊt chung: 71% CFNC</v>
          </cell>
          <cell r="H728">
            <v>24214.338156931641</v>
          </cell>
        </row>
        <row r="729">
          <cell r="C729" t="str">
            <v>Thu nhËp chÞu thuÕ tÝnh tr­íc 6% Z</v>
          </cell>
          <cell r="H729">
            <v>7365.9809676666619</v>
          </cell>
        </row>
        <row r="730">
          <cell r="A730" t="str">
            <v>37.</v>
          </cell>
          <cell r="B730" t="str">
            <v>XK4-H</v>
          </cell>
          <cell r="C730" t="str">
            <v>Xµ nÐo trªn cét vu«ng</v>
          </cell>
          <cell r="H730">
            <v>143392.64831836024</v>
          </cell>
        </row>
        <row r="731">
          <cell r="C731" t="str">
            <v>a ) VËt liÖu</v>
          </cell>
        </row>
        <row r="732">
          <cell r="B732" t="str">
            <v>PL§G</v>
          </cell>
          <cell r="C732" t="str">
            <v>ThÐp lµm xµ</v>
          </cell>
          <cell r="D732" t="str">
            <v>kg</v>
          </cell>
          <cell r="E732">
            <v>6.92</v>
          </cell>
          <cell r="F732">
            <v>1.0249999999999999</v>
          </cell>
          <cell r="G732">
            <v>10500</v>
          </cell>
          <cell r="H732">
            <v>74476.5</v>
          </cell>
        </row>
        <row r="733">
          <cell r="C733" t="str">
            <v>b ) Nh©n c«ng</v>
          </cell>
          <cell r="E733">
            <v>7.1159999999999997</v>
          </cell>
          <cell r="G733">
            <v>17227.321292000001</v>
          </cell>
        </row>
        <row r="734">
          <cell r="B734" t="str">
            <v>05.6011</v>
          </cell>
          <cell r="C734" t="str">
            <v>L¾p xµ nÐo trªn cét ®· dùng</v>
          </cell>
          <cell r="D734" t="str">
            <v>Bé</v>
          </cell>
          <cell r="E734">
            <v>1</v>
          </cell>
          <cell r="F734">
            <v>1.3</v>
          </cell>
          <cell r="G734">
            <v>13161</v>
          </cell>
          <cell r="H734">
            <v>17109.3</v>
          </cell>
        </row>
        <row r="735">
          <cell r="B735" t="str">
            <v>02.1351</v>
          </cell>
          <cell r="C735" t="str">
            <v>VËn chuyÓn xµ</v>
          </cell>
          <cell r="D735" t="str">
            <v>TÊn</v>
          </cell>
          <cell r="E735">
            <v>6.9199999999999999E-3</v>
          </cell>
          <cell r="F735">
            <v>1</v>
          </cell>
          <cell r="G735">
            <v>17055.099999999999</v>
          </cell>
          <cell r="H735">
            <v>118.02129199999999</v>
          </cell>
        </row>
        <row r="736">
          <cell r="C736" t="str">
            <v>V/C tõ Hµ néi ®Õn huyÖn + bèc dì</v>
          </cell>
          <cell r="D736" t="str">
            <v>TÊn</v>
          </cell>
          <cell r="E736">
            <v>6.9199999999999999E-3</v>
          </cell>
          <cell r="G736">
            <v>266267.5581636391</v>
          </cell>
          <cell r="H736">
            <v>1842.5715024923825</v>
          </cell>
        </row>
        <row r="737">
          <cell r="C737" t="str">
            <v>VËn chuyÓn tõ huyÖn ®Õn tuyÕn + bèc dì</v>
          </cell>
          <cell r="D737" t="str">
            <v>TÊn</v>
          </cell>
          <cell r="E737">
            <v>6.9199999999999999E-3</v>
          </cell>
          <cell r="G737">
            <v>82837.5581636391</v>
          </cell>
          <cell r="H737">
            <v>573.23590249238259</v>
          </cell>
        </row>
        <row r="738">
          <cell r="C738" t="str">
            <v>Nh©n c«ng ®iÒu chØnh t¨ng thªm NC x (1+0,1/2,638 ) x2,01x0,95</v>
          </cell>
          <cell r="G738">
            <v>16915.237722165501</v>
          </cell>
          <cell r="H738">
            <v>16915.237722165501</v>
          </cell>
        </row>
        <row r="739">
          <cell r="C739" t="str">
            <v>Chi phÝ m¸y ®iÒu chinh t¨ng thªm C1 =  MTCx1,13</v>
          </cell>
          <cell r="H739">
            <v>0</v>
          </cell>
        </row>
        <row r="740">
          <cell r="C740" t="str">
            <v>Chi phÝ s¶n xuÊt chung: 71% CFNC</v>
          </cell>
          <cell r="H740">
            <v>24241.216900057501</v>
          </cell>
        </row>
        <row r="741">
          <cell r="C741" t="str">
            <v>Thu nhËp chÞu thuÕ tÝnh tr­íc 6% Z</v>
          </cell>
          <cell r="H741">
            <v>8116.564999152466</v>
          </cell>
        </row>
        <row r="742">
          <cell r="A742">
            <v>37</v>
          </cell>
          <cell r="B742" t="str">
            <v>XN-2</v>
          </cell>
          <cell r="C742" t="str">
            <v>Xµ nÐo 2 d©y</v>
          </cell>
          <cell r="H742">
            <v>146669.75211328181</v>
          </cell>
        </row>
        <row r="743">
          <cell r="C743" t="str">
            <v>a ) VËt liÖu</v>
          </cell>
        </row>
        <row r="744">
          <cell r="B744" t="str">
            <v>PL§G</v>
          </cell>
          <cell r="C744" t="str">
            <v>ThÐp lµm xµ</v>
          </cell>
          <cell r="D744" t="str">
            <v>kg</v>
          </cell>
          <cell r="E744">
            <v>7.37</v>
          </cell>
          <cell r="F744">
            <v>1</v>
          </cell>
          <cell r="G744">
            <v>10500</v>
          </cell>
          <cell r="H744">
            <v>77385</v>
          </cell>
        </row>
        <row r="745">
          <cell r="C745" t="str">
            <v>b ) Nh©n c«ng</v>
          </cell>
          <cell r="G745">
            <v>17234.996087</v>
          </cell>
        </row>
        <row r="746">
          <cell r="B746" t="str">
            <v>05.6011</v>
          </cell>
          <cell r="C746" t="str">
            <v>L¾p xµ nÐo trªn cét ®· dùng</v>
          </cell>
          <cell r="D746" t="str">
            <v>Bé</v>
          </cell>
          <cell r="E746">
            <v>1</v>
          </cell>
          <cell r="F746">
            <v>1.3</v>
          </cell>
          <cell r="G746">
            <v>13161</v>
          </cell>
          <cell r="H746">
            <v>17109.3</v>
          </cell>
        </row>
        <row r="747">
          <cell r="B747" t="str">
            <v>02.1351</v>
          </cell>
          <cell r="C747" t="str">
            <v>VËn chuyÓn xµ</v>
          </cell>
          <cell r="D747" t="str">
            <v>TÊn</v>
          </cell>
          <cell r="E747">
            <v>7.3699999999999998E-3</v>
          </cell>
          <cell r="F747">
            <v>1</v>
          </cell>
          <cell r="G747">
            <v>17055.099999999999</v>
          </cell>
          <cell r="H747">
            <v>125.69608699999999</v>
          </cell>
        </row>
        <row r="748">
          <cell r="C748" t="str">
            <v>V/C tõ Hµ néi ®Õn huyÖn + bèc dì</v>
          </cell>
          <cell r="D748" t="str">
            <v>TÊn</v>
          </cell>
          <cell r="E748">
            <v>7.3699999999999998E-3</v>
          </cell>
          <cell r="G748">
            <v>266267.5581636391</v>
          </cell>
          <cell r="H748">
            <v>1962.3919036660202</v>
          </cell>
        </row>
        <row r="749">
          <cell r="C749" t="str">
            <v>VËn chuyÓn tõ huyÖn ®Õn tuyÕn + bèc dì</v>
          </cell>
          <cell r="D749" t="str">
            <v>TÊn</v>
          </cell>
          <cell r="E749">
            <v>7.3699999999999998E-3</v>
          </cell>
          <cell r="G749">
            <v>82837.5581636391</v>
          </cell>
          <cell r="H749">
            <v>610.5128036660202</v>
          </cell>
        </row>
        <row r="750">
          <cell r="C750" t="str">
            <v>Nh©n c«ng ®iÒu chØnh t¨ng thªm NC x (1+0,1/2,638 ) x2,01x0,95</v>
          </cell>
          <cell r="G750">
            <v>16922.773483511879</v>
          </cell>
          <cell r="H750">
            <v>16922.773483511879</v>
          </cell>
        </row>
        <row r="751">
          <cell r="C751" t="str">
            <v>Chi phÝ m¸y ®iÒu chinh t¨ng thªm C1 =  MTCx1,13</v>
          </cell>
          <cell r="H751">
            <v>0</v>
          </cell>
        </row>
        <row r="752">
          <cell r="C752" t="str">
            <v>Chi phÝ s¶n xuÊt chung: 71% CFNC</v>
          </cell>
          <cell r="H752">
            <v>24252.016395063434</v>
          </cell>
        </row>
        <row r="753">
          <cell r="C753" t="str">
            <v>Thu nhËp chÞu thuÕ tÝnh tr­íc 6% Z</v>
          </cell>
          <cell r="H753">
            <v>8302.0614403744421</v>
          </cell>
        </row>
        <row r="754">
          <cell r="A754">
            <v>38</v>
          </cell>
          <cell r="C754" t="str">
            <v>Xµ xuÊt tuyÕn ®óp</v>
          </cell>
          <cell r="H754">
            <v>989684.44731628173</v>
          </cell>
        </row>
        <row r="755">
          <cell r="C755" t="str">
            <v>a ) VËt liÖu</v>
          </cell>
        </row>
        <row r="756">
          <cell r="B756" t="str">
            <v>PL§G</v>
          </cell>
          <cell r="C756" t="str">
            <v>ThÐp lµm xµ</v>
          </cell>
          <cell r="D756" t="str">
            <v>kg</v>
          </cell>
          <cell r="E756">
            <v>71.010000000000005</v>
          </cell>
          <cell r="F756">
            <v>1.0249999999999999</v>
          </cell>
          <cell r="G756">
            <v>10500</v>
          </cell>
          <cell r="H756">
            <v>764245.12499999988</v>
          </cell>
        </row>
        <row r="757">
          <cell r="C757" t="str">
            <v>b ) Nh©n c«ng</v>
          </cell>
          <cell r="G757">
            <v>42675.875550000004</v>
          </cell>
        </row>
        <row r="758">
          <cell r="B758" t="str">
            <v>05.6011</v>
          </cell>
          <cell r="C758" t="str">
            <v>L¾p xµ nÐo trªn cét ®· dùng</v>
          </cell>
          <cell r="D758" t="str">
            <v>Bé</v>
          </cell>
          <cell r="E758">
            <v>1</v>
          </cell>
          <cell r="F758">
            <v>1.3</v>
          </cell>
          <cell r="G758">
            <v>31896</v>
          </cell>
          <cell r="H758">
            <v>41464.800000000003</v>
          </cell>
        </row>
        <row r="759">
          <cell r="B759" t="str">
            <v>02.1351</v>
          </cell>
          <cell r="C759" t="str">
            <v>VËn chuyÓn xµ</v>
          </cell>
          <cell r="D759" t="str">
            <v>TÊn</v>
          </cell>
          <cell r="E759">
            <v>7.1010000000000004E-2</v>
          </cell>
          <cell r="G759">
            <v>17055</v>
          </cell>
          <cell r="H759">
            <v>1211.07555</v>
          </cell>
        </row>
        <row r="760">
          <cell r="C760" t="str">
            <v>V/C tõ Hµ néi ®Õn huyÖn + bèc dì</v>
          </cell>
          <cell r="D760" t="str">
            <v>TÊn</v>
          </cell>
          <cell r="E760">
            <v>7.1010000000000004E-2</v>
          </cell>
          <cell r="G760">
            <v>266267.5581636391</v>
          </cell>
          <cell r="H760">
            <v>18907.659305200013</v>
          </cell>
        </row>
        <row r="761">
          <cell r="C761" t="str">
            <v>VËn chuyÓn tõ huyÖn ®Õn tuyÕn + bèc dì</v>
          </cell>
          <cell r="D761" t="str">
            <v>TÊn</v>
          </cell>
          <cell r="E761">
            <v>7.1010000000000004E-2</v>
          </cell>
          <cell r="G761">
            <v>82837.5581636391</v>
          </cell>
          <cell r="H761">
            <v>5882.2950052000124</v>
          </cell>
        </row>
        <row r="762">
          <cell r="C762" t="str">
            <v>Nh©n c«ng ®iÒu chØnh t¨ng thªm NC x (1+0,1/2,638 ) x2,01x0,95</v>
          </cell>
          <cell r="G762">
            <v>41902.775695315016</v>
          </cell>
          <cell r="H762">
            <v>41902.775695315016</v>
          </cell>
        </row>
        <row r="763">
          <cell r="C763" t="str">
            <v>Chi phÝ m¸y ®iÒu chinh t¨ng thªm C1 =  MTCx1,13</v>
          </cell>
          <cell r="H763">
            <v>0</v>
          </cell>
        </row>
        <row r="764">
          <cell r="C764" t="str">
            <v>Chi phÝ s¶n xuÊt chung: 71% CFNC</v>
          </cell>
          <cell r="H764">
            <v>60050.842384173659</v>
          </cell>
        </row>
        <row r="765">
          <cell r="C765" t="str">
            <v>Thu nhËp chÞu thuÕ tÝnh tr­íc 6% Z</v>
          </cell>
          <cell r="H765">
            <v>56019.874376393309</v>
          </cell>
        </row>
        <row r="766">
          <cell r="A766">
            <v>39</v>
          </cell>
          <cell r="B766" t="str">
            <v>X1-2</v>
          </cell>
          <cell r="C766" t="str">
            <v>Xµ ®ì X1-2</v>
          </cell>
          <cell r="H766">
            <v>97163.031970124823</v>
          </cell>
        </row>
        <row r="767">
          <cell r="C767" t="str">
            <v>a ) VËt liÖu</v>
          </cell>
        </row>
        <row r="768">
          <cell r="B768" t="str">
            <v>PL§G</v>
          </cell>
          <cell r="C768" t="str">
            <v>ThÐp lµm xµ</v>
          </cell>
          <cell r="D768" t="str">
            <v>kg</v>
          </cell>
          <cell r="E768">
            <v>4.3</v>
          </cell>
          <cell r="G768">
            <v>10500</v>
          </cell>
          <cell r="H768">
            <v>45150</v>
          </cell>
        </row>
        <row r="769">
          <cell r="C769" t="str">
            <v>b ) Nh©n c«ng</v>
          </cell>
          <cell r="G769">
            <v>13281.731959999999</v>
          </cell>
        </row>
        <row r="770">
          <cell r="B770" t="str">
            <v>0 5.6011</v>
          </cell>
          <cell r="C770" t="str">
            <v>L¾p xµ nÐo trªn cét ®· dùng</v>
          </cell>
          <cell r="D770" t="str">
            <v>Bé</v>
          </cell>
          <cell r="E770">
            <v>1</v>
          </cell>
          <cell r="G770">
            <v>13161</v>
          </cell>
          <cell r="H770">
            <v>13161</v>
          </cell>
        </row>
        <row r="771">
          <cell r="B771" t="str">
            <v>02.1351</v>
          </cell>
          <cell r="C771" t="str">
            <v>VËn chuyÓn xµ</v>
          </cell>
          <cell r="D771" t="str">
            <v>TÊn</v>
          </cell>
          <cell r="E771">
            <v>4.3E-3</v>
          </cell>
          <cell r="G771">
            <v>28077.200000000001</v>
          </cell>
          <cell r="H771">
            <v>120.73196</v>
          </cell>
        </row>
        <row r="772">
          <cell r="C772" t="str">
            <v>V/C tõ Hµ néi ®Õn huyÖn + bèc dì</v>
          </cell>
          <cell r="D772" t="str">
            <v>TÊn</v>
          </cell>
          <cell r="E772">
            <v>4.3E-3</v>
          </cell>
          <cell r="G772">
            <v>266267.5581636391</v>
          </cell>
          <cell r="H772">
            <v>1144.9505001036482</v>
          </cell>
        </row>
        <row r="773">
          <cell r="C773" t="str">
            <v>VËn chuyÓn tõ huyÖn ®Õn tuyÕn + bèc dì</v>
          </cell>
          <cell r="D773" t="str">
            <v>TÊn</v>
          </cell>
          <cell r="E773">
            <v>4.3E-3</v>
          </cell>
          <cell r="G773">
            <v>82837.5581636391</v>
          </cell>
          <cell r="H773">
            <v>356.20150010364813</v>
          </cell>
        </row>
        <row r="774">
          <cell r="C774" t="str">
            <v>Nh©n c«ng ®iÒu chØnh t¨ng thªm NC x (1+0,1/2,638 ) x2,01x0,95</v>
          </cell>
          <cell r="G774">
            <v>13041.125178864117</v>
          </cell>
          <cell r="H774">
            <v>13041.125178864117</v>
          </cell>
        </row>
        <row r="775">
          <cell r="C775" t="str">
            <v>Chi phÝ m¸y ®iÒu chinh t¨ng thªm C1 =  MTCx1,13</v>
          </cell>
          <cell r="H775">
            <v>0</v>
          </cell>
        </row>
        <row r="776">
          <cell r="C776" t="str">
            <v>Chi phÝ s¶n xuÊt chung: 71% CFNC</v>
          </cell>
          <cell r="H776">
            <v>18689.22856859352</v>
          </cell>
        </row>
        <row r="777">
          <cell r="C777" t="str">
            <v>Thu nhËp chÞu thuÕ tÝnh tr­íc 6% Z</v>
          </cell>
          <cell r="H777">
            <v>5499.7942624598954</v>
          </cell>
        </row>
        <row r="778">
          <cell r="A778">
            <v>40</v>
          </cell>
          <cell r="B778" t="str">
            <v>X§-4</v>
          </cell>
          <cell r="C778" t="str">
            <v>Xµ ®ì th¼ng 4 d©y</v>
          </cell>
          <cell r="H778">
            <v>198327.34878714103</v>
          </cell>
        </row>
        <row r="779">
          <cell r="C779" t="str">
            <v>a ) VËt liÖu</v>
          </cell>
        </row>
        <row r="780">
          <cell r="B780" t="str">
            <v>PL§G</v>
          </cell>
          <cell r="C780" t="str">
            <v>ThÐp lµm xµ</v>
          </cell>
          <cell r="D780" t="str">
            <v>kg</v>
          </cell>
          <cell r="E780">
            <v>9.85</v>
          </cell>
          <cell r="F780">
            <v>1.0249999999999999</v>
          </cell>
          <cell r="G780">
            <v>10500</v>
          </cell>
          <cell r="H780">
            <v>106010.62499999999</v>
          </cell>
        </row>
        <row r="781">
          <cell r="C781" t="str">
            <v>b ) Nh©n c«ng</v>
          </cell>
          <cell r="G781">
            <v>22912.79175</v>
          </cell>
        </row>
        <row r="782">
          <cell r="B782" t="str">
            <v>05.6011</v>
          </cell>
          <cell r="C782" t="str">
            <v>L¾p xµ nÐo trªn cét ®· dùng</v>
          </cell>
          <cell r="D782" t="str">
            <v>Bé</v>
          </cell>
          <cell r="E782">
            <v>1</v>
          </cell>
          <cell r="F782">
            <v>1.3</v>
          </cell>
          <cell r="G782">
            <v>17496</v>
          </cell>
          <cell r="H782">
            <v>22744.799999999999</v>
          </cell>
        </row>
        <row r="783">
          <cell r="B783" t="str">
            <v>02.1351</v>
          </cell>
          <cell r="C783" t="str">
            <v>VËn chuyÓn xµ</v>
          </cell>
          <cell r="D783" t="str">
            <v>TÊn</v>
          </cell>
          <cell r="E783">
            <v>9.8499999999999994E-3</v>
          </cell>
          <cell r="G783">
            <v>17055</v>
          </cell>
          <cell r="H783">
            <v>167.99175</v>
          </cell>
        </row>
        <row r="784">
          <cell r="C784" t="str">
            <v>V/C tõ Hµ néi ®Õn huyÖn + bèc dì</v>
          </cell>
          <cell r="D784" t="str">
            <v>TÊn</v>
          </cell>
          <cell r="E784">
            <v>9.8499999999999994E-3</v>
          </cell>
          <cell r="G784">
            <v>266267.5581636391</v>
          </cell>
          <cell r="H784">
            <v>2622.7354479118449</v>
          </cell>
        </row>
        <row r="785">
          <cell r="C785" t="str">
            <v>VËn chuyÓn tõ huyÖn ®Õn tuyÕn + bèc dì</v>
          </cell>
          <cell r="D785" t="str">
            <v>TÊn</v>
          </cell>
          <cell r="E785">
            <v>9.8499999999999994E-3</v>
          </cell>
          <cell r="G785">
            <v>82837.5581636391</v>
          </cell>
          <cell r="H785">
            <v>815.94994791184513</v>
          </cell>
        </row>
        <row r="786">
          <cell r="C786" t="str">
            <v>Nh©n c«ng ®iÒu chØnh t¨ng thªm NC x (1+0,1/2,638 ) x2,01x0,95</v>
          </cell>
          <cell r="G786">
            <v>22497.712369810168</v>
          </cell>
          <cell r="H786">
            <v>22497.712369810168</v>
          </cell>
        </row>
        <row r="787">
          <cell r="C787" t="str">
            <v>Chi phÝ m¸y ®iÒu chinh t¨ng thªm C1 =  MTCx1,13</v>
          </cell>
          <cell r="H787">
            <v>0</v>
          </cell>
        </row>
        <row r="788">
          <cell r="C788" t="str">
            <v>Chi phÝ s¶n xuÊt chung: 71% CFNC</v>
          </cell>
          <cell r="H788">
            <v>32241.457925065217</v>
          </cell>
        </row>
        <row r="789">
          <cell r="C789" t="str">
            <v>Thu nhËp chÞu thuÕ tÝnh tr­íc 6% Z</v>
          </cell>
          <cell r="H789">
            <v>11226.076346441943</v>
          </cell>
        </row>
        <row r="790">
          <cell r="A790">
            <v>41</v>
          </cell>
          <cell r="B790" t="str">
            <v>XN-4</v>
          </cell>
          <cell r="C790" t="str">
            <v xml:space="preserve">Xµ nÐo 4 d©y </v>
          </cell>
          <cell r="H790">
            <v>250152.87717725558</v>
          </cell>
        </row>
        <row r="791">
          <cell r="C791" t="str">
            <v>a ) VËt liÖu</v>
          </cell>
        </row>
        <row r="792">
          <cell r="B792" t="str">
            <v>PL§G</v>
          </cell>
          <cell r="C792" t="str">
            <v>ThÐp lµm xµ</v>
          </cell>
          <cell r="D792" t="str">
            <v>kg</v>
          </cell>
          <cell r="E792">
            <v>14.52</v>
          </cell>
          <cell r="G792">
            <v>10500</v>
          </cell>
          <cell r="H792">
            <v>152460</v>
          </cell>
        </row>
        <row r="793">
          <cell r="C793" t="str">
            <v>b ) Nh©n c«ng</v>
          </cell>
          <cell r="G793">
            <v>23152.480943999999</v>
          </cell>
        </row>
        <row r="794">
          <cell r="B794" t="str">
            <v>05.6012</v>
          </cell>
          <cell r="C794" t="str">
            <v>L¾p xµ nÐo trªn cét ®· dùng</v>
          </cell>
          <cell r="D794" t="str">
            <v>Bé</v>
          </cell>
          <cell r="E794">
            <v>1</v>
          </cell>
          <cell r="F794">
            <v>1.3</v>
          </cell>
          <cell r="G794">
            <v>17496</v>
          </cell>
          <cell r="H794">
            <v>22744.799999999999</v>
          </cell>
        </row>
        <row r="795">
          <cell r="B795" t="str">
            <v>02.1351</v>
          </cell>
          <cell r="C795" t="str">
            <v>VËn chuyÓn xµ</v>
          </cell>
          <cell r="D795" t="str">
            <v>TÊn</v>
          </cell>
          <cell r="E795">
            <v>1.452E-2</v>
          </cell>
          <cell r="G795">
            <v>28077.200000000001</v>
          </cell>
          <cell r="H795">
            <v>407.68094400000001</v>
          </cell>
        </row>
        <row r="796">
          <cell r="C796" t="str">
            <v>V/C tõ Hµ néi ®Õn huyÖn + bèc dì</v>
          </cell>
          <cell r="D796" t="str">
            <v>TÊn</v>
          </cell>
          <cell r="E796">
            <v>1.452E-2</v>
          </cell>
          <cell r="G796">
            <v>266267.5581636391</v>
          </cell>
          <cell r="H796">
            <v>3866.2049445360399</v>
          </cell>
        </row>
        <row r="797">
          <cell r="C797" t="str">
            <v>VËn chuyÓn tõ huyÖn ®Õn tuyÕn + bèc dì</v>
          </cell>
          <cell r="D797" t="str">
            <v>TÊn</v>
          </cell>
          <cell r="E797">
            <v>1.452E-2</v>
          </cell>
          <cell r="G797">
            <v>82837.5581636391</v>
          </cell>
          <cell r="H797">
            <v>1202.8013445360398</v>
          </cell>
        </row>
        <row r="798">
          <cell r="C798" t="str">
            <v>Nh©n c«ng ®iÒu chØnh t¨ng thªm NC x (1+0,1/2,638 ) x2,01x0,95</v>
          </cell>
          <cell r="G798">
            <v>22733.059445958737</v>
          </cell>
          <cell r="H798">
            <v>22733.059445958737</v>
          </cell>
        </row>
        <row r="799">
          <cell r="C799" t="str">
            <v>Chi phÝ m¸y ®iÒu chinh t¨ng thªm C1 =  MTCx1,13</v>
          </cell>
          <cell r="H799">
            <v>0</v>
          </cell>
        </row>
        <row r="800">
          <cell r="C800" t="str">
            <v>Chi phÝ s¶n xuÊt chung: 71% CFNC</v>
          </cell>
          <cell r="H800">
            <v>32578.733676870703</v>
          </cell>
        </row>
        <row r="801">
          <cell r="C801" t="str">
            <v>Thu nhËp chÞu thuÕ tÝnh tr­íc 6% Z</v>
          </cell>
          <cell r="H801">
            <v>14159.596821354089</v>
          </cell>
        </row>
        <row r="802">
          <cell r="A802">
            <v>42</v>
          </cell>
          <cell r="B802" t="str">
            <v>XN§-4</v>
          </cell>
          <cell r="C802" t="str">
            <v>Xµ nÐo ®óp 4 d©y</v>
          </cell>
          <cell r="H802">
            <v>264050.77326992166</v>
          </cell>
        </row>
        <row r="803">
          <cell r="C803" t="str">
            <v>a ) VËt liÖu</v>
          </cell>
        </row>
        <row r="804">
          <cell r="B804" t="str">
            <v>PL§G</v>
          </cell>
          <cell r="C804" t="str">
            <v>ThÐp lµm xµ</v>
          </cell>
          <cell r="D804" t="str">
            <v>kg</v>
          </cell>
          <cell r="E804">
            <v>15.718</v>
          </cell>
          <cell r="G804">
            <v>10500</v>
          </cell>
          <cell r="H804">
            <v>165039</v>
          </cell>
        </row>
        <row r="805">
          <cell r="C805" t="str">
            <v>b ) Nh©n c«ng</v>
          </cell>
          <cell r="G805">
            <v>23186.117429599999</v>
          </cell>
        </row>
        <row r="806">
          <cell r="B806" t="str">
            <v>05.6012</v>
          </cell>
          <cell r="C806" t="str">
            <v>L¾p xµ nÐo trªn cét ®· dùng</v>
          </cell>
          <cell r="D806" t="str">
            <v>Bé</v>
          </cell>
          <cell r="E806">
            <v>1</v>
          </cell>
          <cell r="F806">
            <v>1.3</v>
          </cell>
          <cell r="G806">
            <v>17496</v>
          </cell>
          <cell r="H806">
            <v>22744.799999999999</v>
          </cell>
        </row>
        <row r="807">
          <cell r="B807" t="str">
            <v>02.1351</v>
          </cell>
          <cell r="C807" t="str">
            <v>VËn chuyÓn xµ</v>
          </cell>
          <cell r="D807" t="str">
            <v>TÊn</v>
          </cell>
          <cell r="E807">
            <v>1.5717999999999999E-2</v>
          </cell>
          <cell r="G807">
            <v>28077.200000000001</v>
          </cell>
          <cell r="H807">
            <v>441.31742959999997</v>
          </cell>
        </row>
        <row r="808">
          <cell r="C808" t="str">
            <v>V/C tõ Hµ néi ®Õn huyÖn + bèc dì</v>
          </cell>
          <cell r="D808" t="str">
            <v>TÊn</v>
          </cell>
          <cell r="E808">
            <v>1.5717999999999999E-2</v>
          </cell>
          <cell r="G808">
            <v>266267.5581636391</v>
          </cell>
          <cell r="H808">
            <v>4185.1934792160791</v>
          </cell>
        </row>
        <row r="809">
          <cell r="C809" t="str">
            <v>VËn chuyÓn tõ huyÖn ®Õn tuyÕn + bèc dì</v>
          </cell>
          <cell r="D809" t="str">
            <v>TÊn</v>
          </cell>
          <cell r="E809">
            <v>1.5717999999999999E-2</v>
          </cell>
          <cell r="G809">
            <v>82837.5581636391</v>
          </cell>
          <cell r="H809">
            <v>1302.0407392160794</v>
          </cell>
        </row>
        <row r="810">
          <cell r="C810" t="str">
            <v>Nh©n c«ng ®iÒu chØnh t¨ng thªm NC x (1+0,1/2,638 ) x2,01x0,95</v>
          </cell>
          <cell r="G810">
            <v>22766.086585838366</v>
          </cell>
          <cell r="H810">
            <v>22766.086585838366</v>
          </cell>
        </row>
        <row r="811">
          <cell r="C811" t="str">
            <v>Chi phÝ m¸y ®iÒu chinh t¨ng thªm C1 =  MTCx1,13</v>
          </cell>
          <cell r="H811">
            <v>0</v>
          </cell>
        </row>
        <row r="812">
          <cell r="C812" t="str">
            <v>Chi phÝ s¶n xuÊt chung: 71% CFNC</v>
          </cell>
          <cell r="H812">
            <v>32626.064850961237</v>
          </cell>
        </row>
        <row r="813">
          <cell r="C813" t="str">
            <v>Thu nhËp chÞu thuÕ tÝnh tr­íc 6% Z</v>
          </cell>
          <cell r="H813">
            <v>14946.270185089905</v>
          </cell>
        </row>
        <row r="814">
          <cell r="A814">
            <v>43</v>
          </cell>
          <cell r="B814" t="str">
            <v>XN§-4a</v>
          </cell>
          <cell r="C814" t="str">
            <v>Xµ nÐo ®óp 4 d©y</v>
          </cell>
          <cell r="H814">
            <v>255868.01678409681</v>
          </cell>
        </row>
        <row r="815">
          <cell r="C815" t="str">
            <v>a ) VËt liÖu</v>
          </cell>
        </row>
        <row r="816">
          <cell r="B816" t="str">
            <v>PL§G</v>
          </cell>
          <cell r="C816" t="str">
            <v>ThÐp lµm xµ</v>
          </cell>
          <cell r="D816" t="str">
            <v>kg</v>
          </cell>
          <cell r="E816">
            <v>16.638000000000002</v>
          </cell>
          <cell r="G816">
            <v>10500</v>
          </cell>
          <cell r="H816">
            <v>174699.00000000003</v>
          </cell>
        </row>
        <row r="817">
          <cell r="C817" t="str">
            <v>b ) Nh©n c«ng</v>
          </cell>
          <cell r="G817">
            <v>17963.148453599999</v>
          </cell>
        </row>
        <row r="818">
          <cell r="B818" t="str">
            <v>05.6012</v>
          </cell>
          <cell r="C818" t="str">
            <v>L¾p xµ nÐo trªn cét ®· dùng</v>
          </cell>
          <cell r="D818" t="str">
            <v>Bé</v>
          </cell>
          <cell r="E818">
            <v>1</v>
          </cell>
          <cell r="G818">
            <v>17496</v>
          </cell>
          <cell r="H818">
            <v>17496</v>
          </cell>
        </row>
        <row r="819">
          <cell r="B819" t="str">
            <v>02.1351</v>
          </cell>
          <cell r="C819" t="str">
            <v>VËn chuyÓn xµ</v>
          </cell>
          <cell r="D819" t="str">
            <v>TÊn</v>
          </cell>
          <cell r="E819">
            <v>1.6638E-2</v>
          </cell>
          <cell r="G819">
            <v>28077.200000000001</v>
          </cell>
          <cell r="H819">
            <v>467.14845360000004</v>
          </cell>
        </row>
        <row r="820">
          <cell r="C820" t="str">
            <v>V/C tõ Hµ néi ®Õn huyÖn + bèc dì</v>
          </cell>
          <cell r="D820" t="str">
            <v>TÊn</v>
          </cell>
          <cell r="E820">
            <v>1.6638E-2</v>
          </cell>
          <cell r="G820">
            <v>266267.5581636391</v>
          </cell>
          <cell r="H820">
            <v>4430.159632726627</v>
          </cell>
        </row>
        <row r="821">
          <cell r="C821" t="str">
            <v>VËn chuyÓn tõ huyÖn ®Õn tuyÕn + bèc dì</v>
          </cell>
          <cell r="D821" t="str">
            <v>TÊn</v>
          </cell>
          <cell r="E821">
            <v>1.6638E-2</v>
          </cell>
          <cell r="G821">
            <v>82837.5581636391</v>
          </cell>
          <cell r="H821">
            <v>1378.2512927266273</v>
          </cell>
        </row>
        <row r="822">
          <cell r="C822" t="str">
            <v>Nh©n c«ng ®iÒu chØnh t¨ng thªm NC x (1+0,1/2,638 ) x2,01x0,95</v>
          </cell>
          <cell r="G822">
            <v>17637.734920071147</v>
          </cell>
          <cell r="H822">
            <v>17637.734920071147</v>
          </cell>
        </row>
        <row r="823">
          <cell r="C823" t="str">
            <v>Chi phÝ m¸y ®iÒu chinh t¨ng thªm C1 =  MTCx1,13</v>
          </cell>
          <cell r="H823">
            <v>0</v>
          </cell>
        </row>
        <row r="824">
          <cell r="C824" t="str">
            <v>Chi phÝ s¶n xuÊt chung: 71% CFNC</v>
          </cell>
          <cell r="H824">
            <v>25276.627195306512</v>
          </cell>
        </row>
        <row r="825">
          <cell r="C825" t="str">
            <v>Thu nhËp chÞu thuÕ tÝnh tr­íc 6% Z</v>
          </cell>
          <cell r="H825">
            <v>14483.095289665856</v>
          </cell>
        </row>
        <row r="826">
          <cell r="A826">
            <v>44</v>
          </cell>
          <cell r="B826" t="str">
            <v>XNL§-4</v>
          </cell>
          <cell r="C826" t="str">
            <v>Xµ nÐo lÖch 4 d©y</v>
          </cell>
          <cell r="H826">
            <v>264654.0208465649</v>
          </cell>
        </row>
        <row r="827">
          <cell r="C827" t="str">
            <v>a ) VËt liÖu</v>
          </cell>
        </row>
        <row r="828">
          <cell r="B828" t="str">
            <v>PL§G</v>
          </cell>
          <cell r="C828" t="str">
            <v>ThÐp lµm xµ</v>
          </cell>
          <cell r="D828" t="str">
            <v>kg</v>
          </cell>
          <cell r="E828">
            <v>15.77</v>
          </cell>
          <cell r="G828">
            <v>10500</v>
          </cell>
          <cell r="H828">
            <v>165585</v>
          </cell>
        </row>
        <row r="829">
          <cell r="C829" t="str">
            <v>b ) Nh©n c«ng</v>
          </cell>
          <cell r="G829">
            <v>23187.577443999999</v>
          </cell>
        </row>
        <row r="830">
          <cell r="B830" t="str">
            <v>05.6012</v>
          </cell>
          <cell r="C830" t="str">
            <v>L¾p xµ nÐo trªn cét ®· dùng</v>
          </cell>
          <cell r="D830" t="str">
            <v>Bé</v>
          </cell>
          <cell r="E830">
            <v>1</v>
          </cell>
          <cell r="F830">
            <v>1.3</v>
          </cell>
          <cell r="G830">
            <v>17496</v>
          </cell>
          <cell r="H830">
            <v>22744.799999999999</v>
          </cell>
        </row>
        <row r="831">
          <cell r="B831" t="str">
            <v>02.1351</v>
          </cell>
          <cell r="C831" t="str">
            <v>VËn chuyÓn xµ</v>
          </cell>
          <cell r="D831" t="str">
            <v>TÊn</v>
          </cell>
          <cell r="E831">
            <v>1.5769999999999999E-2</v>
          </cell>
          <cell r="G831">
            <v>28077.200000000001</v>
          </cell>
          <cell r="H831">
            <v>442.777444</v>
          </cell>
        </row>
        <row r="832">
          <cell r="C832" t="str">
            <v>V/C tõ Hµ néi ®Õn huyÖn + bèc dì</v>
          </cell>
          <cell r="D832" t="str">
            <v>TÊn</v>
          </cell>
          <cell r="E832">
            <v>1.5769999999999999E-2</v>
          </cell>
          <cell r="G832">
            <v>266267.5581636391</v>
          </cell>
          <cell r="H832">
            <v>4199.0393922405883</v>
          </cell>
        </row>
        <row r="833">
          <cell r="C833" t="str">
            <v>VËn chuyÓn tõ huyÖn ®Õn tuyÕn + bèc dì</v>
          </cell>
          <cell r="D833" t="str">
            <v>TÊn</v>
          </cell>
          <cell r="E833">
            <v>1.5769999999999999E-2</v>
          </cell>
          <cell r="G833">
            <v>82837.5581636391</v>
          </cell>
          <cell r="H833">
            <v>1306.3482922405885</v>
          </cell>
        </row>
        <row r="834">
          <cell r="C834" t="str">
            <v>Nh©n c«ng ®iÒu chØnh t¨ng thªm NC x (1+0,1/2,638 ) x2,01x0,95</v>
          </cell>
          <cell r="G834">
            <v>22767.52015117538</v>
          </cell>
          <cell r="H834">
            <v>22767.52015117538</v>
          </cell>
        </row>
        <row r="835">
          <cell r="C835" t="str">
            <v>Chi phÝ m¸y ®iÒu chinh t¨ng thªm C1 =  MTCx1,13</v>
          </cell>
          <cell r="H835">
            <v>0</v>
          </cell>
        </row>
        <row r="836">
          <cell r="C836" t="str">
            <v>Chi phÝ s¶n xuÊt chung: 71% CFNC</v>
          </cell>
          <cell r="H836">
            <v>32628.119292574516</v>
          </cell>
        </row>
        <row r="837">
          <cell r="C837" t="str">
            <v>Thu nhËp chÞu thuÕ tÝnh tr­íc 6% Z</v>
          </cell>
          <cell r="H837">
            <v>14980.416274333864</v>
          </cell>
        </row>
        <row r="838">
          <cell r="A838">
            <v>45</v>
          </cell>
          <cell r="B838" t="str">
            <v>XNLT-4</v>
          </cell>
          <cell r="C838" t="str">
            <v>Xµ nÐo LT 4 d©y</v>
          </cell>
          <cell r="H838">
            <v>273373.79742168699</v>
          </cell>
        </row>
        <row r="839">
          <cell r="C839" t="str">
            <v>a ) VËt liÖu</v>
          </cell>
        </row>
        <row r="840">
          <cell r="B840" t="str">
            <v>PL§G</v>
          </cell>
          <cell r="C840" t="str">
            <v>ThÐp lµm xµ</v>
          </cell>
          <cell r="D840" t="str">
            <v>kg</v>
          </cell>
          <cell r="E840">
            <v>18.146999999999998</v>
          </cell>
          <cell r="G840">
            <v>10500</v>
          </cell>
          <cell r="H840">
            <v>190543.49999999997</v>
          </cell>
        </row>
        <row r="841">
          <cell r="C841" t="str">
            <v>b ) Nh©n c«ng</v>
          </cell>
          <cell r="G841">
            <v>18005.5169484</v>
          </cell>
        </row>
        <row r="842">
          <cell r="B842" t="str">
            <v>05.6012</v>
          </cell>
          <cell r="C842" t="str">
            <v>L¾p xµ nÐo trªn cét ®· dùng</v>
          </cell>
          <cell r="D842" t="str">
            <v>Bé</v>
          </cell>
          <cell r="E842">
            <v>1</v>
          </cell>
          <cell r="G842">
            <v>17496</v>
          </cell>
          <cell r="H842">
            <v>17496</v>
          </cell>
        </row>
        <row r="843">
          <cell r="B843" t="str">
            <v>02.1351</v>
          </cell>
          <cell r="C843" t="str">
            <v>VËn chuyÓn xµ</v>
          </cell>
          <cell r="D843" t="str">
            <v>TÊn</v>
          </cell>
          <cell r="E843">
            <v>1.8147E-2</v>
          </cell>
          <cell r="G843">
            <v>28077.200000000001</v>
          </cell>
          <cell r="H843">
            <v>509.51694839999999</v>
          </cell>
        </row>
        <row r="844">
          <cell r="C844" t="str">
            <v>V/C tõ Hµ néi ®Õn huyÖn + bèc dì</v>
          </cell>
          <cell r="D844" t="str">
            <v>TÊn</v>
          </cell>
          <cell r="E844">
            <v>1.8147E-2</v>
          </cell>
          <cell r="G844">
            <v>266267.5581636391</v>
          </cell>
          <cell r="H844">
            <v>4831.957377995559</v>
          </cell>
        </row>
        <row r="845">
          <cell r="C845" t="str">
            <v>VËn chuyÓn tõ huyÖn ®Õn tuyÕn + bèc dì</v>
          </cell>
          <cell r="D845" t="str">
            <v>TÊn</v>
          </cell>
          <cell r="E845">
            <v>1.8147E-2</v>
          </cell>
          <cell r="G845">
            <v>82837.5581636391</v>
          </cell>
          <cell r="H845">
            <v>1503.2531679955587</v>
          </cell>
        </row>
        <row r="846">
          <cell r="C846" t="str">
            <v>Nh©n c«ng ®iÒu chØnh t¨ng thªm NC x (1+0,1/2,638 ) x2,01x0,95</v>
          </cell>
          <cell r="G846">
            <v>17679.335883408676</v>
          </cell>
          <cell r="H846">
            <v>17679.335883408676</v>
          </cell>
        </row>
        <row r="847">
          <cell r="C847" t="str">
            <v>Chi phÝ m¸y ®iÒu chinh t¨ng thªm C1 =  MTCx1,13</v>
          </cell>
          <cell r="H847">
            <v>0</v>
          </cell>
        </row>
        <row r="848">
          <cell r="C848" t="str">
            <v>Chi phÝ s¶n xuÊt chung: 71% CFNC</v>
          </cell>
          <cell r="H848">
            <v>25336.245510584158</v>
          </cell>
        </row>
        <row r="849">
          <cell r="C849" t="str">
            <v>Thu nhËp chÞu thuÕ tÝnh tr­íc 6% Z</v>
          </cell>
          <cell r="H849">
            <v>15473.988533303036</v>
          </cell>
        </row>
        <row r="850">
          <cell r="A850">
            <v>46</v>
          </cell>
          <cell r="B850" t="str">
            <v>XN§-2</v>
          </cell>
          <cell r="C850" t="str">
            <v>Xµ nÐo ®óp 2 d©y</v>
          </cell>
          <cell r="H850">
            <v>219768.49012979888</v>
          </cell>
        </row>
        <row r="851">
          <cell r="C851" t="str">
            <v>a ) VËt liÖu</v>
          </cell>
          <cell r="H851">
            <v>74550</v>
          </cell>
        </row>
        <row r="852">
          <cell r="B852" t="str">
            <v>PL§G</v>
          </cell>
          <cell r="C852" t="str">
            <v>ThÐp lµm xµ</v>
          </cell>
          <cell r="D852" t="str">
            <v>kg</v>
          </cell>
          <cell r="E852">
            <v>7.1</v>
          </cell>
          <cell r="G852">
            <v>10500</v>
          </cell>
          <cell r="H852">
            <v>74550</v>
          </cell>
        </row>
        <row r="853">
          <cell r="C853" t="str">
            <v>b ) Nh©n c«ng</v>
          </cell>
          <cell r="G853">
            <v>17695.348119999999</v>
          </cell>
        </row>
        <row r="854">
          <cell r="B854" t="str">
            <v>05.6012</v>
          </cell>
          <cell r="C854" t="str">
            <v>L¾p xµ nÐo trªn cét ®· dùng</v>
          </cell>
          <cell r="D854" t="str">
            <v>Bé</v>
          </cell>
          <cell r="E854">
            <v>1</v>
          </cell>
          <cell r="G854">
            <v>17496</v>
          </cell>
          <cell r="H854">
            <v>17496</v>
          </cell>
        </row>
        <row r="855">
          <cell r="B855" t="str">
            <v>02.1351</v>
          </cell>
          <cell r="C855" t="str">
            <v>VËn chuyÓn xµ</v>
          </cell>
          <cell r="D855" t="str">
            <v>TÊn</v>
          </cell>
          <cell r="E855">
            <v>7.0999999999999995E-3</v>
          </cell>
          <cell r="G855">
            <v>28077.200000000001</v>
          </cell>
          <cell r="H855">
            <v>199.34811999999999</v>
          </cell>
        </row>
        <row r="856">
          <cell r="C856" t="str">
            <v>V/C tõ Hµ néi ®Õn huyÖn + bèc dì</v>
          </cell>
          <cell r="D856" t="str">
            <v>TÊn</v>
          </cell>
          <cell r="E856">
            <v>7.0999999999999995E-3</v>
          </cell>
          <cell r="G856">
            <v>266267.5581636391</v>
          </cell>
          <cell r="H856">
            <v>1890.4996629618374</v>
          </cell>
        </row>
        <row r="857">
          <cell r="C857" t="str">
            <v>VËn chuyÓn tõ huyÖn ®Õn tuyÕn + bèc dì</v>
          </cell>
          <cell r="D857" t="str">
            <v>TÊn</v>
          </cell>
          <cell r="E857">
            <v>7.0999999999999995E-3</v>
          </cell>
          <cell r="G857">
            <v>82837.5581636391</v>
          </cell>
          <cell r="H857">
            <v>588.14666296183759</v>
          </cell>
        </row>
        <row r="858">
          <cell r="C858" t="str">
            <v>Nh©n c«ng ®iÒu chØnh t¨ng thªm NC x (1+0,1/2,638 ) x2,01x0,95</v>
          </cell>
          <cell r="G858">
            <v>17374.785954986084</v>
          </cell>
          <cell r="H858">
            <v>17374.785954986084</v>
          </cell>
        </row>
        <row r="859">
          <cell r="C859" t="str">
            <v>Chi phÝ m¸y ®iÒu chinh t¨ng thªm C1 =  MTCx1,13</v>
          </cell>
          <cell r="H859">
            <v>0</v>
          </cell>
        </row>
        <row r="860">
          <cell r="C860" t="str">
            <v>Chi phÝ s¶n xuÊt chung: 71% CFNC</v>
          </cell>
          <cell r="H860">
            <v>24899.795193240119</v>
          </cell>
        </row>
        <row r="861">
          <cell r="C861" t="str">
            <v>Thu nhËp chÞu thuÕ tÝnh tr­íc 6% Z</v>
          </cell>
          <cell r="H861">
            <v>8219.9145356489917</v>
          </cell>
        </row>
        <row r="862">
          <cell r="A862">
            <v>47</v>
          </cell>
          <cell r="B862" t="str">
            <v>XN§-2a</v>
          </cell>
          <cell r="C862" t="str">
            <v>Xµ nÐo ®óp 2 d©y</v>
          </cell>
          <cell r="H862">
            <v>178025.87756724432</v>
          </cell>
        </row>
        <row r="863">
          <cell r="C863" t="str">
            <v>a ) VËt liÖu</v>
          </cell>
        </row>
        <row r="864">
          <cell r="B864">
            <v>1</v>
          </cell>
          <cell r="C864" t="str">
            <v>ThÐp lµm xµ</v>
          </cell>
          <cell r="D864" t="str">
            <v>kg</v>
          </cell>
          <cell r="E864">
            <v>9.9280000000000008</v>
          </cell>
          <cell r="G864">
            <v>10500</v>
          </cell>
          <cell r="H864">
            <v>104244.00000000001</v>
          </cell>
        </row>
        <row r="865">
          <cell r="C865" t="str">
            <v>b ) Nh©n c«ng</v>
          </cell>
          <cell r="G865">
            <v>17774.750441600001</v>
          </cell>
        </row>
        <row r="866">
          <cell r="B866" t="str">
            <v>05.6012</v>
          </cell>
          <cell r="C866" t="str">
            <v>L¾p xµ nÐo trªn cét ®· dùng</v>
          </cell>
          <cell r="D866" t="str">
            <v>Bé</v>
          </cell>
          <cell r="E866">
            <v>1</v>
          </cell>
          <cell r="G866">
            <v>17496</v>
          </cell>
          <cell r="H866">
            <v>17496</v>
          </cell>
        </row>
        <row r="867">
          <cell r="B867">
            <v>2</v>
          </cell>
          <cell r="C867" t="str">
            <v>VËn chuyÓn xµ</v>
          </cell>
          <cell r="D867" t="str">
            <v>TÊn</v>
          </cell>
          <cell r="E867">
            <v>9.9280000000000011E-3</v>
          </cell>
          <cell r="G867">
            <v>28077.200000000001</v>
          </cell>
          <cell r="H867">
            <v>278.75044160000004</v>
          </cell>
        </row>
        <row r="868">
          <cell r="C868" t="str">
            <v>V/C tõ Hµ néi ®Õn huyÖn + bèc dì</v>
          </cell>
          <cell r="D868" t="str">
            <v>TÊn</v>
          </cell>
          <cell r="E868">
            <v>9.9280000000000011E-3</v>
          </cell>
          <cell r="G868">
            <v>266267.5581636391</v>
          </cell>
          <cell r="H868">
            <v>2643.5043174486091</v>
          </cell>
        </row>
        <row r="869">
          <cell r="C869" t="str">
            <v>VËn chuyÓn tõ huyÖn ®Õn tuyÕn + bèc dì</v>
          </cell>
          <cell r="D869" t="str">
            <v>TÊn</v>
          </cell>
          <cell r="E869">
            <v>9.9280000000000011E-3</v>
          </cell>
          <cell r="G869">
            <v>82837.5581636391</v>
          </cell>
          <cell r="H869">
            <v>822.4112774486091</v>
          </cell>
        </row>
        <row r="870">
          <cell r="C870" t="str">
            <v>Nh©n c«ng ®iÒu chØnh t¨ng thªm NC x (1+0,1/2,638 ) x2,01x0,95</v>
          </cell>
          <cell r="G870">
            <v>17452.749854468217</v>
          </cell>
          <cell r="H870">
            <v>17452.749854468217</v>
          </cell>
        </row>
        <row r="871">
          <cell r="C871" t="str">
            <v>Chi phÝ m¸y ®iÒu chinh t¨ng thªm C1 =  MTCx1,13</v>
          </cell>
          <cell r="H871">
            <v>0</v>
          </cell>
        </row>
        <row r="872">
          <cell r="C872" t="str">
            <v>Chi phÝ s¶n xuÊt chung: 71% CFNC</v>
          </cell>
          <cell r="H872">
            <v>25011.525210208434</v>
          </cell>
        </row>
        <row r="873">
          <cell r="C873" t="str">
            <v>Thu nhËp chÞu thuÕ tÝnh tr­íc 6% Z</v>
          </cell>
          <cell r="H873">
            <v>10076.936466070432</v>
          </cell>
        </row>
        <row r="874">
          <cell r="A874">
            <v>48</v>
          </cell>
          <cell r="B874" t="str">
            <v>A30</v>
          </cell>
          <cell r="C874" t="str">
            <v>Sø nÐo h¹ thÕ A30</v>
          </cell>
          <cell r="H874">
            <v>9913.2416637325932</v>
          </cell>
        </row>
        <row r="875">
          <cell r="C875" t="str">
            <v>a ) VËt liÖu</v>
          </cell>
        </row>
        <row r="876">
          <cell r="B876">
            <v>1</v>
          </cell>
          <cell r="C876" t="str">
            <v>Sø h¹ thÕ A20 c¶ ty</v>
          </cell>
          <cell r="D876" t="str">
            <v>qu¶</v>
          </cell>
          <cell r="E876">
            <v>1</v>
          </cell>
          <cell r="G876">
            <v>5500</v>
          </cell>
          <cell r="H876">
            <v>5500</v>
          </cell>
        </row>
        <row r="877">
          <cell r="C877" t="str">
            <v>b ) Nh©n c«ng</v>
          </cell>
          <cell r="G877">
            <v>1058.0771999999999</v>
          </cell>
        </row>
        <row r="878">
          <cell r="B878">
            <v>1</v>
          </cell>
          <cell r="C878" t="str">
            <v>L¾p sø</v>
          </cell>
          <cell r="D878" t="str">
            <v>Bé</v>
          </cell>
          <cell r="E878">
            <v>1</v>
          </cell>
          <cell r="G878">
            <v>1030</v>
          </cell>
          <cell r="H878">
            <v>1030</v>
          </cell>
        </row>
        <row r="879">
          <cell r="B879">
            <v>2</v>
          </cell>
          <cell r="C879" t="str">
            <v>VËn chuyÓn sø</v>
          </cell>
          <cell r="D879" t="str">
            <v>TÊn</v>
          </cell>
          <cell r="E879">
            <v>1E-3</v>
          </cell>
          <cell r="G879">
            <v>28077.200000000001</v>
          </cell>
          <cell r="H879">
            <v>28.077200000000001</v>
          </cell>
        </row>
        <row r="880">
          <cell r="C880" t="str">
            <v>V/C tõ Hµ néi ®Õn huyÖn + bèc dì</v>
          </cell>
          <cell r="D880" t="str">
            <v>TÊn</v>
          </cell>
          <cell r="E880">
            <v>1E-3</v>
          </cell>
          <cell r="G880">
            <v>266267.5581636391</v>
          </cell>
          <cell r="H880">
            <v>266.26755816363908</v>
          </cell>
        </row>
        <row r="881">
          <cell r="C881" t="str">
            <v>Nh©n c«ng ®iÒu chØnh t¨ng thªm NC x (1+0,1/2,638 ) x2,01x0,95</v>
          </cell>
          <cell r="G881">
            <v>1038.9094777441996</v>
          </cell>
          <cell r="H881">
            <v>1038.9094777441996</v>
          </cell>
        </row>
        <row r="882">
          <cell r="C882" t="str">
            <v>Chi phÝ m¸y ®iÒu chinh t¨ng thªm C1 =  MTCx1,13</v>
          </cell>
          <cell r="H882">
            <v>0</v>
          </cell>
        </row>
        <row r="883">
          <cell r="C883" t="str">
            <v>Chi phÝ s¶n xuÊt chung: 71% CFNC</v>
          </cell>
          <cell r="H883">
            <v>1488.8605411983815</v>
          </cell>
        </row>
        <row r="884">
          <cell r="C884" t="str">
            <v>Thu nhËp chÞu thuÕ tÝnh tr­íc 6% Z</v>
          </cell>
          <cell r="H884">
            <v>561.12688662637322</v>
          </cell>
        </row>
        <row r="885">
          <cell r="A885" t="str">
            <v>48.</v>
          </cell>
          <cell r="B885" t="str">
            <v>A20</v>
          </cell>
          <cell r="C885" t="str">
            <v>Sø nÐo</v>
          </cell>
          <cell r="H885">
            <v>7166.0782861319849</v>
          </cell>
        </row>
        <row r="886">
          <cell r="C886" t="str">
            <v>a ) VËt liÖu</v>
          </cell>
        </row>
        <row r="887">
          <cell r="B887">
            <v>1</v>
          </cell>
          <cell r="C887" t="str">
            <v>Sø h¹ thÕ A20</v>
          </cell>
          <cell r="D887" t="str">
            <v>qu¶</v>
          </cell>
          <cell r="E887">
            <v>1</v>
          </cell>
          <cell r="G887">
            <v>3000</v>
          </cell>
          <cell r="H887">
            <v>3000</v>
          </cell>
        </row>
        <row r="888">
          <cell r="C888" t="str">
            <v>b ) Nh©n c«ng</v>
          </cell>
          <cell r="G888">
            <v>1031.03</v>
          </cell>
        </row>
        <row r="889">
          <cell r="B889">
            <v>1</v>
          </cell>
          <cell r="C889" t="str">
            <v>L¾p sø</v>
          </cell>
          <cell r="D889" t="str">
            <v>Bé</v>
          </cell>
          <cell r="E889">
            <v>1</v>
          </cell>
          <cell r="G889">
            <v>1030</v>
          </cell>
          <cell r="H889">
            <v>1030</v>
          </cell>
        </row>
        <row r="890">
          <cell r="B890">
            <v>2</v>
          </cell>
          <cell r="C890" t="str">
            <v>VËn chuyÓn sø</v>
          </cell>
          <cell r="D890" t="str">
            <v>TÊn</v>
          </cell>
          <cell r="E890">
            <v>1E-3</v>
          </cell>
          <cell r="G890">
            <v>1030</v>
          </cell>
          <cell r="H890">
            <v>1.03</v>
          </cell>
        </row>
        <row r="891">
          <cell r="C891" t="str">
            <v>V/C tõ Hµ néi ®Õn huyÖn + bèc dì</v>
          </cell>
          <cell r="D891" t="str">
            <v>TÊn</v>
          </cell>
          <cell r="E891">
            <v>1E-3</v>
          </cell>
          <cell r="G891">
            <v>266267.5581636391</v>
          </cell>
          <cell r="H891">
            <v>266.26755816363908</v>
          </cell>
        </row>
        <row r="892">
          <cell r="C892" t="str">
            <v>Nh©n c«ng ®iÒu chØnh t¨ng thªm NC x (1+0,1/2,638 ) x2,01x0,95</v>
          </cell>
          <cell r="G892">
            <v>1012.3522544844574</v>
          </cell>
          <cell r="H892">
            <v>1012.3522544844574</v>
          </cell>
        </row>
        <row r="893">
          <cell r="C893" t="str">
            <v>Chi phÝ m¸y ®iÒu chinh t¨ng thªm C1 =  MTCx1,13</v>
          </cell>
          <cell r="H893">
            <v>0</v>
          </cell>
        </row>
        <row r="894">
          <cell r="C894" t="str">
            <v>Chi phÝ s¶n xuÊt chung: 71% CFNC</v>
          </cell>
          <cell r="H894">
            <v>1450.8014006839646</v>
          </cell>
        </row>
        <row r="895">
          <cell r="C895" t="str">
            <v>Thu nhËp chÞu thuÕ tÝnh tr­íc 6% Z</v>
          </cell>
          <cell r="H895">
            <v>405.62707279992367</v>
          </cell>
        </row>
        <row r="896">
          <cell r="A896">
            <v>49</v>
          </cell>
          <cell r="C896" t="str">
            <v>Xµ ®ì d©y sau c«ng t¬ X-8</v>
          </cell>
          <cell r="H896">
            <v>135632.49462788954</v>
          </cell>
        </row>
        <row r="897">
          <cell r="C897" t="str">
            <v>a ) VËt liÖu</v>
          </cell>
        </row>
        <row r="898">
          <cell r="B898">
            <v>1</v>
          </cell>
          <cell r="C898" t="str">
            <v>ThÐp lµm xµ</v>
          </cell>
          <cell r="D898" t="str">
            <v>kg</v>
          </cell>
          <cell r="E898">
            <v>6.88</v>
          </cell>
          <cell r="G898">
            <v>9726</v>
          </cell>
          <cell r="H898">
            <v>66914.880000000005</v>
          </cell>
        </row>
        <row r="899">
          <cell r="C899" t="str">
            <v>b ) Nh©n c«ng</v>
          </cell>
          <cell r="G899">
            <v>17302.471136</v>
          </cell>
        </row>
        <row r="900">
          <cell r="B900">
            <v>1</v>
          </cell>
          <cell r="C900" t="str">
            <v xml:space="preserve">L¾p xµ </v>
          </cell>
          <cell r="D900" t="str">
            <v>Bé</v>
          </cell>
          <cell r="E900">
            <v>1</v>
          </cell>
          <cell r="G900">
            <v>17109.3</v>
          </cell>
          <cell r="H900">
            <v>17109.3</v>
          </cell>
        </row>
        <row r="901">
          <cell r="B901">
            <v>2</v>
          </cell>
          <cell r="C901" t="str">
            <v>VËn chuyÓn xµ</v>
          </cell>
          <cell r="D901" t="str">
            <v>TÊn</v>
          </cell>
          <cell r="E901">
            <v>6.8799999999999998E-3</v>
          </cell>
          <cell r="G901">
            <v>28077.200000000001</v>
          </cell>
          <cell r="H901">
            <v>193.17113599999999</v>
          </cell>
        </row>
        <row r="902">
          <cell r="C902" t="str">
            <v>V/C tõ Hµ néi ®Õn huyÖn + bèc dì</v>
          </cell>
          <cell r="D902" t="str">
            <v>TÊn</v>
          </cell>
          <cell r="E902">
            <v>6.8799999999999998E-3</v>
          </cell>
          <cell r="G902">
            <v>266267.5581636391</v>
          </cell>
          <cell r="H902">
            <v>1831.9208001658369</v>
          </cell>
        </row>
        <row r="903">
          <cell r="C903" t="str">
            <v>VËn chuyÓn tõ huyÖn ®Õn tuyÕn + bèc dì</v>
          </cell>
          <cell r="D903" t="str">
            <v>TÊn</v>
          </cell>
          <cell r="E903">
            <v>6.8799999999999998E-3</v>
          </cell>
          <cell r="G903">
            <v>82837.5581636391</v>
          </cell>
          <cell r="H903">
            <v>569.92240016583696</v>
          </cell>
        </row>
        <row r="904">
          <cell r="C904" t="str">
            <v>Nh©n c«ng ®iÒu chØnh t¨ng thªm NC x (1+0,1/2,638 ) x2,01x0,95</v>
          </cell>
          <cell r="G904">
            <v>16989.026180306926</v>
          </cell>
          <cell r="H904">
            <v>16989.026180306926</v>
          </cell>
        </row>
        <row r="905">
          <cell r="C905" t="str">
            <v>Chi phÝ m¸y ®iÒu chinh t¨ng thªm C1 =  MTCx1,13</v>
          </cell>
          <cell r="H905">
            <v>0</v>
          </cell>
        </row>
        <row r="906">
          <cell r="C906" t="str">
            <v>Chi phÝ s¶n xuÊt chung: 71% CFNC</v>
          </cell>
          <cell r="H906">
            <v>24346.963094577914</v>
          </cell>
        </row>
        <row r="907">
          <cell r="C907" t="str">
            <v>Thu nhËp chÞu thuÕ tÝnh tr­íc 6% Z</v>
          </cell>
          <cell r="H907">
            <v>7677.311016672993</v>
          </cell>
        </row>
        <row r="908">
          <cell r="A908">
            <v>50</v>
          </cell>
          <cell r="C908" t="str">
            <v>Gi¸ l¾p hép c«ng t¬ cét ®¬n</v>
          </cell>
          <cell r="H908">
            <v>164478.95169878445</v>
          </cell>
        </row>
        <row r="909">
          <cell r="C909" t="str">
            <v>a ) VËt liÖu</v>
          </cell>
        </row>
        <row r="910">
          <cell r="B910">
            <v>1</v>
          </cell>
          <cell r="C910" t="str">
            <v>ThÐp lµm gi¸</v>
          </cell>
          <cell r="D910" t="str">
            <v>kg</v>
          </cell>
          <cell r="E910">
            <v>8.8800000000000008</v>
          </cell>
          <cell r="G910">
            <v>10500</v>
          </cell>
          <cell r="H910">
            <v>93240.000000000015</v>
          </cell>
        </row>
        <row r="911">
          <cell r="C911" t="str">
            <v>b ) Nh©n c«ng</v>
          </cell>
          <cell r="G911">
            <v>17358.625536</v>
          </cell>
        </row>
        <row r="912">
          <cell r="B912">
            <v>1</v>
          </cell>
          <cell r="C912" t="str">
            <v>L¾p gi¸</v>
          </cell>
          <cell r="D912" t="str">
            <v>Bé</v>
          </cell>
          <cell r="E912">
            <v>1</v>
          </cell>
          <cell r="G912">
            <v>17109.3</v>
          </cell>
          <cell r="H912">
            <v>17109.3</v>
          </cell>
        </row>
        <row r="913">
          <cell r="B913">
            <v>2</v>
          </cell>
          <cell r="C913" t="str">
            <v>VËn chuyÓn thÐp</v>
          </cell>
          <cell r="D913" t="str">
            <v>TÊn</v>
          </cell>
          <cell r="E913">
            <v>8.8800000000000007E-3</v>
          </cell>
          <cell r="G913">
            <v>28077.200000000001</v>
          </cell>
          <cell r="H913">
            <v>249.32553600000003</v>
          </cell>
        </row>
        <row r="914">
          <cell r="C914" t="str">
            <v>V/C tõ Hµ néi ®Õn huyÖn + bèc dì</v>
          </cell>
          <cell r="D914" t="str">
            <v>TÊn</v>
          </cell>
          <cell r="E914">
            <v>8.8800000000000007E-3</v>
          </cell>
          <cell r="G914">
            <v>266267.5581636391</v>
          </cell>
          <cell r="H914">
            <v>2364.4559164931152</v>
          </cell>
        </row>
        <row r="915">
          <cell r="C915" t="str">
            <v>VËn chuyÓn tõ huyÖn ®Õn tuyÕn + bèc dì</v>
          </cell>
          <cell r="D915" t="str">
            <v>TÊn</v>
          </cell>
          <cell r="E915">
            <v>8.8800000000000007E-3</v>
          </cell>
          <cell r="G915">
            <v>82837.5581636391</v>
          </cell>
          <cell r="H915">
            <v>735.59751649311522</v>
          </cell>
        </row>
        <row r="916">
          <cell r="C916" t="str">
            <v>Nh©n c«ng ®iÒu chØnh t¨ng thªm NC x (1+0,1/2,638 ) x2,01x0,95</v>
          </cell>
          <cell r="G916">
            <v>17044.163308653551</v>
          </cell>
          <cell r="H916">
            <v>17044.163308653551</v>
          </cell>
        </row>
        <row r="917">
          <cell r="C917" t="str">
            <v>Chi phÝ m¸y ®iÒu chinh t¨ng thªm C1 =  MTCx1,13</v>
          </cell>
          <cell r="H917">
            <v>0</v>
          </cell>
        </row>
        <row r="918">
          <cell r="C918" t="str">
            <v>Chi phÝ s¶n xuÊt chung: 71% CFNC</v>
          </cell>
          <cell r="H918">
            <v>24425.980079704019</v>
          </cell>
        </row>
        <row r="919">
          <cell r="C919" t="str">
            <v>Thu nhËp chÞu thuÕ tÝnh tr­íc 6% Z</v>
          </cell>
          <cell r="H919">
            <v>9310.12934144063</v>
          </cell>
        </row>
        <row r="920">
          <cell r="A920">
            <v>51</v>
          </cell>
          <cell r="C920" t="str">
            <v>Gi¸ l¾p hép c«ng t¬ cét ®«i</v>
          </cell>
          <cell r="H920">
            <v>185476.60773194433</v>
          </cell>
        </row>
        <row r="921">
          <cell r="C921" t="str">
            <v>a ) VËt liÖu</v>
          </cell>
        </row>
        <row r="922">
          <cell r="B922">
            <v>1</v>
          </cell>
          <cell r="C922" t="str">
            <v>ThÐp lµm gi¸</v>
          </cell>
          <cell r="D922" t="str">
            <v>kg</v>
          </cell>
          <cell r="E922">
            <v>10.69</v>
          </cell>
          <cell r="G922">
            <v>10500</v>
          </cell>
          <cell r="H922">
            <v>112245</v>
          </cell>
        </row>
        <row r="923">
          <cell r="C923" t="str">
            <v>b ) Nh©n c«ng</v>
          </cell>
          <cell r="G923">
            <v>17409.445267999999</v>
          </cell>
        </row>
        <row r="924">
          <cell r="B924">
            <v>1</v>
          </cell>
          <cell r="C924" t="str">
            <v>L¾p gi¸</v>
          </cell>
          <cell r="D924" t="str">
            <v>Bé</v>
          </cell>
          <cell r="E924">
            <v>1</v>
          </cell>
          <cell r="G924">
            <v>17109.3</v>
          </cell>
          <cell r="H924">
            <v>17109.3</v>
          </cell>
        </row>
        <row r="925">
          <cell r="B925">
            <v>2</v>
          </cell>
          <cell r="C925" t="str">
            <v>VËn chuyÓn thÐp</v>
          </cell>
          <cell r="D925" t="str">
            <v>TÊn</v>
          </cell>
          <cell r="E925">
            <v>1.069E-2</v>
          </cell>
          <cell r="G925">
            <v>28077.200000000001</v>
          </cell>
          <cell r="H925">
            <v>300.14526799999999</v>
          </cell>
        </row>
        <row r="926">
          <cell r="C926" t="str">
            <v>V/C tõ Hµ néi ®Õn huyÖn + bèc dì</v>
          </cell>
          <cell r="D926" t="str">
            <v>TÊn</v>
          </cell>
          <cell r="E926">
            <v>1.069E-2</v>
          </cell>
          <cell r="G926">
            <v>266267.5581636391</v>
          </cell>
          <cell r="H926">
            <v>2846.4001967693021</v>
          </cell>
        </row>
        <row r="927">
          <cell r="C927" t="str">
            <v>VËn chuyÓn tõ huyÖn ®Õn tuyÕn + bèc dì</v>
          </cell>
          <cell r="D927" t="str">
            <v>TÊn</v>
          </cell>
          <cell r="E927">
            <v>1.069E-2</v>
          </cell>
          <cell r="G927">
            <v>82837.5581636391</v>
          </cell>
          <cell r="H927">
            <v>885.53349676930202</v>
          </cell>
        </row>
        <row r="928">
          <cell r="C928" t="str">
            <v>Nh©n c«ng ®iÒu chØnh t¨ng thªm NC x (1+0,1/2,638 ) x2,01x0,95</v>
          </cell>
          <cell r="G928">
            <v>17094.062409807251</v>
          </cell>
          <cell r="H928">
            <v>17094.062409807251</v>
          </cell>
        </row>
        <row r="929">
          <cell r="C929" t="str">
            <v>Chi phÝ m¸y ®iÒu chinh t¨ng thªm C1 =  MTCx1,13</v>
          </cell>
          <cell r="H929">
            <v>0</v>
          </cell>
        </row>
        <row r="930">
          <cell r="C930" t="str">
            <v>Chi phÝ s¶n xuÊt chung: 71% CFNC</v>
          </cell>
          <cell r="H930">
            <v>24497.490451243149</v>
          </cell>
        </row>
        <row r="931">
          <cell r="C931" t="str">
            <v>Thu nhËp chÞu thuÕ tÝnh tr­íc 6% Z</v>
          </cell>
          <cell r="H931">
            <v>10498.675909355339</v>
          </cell>
        </row>
        <row r="932">
          <cell r="A932">
            <v>52</v>
          </cell>
          <cell r="B932" t="str">
            <v>PVC-35</v>
          </cell>
          <cell r="C932" t="str">
            <v>D©y dÉn bäc</v>
          </cell>
          <cell r="H932">
            <v>648.58802774011804</v>
          </cell>
        </row>
        <row r="933">
          <cell r="C933" t="str">
            <v>D©y dÉn AV</v>
          </cell>
          <cell r="D933" t="str">
            <v>m</v>
          </cell>
          <cell r="E933">
            <v>0</v>
          </cell>
          <cell r="G933">
            <v>5273</v>
          </cell>
          <cell r="H933">
            <v>0</v>
          </cell>
        </row>
        <row r="934">
          <cell r="B934" t="str">
            <v>06.6123</v>
          </cell>
          <cell r="C934" t="str">
            <v>R¶i d©y</v>
          </cell>
          <cell r="D934" t="str">
            <v>m</v>
          </cell>
          <cell r="E934">
            <v>1</v>
          </cell>
          <cell r="G934">
            <v>159</v>
          </cell>
          <cell r="H934">
            <v>159</v>
          </cell>
        </row>
        <row r="935">
          <cell r="C935" t="str">
            <v>V/c + bèc dì tõ huyÖn ®Õn tuyÕn</v>
          </cell>
          <cell r="D935" t="str">
            <v>TÊn</v>
          </cell>
          <cell r="E935">
            <v>1.1400000000000001E-4</v>
          </cell>
          <cell r="G935">
            <v>84975.865369203937</v>
          </cell>
          <cell r="H935">
            <v>9.6872486520892487</v>
          </cell>
        </row>
        <row r="936">
          <cell r="C936" t="str">
            <v>VËn chuyÓn tõ §iÖn lùc ®Õn tuyÕn</v>
          </cell>
          <cell r="D936" t="str">
            <v>TÊn</v>
          </cell>
          <cell r="E936">
            <v>1.1400000000000001E-4</v>
          </cell>
          <cell r="G936">
            <v>82837.5581636391</v>
          </cell>
          <cell r="H936">
            <v>9.4434816306548583</v>
          </cell>
        </row>
        <row r="937">
          <cell r="C937" t="str">
            <v>§Òn bï thi c«ng, l¸n tr¹i, lµm ®­êng t¹m</v>
          </cell>
          <cell r="D937" t="str">
            <v>m</v>
          </cell>
          <cell r="E937">
            <v>1</v>
          </cell>
          <cell r="G937">
            <v>20</v>
          </cell>
          <cell r="H937">
            <v>20</v>
          </cell>
        </row>
        <row r="938">
          <cell r="C938" t="str">
            <v>KÐo d©y qua vÞ trÝ bÎ gãc + v­ît ®­êng...</v>
          </cell>
          <cell r="D938" t="str">
            <v>m</v>
          </cell>
          <cell r="E938">
            <v>1</v>
          </cell>
          <cell r="G938">
            <v>10</v>
          </cell>
          <cell r="H938">
            <v>10</v>
          </cell>
        </row>
        <row r="939">
          <cell r="C939" t="str">
            <v>Nh©n c«ng ®iÒu chØnh t¨ng thªm NC x (1+0,1/2,638 ) x 2,01-1</v>
          </cell>
          <cell r="H939">
            <v>165.93846057619402</v>
          </cell>
        </row>
        <row r="940">
          <cell r="C940" t="str">
            <v>Chi phÝ m¸y ®iÒu chinh t¨ng thªm C1 =  MTCx1,047</v>
          </cell>
          <cell r="H940">
            <v>0</v>
          </cell>
        </row>
        <row r="941">
          <cell r="C941" t="str">
            <v>Chi phÝ s¶n xuÊt chung: 71% CFNC</v>
          </cell>
          <cell r="H941">
            <v>237.80630700909774</v>
          </cell>
        </row>
        <row r="942">
          <cell r="C942" t="str">
            <v>Thu nhËp chÞu thuÕ tÝnh tr­íc 6% Z</v>
          </cell>
          <cell r="H942">
            <v>36.71252987208215</v>
          </cell>
        </row>
        <row r="943">
          <cell r="A943">
            <v>53</v>
          </cell>
          <cell r="B943" t="str">
            <v>PVC-50</v>
          </cell>
          <cell r="C943" t="str">
            <v>D©y dÉn bäc</v>
          </cell>
          <cell r="H943">
            <v>839.2432967965733</v>
          </cell>
        </row>
        <row r="944">
          <cell r="C944" t="str">
            <v>D©y dÉn AV</v>
          </cell>
          <cell r="D944" t="str">
            <v>km</v>
          </cell>
          <cell r="E944">
            <v>1</v>
          </cell>
          <cell r="H944">
            <v>0</v>
          </cell>
        </row>
        <row r="945">
          <cell r="B945" t="str">
            <v>06.6124</v>
          </cell>
          <cell r="C945" t="str">
            <v>R¶i d©y</v>
          </cell>
          <cell r="D945" t="str">
            <v>m</v>
          </cell>
          <cell r="E945">
            <v>1</v>
          </cell>
          <cell r="G945">
            <v>208.012</v>
          </cell>
          <cell r="H945">
            <v>208.012</v>
          </cell>
        </row>
        <row r="946">
          <cell r="C946" t="str">
            <v>V/c + bèc dì tõ huyÖn ®Õn tuyÕn</v>
          </cell>
          <cell r="D946" t="str">
            <v>TÊn</v>
          </cell>
          <cell r="E946">
            <v>1.9600000000000002E-4</v>
          </cell>
          <cell r="G946">
            <v>84975.865369203937</v>
          </cell>
          <cell r="H946">
            <v>16.655269612363973</v>
          </cell>
        </row>
        <row r="947">
          <cell r="C947" t="str">
            <v>VËn chuyÓn tõ §iÖn lùc ®Õn tuyÕn</v>
          </cell>
          <cell r="D947" t="str">
            <v>TÊn</v>
          </cell>
          <cell r="E947">
            <v>1.9600000000000002E-4</v>
          </cell>
          <cell r="G947">
            <v>82837.5581636391</v>
          </cell>
          <cell r="H947">
            <v>16.236161400073264</v>
          </cell>
        </row>
        <row r="948">
          <cell r="C948" t="str">
            <v>§Òn bï thi c«ng, l¸n tr¹i, lµm ®­êng t¹m</v>
          </cell>
          <cell r="D948" t="str">
            <v>m</v>
          </cell>
          <cell r="E948">
            <v>1</v>
          </cell>
          <cell r="G948">
            <v>20</v>
          </cell>
          <cell r="H948">
            <v>20</v>
          </cell>
        </row>
        <row r="949">
          <cell r="C949" t="str">
            <v>KÐo d©y qua vÞ trÝ bÎ gãc + v­ît ®­êng...</v>
          </cell>
          <cell r="D949" t="str">
            <v>m</v>
          </cell>
          <cell r="E949">
            <v>1</v>
          </cell>
          <cell r="G949">
            <v>10</v>
          </cell>
          <cell r="H949">
            <v>10</v>
          </cell>
        </row>
        <row r="950">
          <cell r="C950" t="str">
            <v>Nh©n c«ng ®iÒu chØnh t¨ng thªm NC x (1+0,1/2,638 ) x 2,01-1</v>
          </cell>
          <cell r="H950">
            <v>214.06257791205448</v>
          </cell>
        </row>
        <row r="951">
          <cell r="C951" t="str">
            <v>Chi phÝ m¸y ®iÒu chinh t¨ng thªm C1 =  MTCx1,047</v>
          </cell>
          <cell r="H951">
            <v>0</v>
          </cell>
        </row>
        <row r="952">
          <cell r="C952" t="str">
            <v>Chi phÝ s¶n xuÊt chung: 71% CFNC</v>
          </cell>
          <cell r="H952">
            <v>306.77295031755864</v>
          </cell>
        </row>
        <row r="953">
          <cell r="C953" t="str">
            <v>Thu nhËp chÞu thuÕ tÝnh tr­íc 6% Z</v>
          </cell>
          <cell r="H953">
            <v>47.504337554523019</v>
          </cell>
        </row>
        <row r="954">
          <cell r="A954">
            <v>54</v>
          </cell>
          <cell r="B954" t="str">
            <v>PVC-70</v>
          </cell>
          <cell r="C954" t="str">
            <v>D©y dÉn bäc</v>
          </cell>
          <cell r="H954">
            <v>1110.164361954834</v>
          </cell>
        </row>
        <row r="955">
          <cell r="C955" t="str">
            <v>D©y dÉn AV</v>
          </cell>
          <cell r="D955" t="str">
            <v>km</v>
          </cell>
          <cell r="H955">
            <v>0</v>
          </cell>
        </row>
        <row r="956">
          <cell r="B956" t="str">
            <v>06.6125</v>
          </cell>
          <cell r="C956" t="str">
            <v>R¶i d©y</v>
          </cell>
          <cell r="D956" t="str">
            <v>m</v>
          </cell>
          <cell r="E956">
            <v>1</v>
          </cell>
          <cell r="G956">
            <v>279.51600000000002</v>
          </cell>
          <cell r="H956">
            <v>279.51600000000002</v>
          </cell>
        </row>
        <row r="957">
          <cell r="C957" t="str">
            <v>V/c + bèc dì tõ huyÖn ®Õn tuyÕn</v>
          </cell>
          <cell r="D957" t="str">
            <v>TÊn</v>
          </cell>
          <cell r="E957">
            <v>2.7500000000000002E-4</v>
          </cell>
          <cell r="G957">
            <v>84975.865369203937</v>
          </cell>
          <cell r="H957">
            <v>23.368362976531085</v>
          </cell>
        </row>
        <row r="958">
          <cell r="C958" t="str">
            <v>VËn chuyÓn tõ §iÖn lùc ®Õn tuyÕn</v>
          </cell>
          <cell r="D958" t="str">
            <v>TÊn</v>
          </cell>
          <cell r="E958">
            <v>2.7500000000000002E-4</v>
          </cell>
          <cell r="G958">
            <v>82837.5581636391</v>
          </cell>
          <cell r="H958">
            <v>22.780328495000752</v>
          </cell>
        </row>
        <row r="959">
          <cell r="C959" t="str">
            <v>§Òn bï thi c«ng, l¸n tr¹i, lµm ®­êng t¹m</v>
          </cell>
          <cell r="D959" t="str">
            <v>m</v>
          </cell>
          <cell r="E959">
            <v>1</v>
          </cell>
          <cell r="G959">
            <v>20</v>
          </cell>
          <cell r="H959">
            <v>20</v>
          </cell>
        </row>
        <row r="960">
          <cell r="C960" t="str">
            <v>KÐo d©y qua vÞ trÝ bÎ gãc + v­ît ®­êng...</v>
          </cell>
          <cell r="D960" t="str">
            <v>m</v>
          </cell>
          <cell r="E960">
            <v>1</v>
          </cell>
          <cell r="G960">
            <v>10</v>
          </cell>
          <cell r="H960">
            <v>10</v>
          </cell>
        </row>
        <row r="961">
          <cell r="C961" t="str">
            <v>Nh©n c«ng ®iÒu chØnh t¨ng thªm NC x (1+0,1/2,638 ) x 2,01-1</v>
          </cell>
          <cell r="H961">
            <v>284.27123877028038</v>
          </cell>
        </row>
        <row r="962">
          <cell r="C962" t="str">
            <v>Chi phÝ m¸y ®iÒu chinh t¨ng thªm C1 =  MTCx1,047</v>
          </cell>
          <cell r="H962">
            <v>0</v>
          </cell>
        </row>
        <row r="963">
          <cell r="C963" t="str">
            <v>Chi phÝ s¶n xuÊt chung: 71% CFNC</v>
          </cell>
          <cell r="H963">
            <v>407.38893952689904</v>
          </cell>
        </row>
        <row r="964">
          <cell r="C964" t="str">
            <v>Thu nhËp chÞu thuÕ tÝnh tr­íc 6% Z</v>
          </cell>
          <cell r="H964">
            <v>62.839492186122676</v>
          </cell>
        </row>
        <row r="965">
          <cell r="A965">
            <v>55</v>
          </cell>
          <cell r="B965" t="str">
            <v>PVC-95</v>
          </cell>
          <cell r="C965" t="str">
            <v>D©y dÉn nh«m bäc</v>
          </cell>
          <cell r="H965">
            <v>1538.2672271405218</v>
          </cell>
        </row>
        <row r="966">
          <cell r="C966" t="str">
            <v>D©y dÉn AV</v>
          </cell>
          <cell r="D966" t="str">
            <v>m</v>
          </cell>
          <cell r="G966">
            <v>9200</v>
          </cell>
          <cell r="H966">
            <v>0</v>
          </cell>
        </row>
        <row r="967">
          <cell r="B967" t="str">
            <v>06.6126</v>
          </cell>
          <cell r="C967" t="str">
            <v>R¶i d©y</v>
          </cell>
          <cell r="D967" t="str">
            <v>m</v>
          </cell>
          <cell r="E967">
            <v>1</v>
          </cell>
          <cell r="G967">
            <v>382</v>
          </cell>
          <cell r="H967">
            <v>382</v>
          </cell>
        </row>
        <row r="968">
          <cell r="C968" t="str">
            <v>V/c + bèc dì tõ huyÖn ®Õn tuyÕn</v>
          </cell>
          <cell r="D968" t="str">
            <v>TÊn</v>
          </cell>
          <cell r="E968">
            <v>3.0840000000000002E-4</v>
          </cell>
          <cell r="G968">
            <v>84975.865369203937</v>
          </cell>
          <cell r="H968">
            <v>26.206556879862497</v>
          </cell>
        </row>
        <row r="969">
          <cell r="C969" t="str">
            <v>VËn chuyÓn tõ §iÖn lùc ®Õn tuyÕn</v>
          </cell>
          <cell r="D969" t="str">
            <v>TÊn</v>
          </cell>
          <cell r="E969">
            <v>3.0840000000000002E-4</v>
          </cell>
          <cell r="G969">
            <v>82837.5581636391</v>
          </cell>
          <cell r="H969">
            <v>25.547102937666299</v>
          </cell>
        </row>
        <row r="970">
          <cell r="C970" t="str">
            <v>§Òn bï thi c«ng, l¸n tr¹i, lµm ®­êng t¹m</v>
          </cell>
          <cell r="D970" t="str">
            <v>m</v>
          </cell>
          <cell r="E970">
            <v>1</v>
          </cell>
          <cell r="G970">
            <v>20</v>
          </cell>
          <cell r="H970">
            <v>20</v>
          </cell>
        </row>
        <row r="971">
          <cell r="C971" t="str">
            <v>KÐo d©y qua vÞ trÝ bÎ gãc + v­ît ®­êng...</v>
          </cell>
          <cell r="D971" t="str">
            <v>m</v>
          </cell>
          <cell r="E971">
            <v>1</v>
          </cell>
          <cell r="G971">
            <v>10</v>
          </cell>
          <cell r="H971">
            <v>10</v>
          </cell>
        </row>
        <row r="972">
          <cell r="C972" t="str">
            <v>Nh©n c«ng ®iÒu chØnh t¨ng thªm NC x (1+0,1/2,638 ) x 2,01-1</v>
          </cell>
          <cell r="H972">
            <v>384.89867778620146</v>
          </cell>
        </row>
        <row r="973">
          <cell r="C973" t="str">
            <v>Chi phÝ m¸y ®iÒu chinh t¨ng thªm C1 =  MTCx1,047</v>
          </cell>
        </row>
        <row r="974">
          <cell r="C974" t="str">
            <v>Chi phÝ s¶n xuÊt chung: 71% CFNC</v>
          </cell>
          <cell r="H974">
            <v>602.54315969864854</v>
          </cell>
        </row>
        <row r="975">
          <cell r="C975" t="str">
            <v>Thu nhËp chÞu thuÕ tÝnh tr­íc 6% Z</v>
          </cell>
          <cell r="H975">
            <v>87.07172983814273</v>
          </cell>
        </row>
        <row r="976">
          <cell r="A976">
            <v>56</v>
          </cell>
          <cell r="B976" t="str">
            <v>CC-35</v>
          </cell>
          <cell r="C976" t="str">
            <v xml:space="preserve">CÆp c¸p </v>
          </cell>
          <cell r="H976">
            <v>8421.1818155041692</v>
          </cell>
        </row>
        <row r="977">
          <cell r="C977" t="str">
            <v xml:space="preserve">CÆp c¸p nh«m c¸c lo¹i </v>
          </cell>
          <cell r="D977" t="str">
            <v>C¸i</v>
          </cell>
          <cell r="E977">
            <v>1</v>
          </cell>
          <cell r="G977">
            <v>6250</v>
          </cell>
          <cell r="H977">
            <v>6250</v>
          </cell>
        </row>
        <row r="978">
          <cell r="B978" t="str">
            <v>06.2130</v>
          </cell>
          <cell r="C978" t="str">
            <v>L¾p ®Æt</v>
          </cell>
          <cell r="E978">
            <v>1</v>
          </cell>
          <cell r="G978">
            <v>500</v>
          </cell>
          <cell r="H978">
            <v>500</v>
          </cell>
        </row>
        <row r="979">
          <cell r="C979" t="str">
            <v>Nh©n c«ng ®iÒu chØnh t¨ng thªm NC x (1+0,1/2,638 ) x 2,01-1</v>
          </cell>
          <cell r="H979">
            <v>490.94219105382842</v>
          </cell>
        </row>
        <row r="980">
          <cell r="C980" t="str">
            <v>Chi phÝ m¸y ®iÒu chinh t¨ng thªm C1 =  MTCx1,047</v>
          </cell>
          <cell r="H980">
            <v>0</v>
          </cell>
        </row>
        <row r="981">
          <cell r="C981" t="str">
            <v>Chi phÝ s¶n xuÊt chung: 71% CFNC</v>
          </cell>
          <cell r="H981">
            <v>703.56895564821809</v>
          </cell>
        </row>
        <row r="982">
          <cell r="C982" t="str">
            <v>Thu nhËp chÞu thuÕ tÝnh tr­íc 6% Z</v>
          </cell>
          <cell r="H982">
            <v>476.6706688021228</v>
          </cell>
        </row>
        <row r="983">
          <cell r="A983">
            <v>57</v>
          </cell>
          <cell r="B983" t="str">
            <v>CC-50</v>
          </cell>
          <cell r="C983" t="str">
            <v>KÑp c¸p nh«m</v>
          </cell>
          <cell r="H983">
            <v>11389.022293404092</v>
          </cell>
        </row>
        <row r="984">
          <cell r="C984" t="str">
            <v xml:space="preserve">CÆp c¸p nh«m c¸c lo¹i </v>
          </cell>
          <cell r="D984" t="str">
            <v>C¸i</v>
          </cell>
          <cell r="E984">
            <v>1</v>
          </cell>
          <cell r="G984">
            <v>8000</v>
          </cell>
          <cell r="H984">
            <v>8000</v>
          </cell>
        </row>
        <row r="985">
          <cell r="B985" t="str">
            <v>06.2130</v>
          </cell>
          <cell r="C985" t="str">
            <v>L¾p ®Æt</v>
          </cell>
          <cell r="E985">
            <v>1</v>
          </cell>
          <cell r="G985">
            <v>500</v>
          </cell>
          <cell r="H985">
            <v>500</v>
          </cell>
        </row>
        <row r="986">
          <cell r="C986" t="str">
            <v>Nh©n c«ng ®iÒu chØnh t¨ng thªm NC x (1+0,1/2,638 ) x 2,01-1</v>
          </cell>
          <cell r="H986">
            <v>490.94219105382842</v>
          </cell>
        </row>
        <row r="987">
          <cell r="C987" t="str">
            <v>Chi phÝ m¸y ®iÒu chinh t¨ng thªm C1 =  MTCx1,047</v>
          </cell>
          <cell r="H987">
            <v>0</v>
          </cell>
        </row>
        <row r="988">
          <cell r="C988" t="str">
            <v>Chi phÝ s¶n xuÊt chung: 71% CFNC</v>
          </cell>
          <cell r="H988">
            <v>703.56895564821809</v>
          </cell>
        </row>
        <row r="989">
          <cell r="C989" t="str">
            <v>Thu nhËp chÞu thuÕ tÝnh tr­íc 6% Z</v>
          </cell>
          <cell r="H989">
            <v>1694.5111467020465</v>
          </cell>
        </row>
        <row r="990">
          <cell r="A990">
            <v>58</v>
          </cell>
          <cell r="B990" t="str">
            <v>CC-70</v>
          </cell>
          <cell r="C990" t="str">
            <v>KÑp c¸p nh«m</v>
          </cell>
          <cell r="H990">
            <v>12926.181815504167</v>
          </cell>
        </row>
        <row r="991">
          <cell r="C991" t="str">
            <v xml:space="preserve">CÆp c¸p nh«m c¸c lo¹i </v>
          </cell>
          <cell r="D991" t="str">
            <v>C¸i</v>
          </cell>
          <cell r="E991">
            <v>1</v>
          </cell>
          <cell r="G991">
            <v>10500</v>
          </cell>
          <cell r="H991">
            <v>10500</v>
          </cell>
        </row>
        <row r="992">
          <cell r="B992" t="str">
            <v>06.2130</v>
          </cell>
          <cell r="C992" t="str">
            <v>L¾p ®Æt</v>
          </cell>
          <cell r="E992">
            <v>1</v>
          </cell>
          <cell r="G992">
            <v>500</v>
          </cell>
          <cell r="H992">
            <v>500</v>
          </cell>
        </row>
        <row r="993">
          <cell r="C993" t="str">
            <v>Nh©n c«ng ®iÒu chØnh t¨ng thªm NC x (1+0,1/2,638 ) x 2,01-1</v>
          </cell>
          <cell r="H993">
            <v>490.94219105382842</v>
          </cell>
        </row>
        <row r="994">
          <cell r="C994" t="str">
            <v>Chi phÝ m¸y ®iÒu chinh t¨ng thªm C1 =  MTCx1,047</v>
          </cell>
          <cell r="H994">
            <v>0</v>
          </cell>
        </row>
        <row r="995">
          <cell r="C995" t="str">
            <v>Chi phÝ s¶n xuÊt chung: 71% CFNC</v>
          </cell>
          <cell r="H995">
            <v>703.56895564821809</v>
          </cell>
        </row>
        <row r="996">
          <cell r="C996" t="str">
            <v>Thu nhËp chÞu thuÕ tÝnh tr­íc 6% Z</v>
          </cell>
          <cell r="H996">
            <v>731.67066880212269</v>
          </cell>
        </row>
        <row r="997">
          <cell r="A997" t="str">
            <v>59.</v>
          </cell>
          <cell r="B997" t="str">
            <v>CC-AM50</v>
          </cell>
          <cell r="C997" t="str">
            <v>CÆp c¸p ®ång nh«m</v>
          </cell>
          <cell r="H997">
            <v>14516.181815504167</v>
          </cell>
        </row>
        <row r="998">
          <cell r="C998" t="str">
            <v xml:space="preserve">CÆp c¸p nh«m c¸c lo¹i </v>
          </cell>
          <cell r="D998" t="str">
            <v>C¸i</v>
          </cell>
          <cell r="E998">
            <v>1</v>
          </cell>
          <cell r="G998">
            <v>12000</v>
          </cell>
          <cell r="H998">
            <v>12000</v>
          </cell>
        </row>
        <row r="999">
          <cell r="B999" t="str">
            <v>06.2130</v>
          </cell>
          <cell r="C999" t="str">
            <v>L¾p ®Æt</v>
          </cell>
          <cell r="E999">
            <v>1</v>
          </cell>
          <cell r="G999">
            <v>500</v>
          </cell>
          <cell r="H999">
            <v>500</v>
          </cell>
        </row>
        <row r="1000">
          <cell r="C1000" t="str">
            <v>Nh©n c«ng ®iÒu chØnh t¨ng thªm NC x (1+0,1/2,638 ) x 2,01-1</v>
          </cell>
          <cell r="H1000">
            <v>490.94219105382842</v>
          </cell>
        </row>
        <row r="1001">
          <cell r="C1001" t="str">
            <v>Chi phÝ m¸y ®iÒu chinh t¨ng thªm C1 =  MTCx1,047</v>
          </cell>
          <cell r="H1001">
            <v>0</v>
          </cell>
        </row>
        <row r="1002">
          <cell r="C1002" t="str">
            <v>Chi phÝ s¶n xuÊt chung: 71% CFNC</v>
          </cell>
          <cell r="H1002">
            <v>703.56895564821809</v>
          </cell>
        </row>
        <row r="1003">
          <cell r="C1003" t="str">
            <v>Thu nhËp chÞu thuÕ tÝnh tr­íc 6% Z</v>
          </cell>
          <cell r="H1003">
            <v>821.67066880212269</v>
          </cell>
        </row>
        <row r="1004">
          <cell r="A1004">
            <v>59</v>
          </cell>
          <cell r="B1004" t="str">
            <v>CC-AM70</v>
          </cell>
          <cell r="C1004" t="str">
            <v>CÆp c¸p ®ång nh«m</v>
          </cell>
          <cell r="H1004">
            <v>17696.181815504169</v>
          </cell>
        </row>
        <row r="1005">
          <cell r="C1005" t="str">
            <v xml:space="preserve">CÆp c¸p nh«m c¸c lo¹i </v>
          </cell>
          <cell r="D1005" t="str">
            <v>C¸i</v>
          </cell>
          <cell r="E1005">
            <v>1</v>
          </cell>
          <cell r="G1005">
            <v>15000</v>
          </cell>
          <cell r="H1005">
            <v>15000</v>
          </cell>
        </row>
        <row r="1006">
          <cell r="B1006" t="str">
            <v>06.2130</v>
          </cell>
          <cell r="C1006" t="str">
            <v>L¾p ®Æt</v>
          </cell>
          <cell r="E1006">
            <v>1</v>
          </cell>
          <cell r="G1006">
            <v>500</v>
          </cell>
          <cell r="H1006">
            <v>500</v>
          </cell>
        </row>
        <row r="1007">
          <cell r="C1007" t="str">
            <v>Nh©n c«ng ®iÒu chØnh t¨ng thªm NC x (1+0,1/2,638 ) x 2,01-1</v>
          </cell>
          <cell r="H1007">
            <v>490.94219105382842</v>
          </cell>
        </row>
        <row r="1008">
          <cell r="C1008" t="str">
            <v>Chi phÝ m¸y ®iÒu chinh t¨ng thªm C1 =  MTCx1,047</v>
          </cell>
        </row>
        <row r="1009">
          <cell r="C1009" t="str">
            <v>Chi phÝ s¶n xuÊt chung: 71% CFNC</v>
          </cell>
          <cell r="H1009">
            <v>703.56895564821809</v>
          </cell>
        </row>
        <row r="1010">
          <cell r="C1010" t="str">
            <v>Thu nhËp chÞu thuÕ tÝnh tr­íc 6% Z</v>
          </cell>
          <cell r="H1010">
            <v>1001.6706688021228</v>
          </cell>
        </row>
        <row r="1011">
          <cell r="A1011">
            <v>61</v>
          </cell>
          <cell r="C1011" t="str">
            <v>D©y nh«m buéc cæ sø</v>
          </cell>
          <cell r="H1011">
            <v>1036.4727262016679</v>
          </cell>
        </row>
        <row r="1012">
          <cell r="C1012" t="str">
            <v>D©y nh«m buéc cæ sø</v>
          </cell>
          <cell r="D1012" t="str">
            <v>m</v>
          </cell>
          <cell r="E1012">
            <v>1</v>
          </cell>
          <cell r="G1012">
            <v>300</v>
          </cell>
          <cell r="H1012">
            <v>300</v>
          </cell>
        </row>
        <row r="1013">
          <cell r="B1013" t="str">
            <v>06.2130</v>
          </cell>
          <cell r="C1013" t="str">
            <v>L¾p ®Æt</v>
          </cell>
          <cell r="E1013">
            <v>1</v>
          </cell>
          <cell r="G1013">
            <v>200</v>
          </cell>
          <cell r="H1013">
            <v>200</v>
          </cell>
        </row>
        <row r="1014">
          <cell r="C1014" t="str">
            <v>Nh©n c«ng ®iÒu chØnh t¨ng thªm NC x (1+0,1/2,638 ) x 2,01-1</v>
          </cell>
          <cell r="H1014">
            <v>196.37687642153136</v>
          </cell>
        </row>
        <row r="1015">
          <cell r="C1015" t="str">
            <v>Chi phÝ m¸y ®iÒu chinh t¨ng thªm C1 =  MTCx1,047</v>
          </cell>
        </row>
        <row r="1016">
          <cell r="C1016" t="str">
            <v>Chi phÝ s¶n xuÊt chung: 71% CFNC</v>
          </cell>
          <cell r="H1016">
            <v>281.42758225928725</v>
          </cell>
        </row>
        <row r="1017">
          <cell r="C1017" t="str">
            <v>Thu nhËp chÞu thuÕ tÝnh tr­íc 6% Z</v>
          </cell>
          <cell r="H1017">
            <v>58.66826752084912</v>
          </cell>
        </row>
        <row r="1022">
          <cell r="H1022">
            <v>12926.181815504167</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1"/>
      <sheetName val="Breakdown 2"/>
      <sheetName val="Breakdown bill"/>
    </sheetNames>
    <sheetDataSet>
      <sheetData sheetId="0" refreshError="1"/>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CTXD"/>
      <sheetName val="CTXD - TL CLCL"/>
      <sheetName val="Tytrong_ketcauchinh"/>
      <sheetName val="Hệ số trượt giá"/>
      <sheetName val="Chi phí thiết bị"/>
      <sheetName val="Kết quả"/>
      <sheetName val="CT -THVL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9">
          <cell r="C9" t="b">
            <v>1</v>
          </cell>
        </row>
        <row r="15">
          <cell r="A15" t="b">
            <v>1</v>
          </cell>
        </row>
      </sheetData>
      <sheetData sheetId="29"/>
      <sheetData sheetId="30">
        <row r="9">
          <cell r="C9" t="str">
            <v>BNX</v>
          </cell>
        </row>
      </sheetData>
      <sheetData sheetId="31"/>
      <sheetData sheetId="32"/>
      <sheetData sheetId="33"/>
      <sheetData sheetId="34"/>
      <sheetData sheetId="3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C7">
            <v>3546</v>
          </cell>
        </row>
      </sheetData>
      <sheetData sheetId="1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35KV"/>
      <sheetName val="T.Tinh"/>
      <sheetName val="TBA "/>
      <sheetName val="TT_0,4KV"/>
      <sheetName val="DT_0,4KV"/>
      <sheetName val="CP_Xaylap"/>
      <sheetName val="CP_Thietbi"/>
      <sheetName val="CP_Khac"/>
      <sheetName val="Tong_DT"/>
      <sheetName val="TTVanChuyen"/>
      <sheetName val="Phuluc"/>
    </sheetNames>
    <sheetDataSet>
      <sheetData sheetId="0">
        <row r="7">
          <cell r="C7">
            <v>3546</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dtct cong"/>
      <sheetName val="Gia_GC_Satthep"/>
      <sheetName val="tra-vat-lieu"/>
      <sheetName val="gvl"/>
      <sheetName val="Gia_NC"/>
      <sheetName val="COAT&amp;WRAP-QIOT-#3"/>
      <sheetName val="PNT-QUOT-#3"/>
      <sheetName val="gia vt,nc,may"/>
      <sheetName val="TTTram"/>
      <sheetName val="VAT &amp; CIT COMIN"/>
      <sheetName val="VN 9"/>
      <sheetName val="VN 8"/>
      <sheetName val="VN 6"/>
      <sheetName val="VN 3"/>
      <sheetName val="VN 1"/>
      <sheetName val="lot 10.1"/>
      <sheetName val="lot 10.2"/>
      <sheetName val="lot 11.1"/>
      <sheetName val="lot 11.2"/>
      <sheetName val="lot 12.1"/>
      <sheetName val="lot 12.2"/>
      <sheetName val="NEW-PANEL"/>
      <sheetName val="XL4Poppy"/>
      <sheetName val="TH_TB"/>
      <sheetName val="bia_"/>
      <sheetName val="Gia_MBA_(2)"/>
      <sheetName val="Gi¸_tñ_bï"/>
      <sheetName val="Gia_KH"/>
      <sheetName val="GiaVT_XDCB"/>
      <sheetName val="Gia_MBA"/>
      <sheetName val="Cac_HS_hay_SD"/>
      <sheetName val="TTDZ22"/>
      <sheetName val="Chart1"/>
      <sheetName val="mong + than"/>
      <sheetName val="h thien tt"/>
      <sheetName val="hoµn thien x trat"/>
      <sheetName val="~         "/>
      <sheetName val="DGIAgoi1"/>
      <sheetName val="ctTBA"/>
      <sheetName val="XT_Buoc 3"/>
      <sheetName val="T_x0014_04"/>
      <sheetName val="ctdg"/>
      <sheetName val="bka "/>
      <sheetName val="Tổng kê"/>
      <sheetName val="tuong"/>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Out"/>
      <sheetName val="Chiet tinh"/>
      <sheetName val="Yen Dinh 1"/>
      <sheetName val="KLHT"/>
      <sheetName val="T?ng kê"/>
      <sheetName val="daywork- Tham khao"/>
      <sheetName val="DATA"/>
      <sheetName val="T_ng kê"/>
      <sheetName val="hieuchinh30.11"/>
      <sheetName val="00 00000"/>
      <sheetName val="Book 1 Summary"/>
      <sheetName val="DONVIBAN"/>
      <sheetName val="NGUON"/>
      <sheetName val="Phan da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Gia_K_x0008_"/>
      <sheetName val="Cac_HP_hay_SD"/>
      <sheetName val="hoµn thien x tra4"/>
      <sheetName val="Gia vat tu"/>
      <sheetName val="TH_TB1"/>
      <sheetName val="bia_1"/>
      <sheetName val="Gia_MBA_(2)1"/>
      <sheetName val="Gi¸_tñ_bï1"/>
      <sheetName val="Gia_KH1"/>
      <sheetName val="GiaVT_XDCB1"/>
      <sheetName val="Gia_MBA1"/>
      <sheetName val="Cac_HS_hay_SD1"/>
      <sheetName val="VAT_&amp;_CIT_COMIN"/>
      <sheetName val="VN_9"/>
      <sheetName val="VN_8"/>
      <sheetName val="VN_6"/>
      <sheetName val="VN_3"/>
      <sheetName val="VN_1"/>
      <sheetName val="lot_10_1"/>
      <sheetName val="lot_10_2"/>
      <sheetName val="lot_11_1"/>
      <sheetName val="lot_11_2"/>
      <sheetName val="lot_12_1"/>
      <sheetName val="lot_12_2"/>
      <sheetName val="dtct_cong"/>
      <sheetName val="mong_+_than"/>
      <sheetName val="h_thien_tt"/>
      <sheetName val="hoµn_thien_x_trat"/>
      <sheetName val="~_________"/>
      <sheetName val="gia_vt,nc,may"/>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ngoai"/>
      <sheetName val="bia"/>
      <sheetName val="chi tiet"/>
      <sheetName val="Sheet5"/>
      <sheetName val="5 Khau hao"/>
      <sheetName val="~         "/>
      <sheetName val="Khai toan"/>
      <sheetName val="Sheet2"/>
      <sheetName val="Sheet1"/>
      <sheetName val="BUSWAY"/>
      <sheetName val="Sheet3"/>
      <sheetName val="Sheet4"/>
    </sheetNames>
    <sheetDataSet>
      <sheetData sheetId="0" refreshError="1"/>
      <sheetData sheetId="1" refreshError="1"/>
      <sheetData sheetId="2" refreshError="1">
        <row r="8">
          <cell r="L8">
            <v>1</v>
          </cell>
        </row>
        <row r="88">
          <cell r="D88">
            <v>35288.120000000003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StartUp_2"/>
      <sheetName val="StartUp_3"/>
      <sheetName val="HSTV"/>
      <sheetName val="Bia"/>
      <sheetName val="Bialot"/>
      <sheetName val="TM "/>
      <sheetName val="DT_CT"/>
      <sheetName val="DTCT"/>
      <sheetName val="Tram Tron"/>
      <sheetName val="PTDG"/>
      <sheetName val="PLV"/>
      <sheetName val="GPMB"/>
      <sheetName val="GVT"/>
      <sheetName val="GCM"/>
      <sheetName val="NC"/>
      <sheetName val="10000000"/>
      <sheetName val="20000000"/>
      <sheetName val="30000000"/>
      <sheetName val="40000000"/>
      <sheetName val="50000000"/>
      <sheetName val="60000000"/>
      <sheetName val="70000000"/>
      <sheetName val="80000000"/>
      <sheetName val="90000000"/>
    </sheetNames>
    <sheetDataSet>
      <sheetData sheetId="0"/>
      <sheetData sheetId="1"/>
      <sheetData sheetId="2"/>
      <sheetData sheetId="3">
        <row r="8">
          <cell r="C8">
            <v>582</v>
          </cell>
        </row>
        <row r="10">
          <cell r="C10">
            <v>363.09251999999998</v>
          </cell>
        </row>
        <row r="11">
          <cell r="C11">
            <v>0</v>
          </cell>
        </row>
      </sheetData>
      <sheetData sheetId="4"/>
      <sheetData sheetId="5"/>
      <sheetData sheetId="6"/>
      <sheetData sheetId="7"/>
      <sheetData sheetId="8"/>
      <sheetData sheetId="9"/>
      <sheetData sheetId="10">
        <row r="13">
          <cell r="A13">
            <v>1</v>
          </cell>
        </row>
      </sheetData>
      <sheetData sheetId="11">
        <row r="7">
          <cell r="A7" t="str">
            <v>B1213</v>
          </cell>
          <cell r="B7" t="str">
            <v>V÷a xi m¨ng M50#</v>
          </cell>
          <cell r="C7" t="str">
            <v>m3</v>
          </cell>
          <cell r="D7">
            <v>0</v>
          </cell>
          <cell r="E7">
            <v>0</v>
          </cell>
          <cell r="F7">
            <v>449913.19999999995</v>
          </cell>
        </row>
        <row r="8">
          <cell r="A8">
            <v>0</v>
          </cell>
          <cell r="B8" t="str">
            <v>Xi m¨ng PCB30</v>
          </cell>
          <cell r="C8" t="str">
            <v>Kg</v>
          </cell>
          <cell r="D8">
            <v>213.02</v>
          </cell>
          <cell r="E8">
            <v>1160</v>
          </cell>
          <cell r="F8">
            <v>247103.2</v>
          </cell>
        </row>
        <row r="9">
          <cell r="A9">
            <v>0</v>
          </cell>
          <cell r="B9" t="str">
            <v>C¸t vµng h¹t trung</v>
          </cell>
          <cell r="C9" t="str">
            <v>m3</v>
          </cell>
          <cell r="D9">
            <v>1.1499999999999999</v>
          </cell>
          <cell r="E9">
            <v>175000</v>
          </cell>
          <cell r="F9">
            <v>201249.99999999997</v>
          </cell>
        </row>
        <row r="10">
          <cell r="A10">
            <v>0</v>
          </cell>
          <cell r="B10" t="str">
            <v>N­íc</v>
          </cell>
          <cell r="C10" t="str">
            <v>LÝt</v>
          </cell>
          <cell r="D10">
            <v>260</v>
          </cell>
          <cell r="E10">
            <v>6</v>
          </cell>
          <cell r="F10">
            <v>1560</v>
          </cell>
        </row>
        <row r="11">
          <cell r="A11" t="str">
            <v>B1214</v>
          </cell>
          <cell r="B11" t="str">
            <v>V÷a xi m¨ng M75#</v>
          </cell>
          <cell r="C11" t="str">
            <v>m3</v>
          </cell>
          <cell r="D11">
            <v>0</v>
          </cell>
          <cell r="E11">
            <v>0</v>
          </cell>
          <cell r="F11">
            <v>540954.80000000005</v>
          </cell>
        </row>
        <row r="12">
          <cell r="A12">
            <v>0</v>
          </cell>
          <cell r="B12" t="str">
            <v>Xi m¨ng PCB30</v>
          </cell>
          <cell r="C12" t="str">
            <v>Kg</v>
          </cell>
          <cell r="D12">
            <v>296.02999999999997</v>
          </cell>
          <cell r="E12">
            <v>1160</v>
          </cell>
          <cell r="F12">
            <v>343394.8</v>
          </cell>
        </row>
        <row r="13">
          <cell r="A13">
            <v>0</v>
          </cell>
          <cell r="B13" t="str">
            <v>C¸t vµng h¹t trung</v>
          </cell>
          <cell r="C13" t="str">
            <v>m3</v>
          </cell>
          <cell r="D13">
            <v>1.1200000000000001</v>
          </cell>
          <cell r="E13">
            <v>175000</v>
          </cell>
          <cell r="F13">
            <v>196000.00000000003</v>
          </cell>
        </row>
        <row r="14">
          <cell r="A14">
            <v>0</v>
          </cell>
          <cell r="B14" t="str">
            <v>N­íc</v>
          </cell>
          <cell r="C14" t="str">
            <v>LÝt</v>
          </cell>
          <cell r="D14">
            <v>260</v>
          </cell>
          <cell r="E14">
            <v>6</v>
          </cell>
          <cell r="F14">
            <v>1560</v>
          </cell>
        </row>
        <row r="15">
          <cell r="A15" t="str">
            <v>B1215</v>
          </cell>
          <cell r="B15" t="str">
            <v>V÷a xi m¨ng M100#</v>
          </cell>
          <cell r="C15" t="str">
            <v>m3</v>
          </cell>
          <cell r="D15">
            <v>0</v>
          </cell>
          <cell r="E15">
            <v>0</v>
          </cell>
          <cell r="F15">
            <v>638956.4</v>
          </cell>
        </row>
        <row r="16">
          <cell r="A16">
            <v>0</v>
          </cell>
          <cell r="B16" t="str">
            <v>Xi m¨ng PCB30</v>
          </cell>
          <cell r="C16" t="str">
            <v>Kg</v>
          </cell>
          <cell r="D16">
            <v>385.04</v>
          </cell>
          <cell r="E16">
            <v>1160</v>
          </cell>
          <cell r="F16">
            <v>446646.4</v>
          </cell>
        </row>
        <row r="17">
          <cell r="A17">
            <v>0</v>
          </cell>
          <cell r="B17" t="str">
            <v>C¸t vµng h¹t trung</v>
          </cell>
          <cell r="C17" t="str">
            <v>m3</v>
          </cell>
          <cell r="D17">
            <v>1.0900000000000001</v>
          </cell>
          <cell r="E17">
            <v>175000</v>
          </cell>
          <cell r="F17">
            <v>190750</v>
          </cell>
        </row>
        <row r="18">
          <cell r="A18">
            <v>0</v>
          </cell>
          <cell r="B18" t="str">
            <v>N­íc</v>
          </cell>
          <cell r="C18" t="str">
            <v>LÝt</v>
          </cell>
          <cell r="D18">
            <v>260</v>
          </cell>
          <cell r="E18">
            <v>6</v>
          </cell>
          <cell r="F18">
            <v>1560</v>
          </cell>
        </row>
        <row r="19">
          <cell r="A19" t="str">
            <v>B1216</v>
          </cell>
          <cell r="B19" t="str">
            <v xml:space="preserve">V÷a xi m¨ng M125# </v>
          </cell>
          <cell r="C19" t="str">
            <v>m3</v>
          </cell>
          <cell r="D19">
            <v>0</v>
          </cell>
          <cell r="E19">
            <v>0</v>
          </cell>
          <cell r="F19">
            <v>721288</v>
          </cell>
        </row>
        <row r="20">
          <cell r="A20">
            <v>0</v>
          </cell>
          <cell r="B20" t="str">
            <v>Xi m¨ng PCB30</v>
          </cell>
          <cell r="C20" t="str">
            <v>Kg</v>
          </cell>
          <cell r="D20">
            <v>462.05</v>
          </cell>
          <cell r="E20">
            <v>1160</v>
          </cell>
          <cell r="F20">
            <v>535978</v>
          </cell>
        </row>
        <row r="21">
          <cell r="A21">
            <v>0</v>
          </cell>
          <cell r="B21" t="str">
            <v>C¸t vµng h¹t trung</v>
          </cell>
          <cell r="C21" t="str">
            <v>m3</v>
          </cell>
          <cell r="D21">
            <v>1.05</v>
          </cell>
          <cell r="E21">
            <v>175000</v>
          </cell>
          <cell r="F21">
            <v>183750</v>
          </cell>
        </row>
        <row r="22">
          <cell r="A22">
            <v>0</v>
          </cell>
          <cell r="B22" t="str">
            <v>N­íc</v>
          </cell>
          <cell r="C22" t="str">
            <v>LÝt</v>
          </cell>
          <cell r="D22">
            <v>260</v>
          </cell>
          <cell r="E22">
            <v>6</v>
          </cell>
          <cell r="F22">
            <v>1560</v>
          </cell>
        </row>
        <row r="23">
          <cell r="A23">
            <v>0</v>
          </cell>
          <cell r="B23" t="str">
            <v>Xi m¨ng PCB30; ®é sôt 2-:-4</v>
          </cell>
          <cell r="C23">
            <v>0</v>
          </cell>
          <cell r="D23">
            <v>0</v>
          </cell>
          <cell r="E23">
            <v>0</v>
          </cell>
          <cell r="F23">
            <v>0</v>
          </cell>
        </row>
        <row r="24">
          <cell r="A24" t="str">
            <v>C2141</v>
          </cell>
          <cell r="B24" t="str">
            <v>BT M100#, ®¸ 4x6, d=2-:-4</v>
          </cell>
          <cell r="C24" t="str">
            <v>m3</v>
          </cell>
          <cell r="D24">
            <v>0</v>
          </cell>
          <cell r="E24">
            <v>0</v>
          </cell>
          <cell r="F24">
            <v>541893</v>
          </cell>
        </row>
        <row r="25">
          <cell r="A25">
            <v>0</v>
          </cell>
          <cell r="B25" t="str">
            <v>Xi m¨ng PCB30</v>
          </cell>
          <cell r="C25" t="str">
            <v>Kg</v>
          </cell>
          <cell r="D25">
            <v>195</v>
          </cell>
          <cell r="E25">
            <v>1160</v>
          </cell>
          <cell r="F25">
            <v>226200</v>
          </cell>
        </row>
        <row r="26">
          <cell r="A26">
            <v>0</v>
          </cell>
          <cell r="B26" t="str">
            <v>C¸t vµng h¹t to Thanh Hãa</v>
          </cell>
          <cell r="C26" t="str">
            <v>m3</v>
          </cell>
          <cell r="D26">
            <v>0.51600000000000001</v>
          </cell>
          <cell r="E26">
            <v>210000</v>
          </cell>
          <cell r="F26">
            <v>108360</v>
          </cell>
        </row>
        <row r="27">
          <cell r="A27">
            <v>0</v>
          </cell>
          <cell r="B27" t="str">
            <v xml:space="preserve">§¸ 4x6 </v>
          </cell>
          <cell r="C27" t="str">
            <v>m3</v>
          </cell>
          <cell r="D27">
            <v>0.90900000000000003</v>
          </cell>
          <cell r="E27">
            <v>227000</v>
          </cell>
          <cell r="F27">
            <v>206343</v>
          </cell>
        </row>
        <row r="28">
          <cell r="A28">
            <v>0</v>
          </cell>
          <cell r="B28" t="str">
            <v>N­íc</v>
          </cell>
          <cell r="C28" t="str">
            <v>LÝt</v>
          </cell>
          <cell r="D28">
            <v>165</v>
          </cell>
          <cell r="E28">
            <v>6</v>
          </cell>
          <cell r="F28">
            <v>990</v>
          </cell>
        </row>
        <row r="29">
          <cell r="A29" t="str">
            <v>C2131</v>
          </cell>
          <cell r="B29" t="str">
            <v>BT M100#, ®¸ 2x4, d=2-:-4</v>
          </cell>
          <cell r="C29" t="str">
            <v>m3</v>
          </cell>
          <cell r="D29">
            <v>0</v>
          </cell>
          <cell r="E29">
            <v>0</v>
          </cell>
          <cell r="F29">
            <v>571500</v>
          </cell>
        </row>
        <row r="30">
          <cell r="A30">
            <v>0</v>
          </cell>
          <cell r="B30" t="str">
            <v>Xi m¨ng PCB30</v>
          </cell>
          <cell r="C30" t="str">
            <v>Kg</v>
          </cell>
          <cell r="D30">
            <v>207</v>
          </cell>
          <cell r="E30">
            <v>1160</v>
          </cell>
          <cell r="F30">
            <v>240120</v>
          </cell>
        </row>
        <row r="31">
          <cell r="A31">
            <v>0</v>
          </cell>
          <cell r="B31" t="str">
            <v>C¸t vµng h¹t to Thanh Hãa</v>
          </cell>
          <cell r="C31" t="str">
            <v>m3</v>
          </cell>
          <cell r="D31">
            <v>0.51600000000000001</v>
          </cell>
          <cell r="E31">
            <v>210000</v>
          </cell>
          <cell r="F31">
            <v>108360</v>
          </cell>
        </row>
        <row r="32">
          <cell r="A32">
            <v>0</v>
          </cell>
          <cell r="B32" t="str">
            <v>§¸ 2x4</v>
          </cell>
          <cell r="C32" t="str">
            <v>m3</v>
          </cell>
          <cell r="D32">
            <v>0.90600000000000003</v>
          </cell>
          <cell r="E32">
            <v>245000</v>
          </cell>
          <cell r="F32">
            <v>221970</v>
          </cell>
        </row>
        <row r="33">
          <cell r="A33">
            <v>0</v>
          </cell>
          <cell r="B33" t="str">
            <v>N­íc</v>
          </cell>
          <cell r="C33" t="str">
            <v>LÝt</v>
          </cell>
          <cell r="D33">
            <v>175</v>
          </cell>
          <cell r="E33">
            <v>6</v>
          </cell>
          <cell r="F33">
            <v>1050</v>
          </cell>
        </row>
        <row r="34">
          <cell r="A34" t="str">
            <v>C2142</v>
          </cell>
          <cell r="B34" t="str">
            <v>BT M150#, ®¸ 4x6, d=2-:-4</v>
          </cell>
          <cell r="C34" t="str">
            <v>m3</v>
          </cell>
          <cell r="D34">
            <v>0</v>
          </cell>
          <cell r="E34">
            <v>0</v>
          </cell>
          <cell r="F34">
            <v>598945</v>
          </cell>
        </row>
        <row r="35">
          <cell r="A35">
            <v>0</v>
          </cell>
          <cell r="B35" t="str">
            <v>Xi m¨ng PCB30</v>
          </cell>
          <cell r="C35" t="str">
            <v>Kg</v>
          </cell>
          <cell r="D35">
            <v>250</v>
          </cell>
          <cell r="E35">
            <v>1160</v>
          </cell>
          <cell r="F35">
            <v>290000</v>
          </cell>
        </row>
        <row r="36">
          <cell r="A36">
            <v>0</v>
          </cell>
          <cell r="B36" t="str">
            <v>C¸t vµng h¹t to Thanh Hãa</v>
          </cell>
          <cell r="C36" t="str">
            <v>m3</v>
          </cell>
          <cell r="D36">
            <v>0.499</v>
          </cell>
          <cell r="E36">
            <v>210000</v>
          </cell>
          <cell r="F36">
            <v>104790</v>
          </cell>
        </row>
        <row r="37">
          <cell r="A37">
            <v>0</v>
          </cell>
          <cell r="B37" t="str">
            <v xml:space="preserve">§¸ 4x6 </v>
          </cell>
          <cell r="C37" t="str">
            <v>m3</v>
          </cell>
          <cell r="D37">
            <v>0.89500000000000002</v>
          </cell>
          <cell r="E37">
            <v>227000</v>
          </cell>
          <cell r="F37">
            <v>203165</v>
          </cell>
        </row>
        <row r="38">
          <cell r="A38">
            <v>0</v>
          </cell>
          <cell r="B38" t="str">
            <v>N­íc</v>
          </cell>
          <cell r="C38" t="str">
            <v>LÝt</v>
          </cell>
          <cell r="D38">
            <v>165</v>
          </cell>
          <cell r="E38">
            <v>6</v>
          </cell>
          <cell r="F38">
            <v>990</v>
          </cell>
        </row>
        <row r="39">
          <cell r="A39" t="str">
            <v>C2132</v>
          </cell>
          <cell r="B39" t="str">
            <v>BT M150#, ®¸ 2x4, d=2-:-4</v>
          </cell>
          <cell r="C39" t="str">
            <v>m3</v>
          </cell>
          <cell r="D39">
            <v>0</v>
          </cell>
          <cell r="E39">
            <v>0</v>
          </cell>
          <cell r="F39">
            <v>632065</v>
          </cell>
        </row>
        <row r="40">
          <cell r="A40">
            <v>0</v>
          </cell>
          <cell r="B40" t="str">
            <v>Xi m¨ng PCB30</v>
          </cell>
          <cell r="C40" t="str">
            <v>Kg</v>
          </cell>
          <cell r="D40">
            <v>266</v>
          </cell>
          <cell r="E40">
            <v>1160</v>
          </cell>
          <cell r="F40">
            <v>308560</v>
          </cell>
        </row>
        <row r="41">
          <cell r="A41">
            <v>0</v>
          </cell>
          <cell r="B41" t="str">
            <v>C¸t vµng h¹t to Thanh Hãa</v>
          </cell>
          <cell r="C41" t="str">
            <v>m3</v>
          </cell>
          <cell r="D41">
            <v>0.496</v>
          </cell>
          <cell r="E41">
            <v>210000</v>
          </cell>
          <cell r="F41">
            <v>104160</v>
          </cell>
        </row>
        <row r="42">
          <cell r="A42">
            <v>0</v>
          </cell>
          <cell r="B42" t="str">
            <v>§¸ 2x4</v>
          </cell>
          <cell r="C42" t="str">
            <v>m3</v>
          </cell>
          <cell r="D42">
            <v>0.89100000000000001</v>
          </cell>
          <cell r="E42">
            <v>245000</v>
          </cell>
          <cell r="F42">
            <v>218295</v>
          </cell>
        </row>
        <row r="43">
          <cell r="A43">
            <v>0</v>
          </cell>
          <cell r="B43" t="str">
            <v>N­íc</v>
          </cell>
          <cell r="C43" t="str">
            <v>LÝt</v>
          </cell>
          <cell r="D43">
            <v>175</v>
          </cell>
          <cell r="E43">
            <v>6</v>
          </cell>
          <cell r="F43">
            <v>1050</v>
          </cell>
        </row>
        <row r="44">
          <cell r="A44" t="str">
            <v>C2133</v>
          </cell>
          <cell r="B44" t="str">
            <v>BT M200#, ®¸ 2x4, d=2-:-4</v>
          </cell>
          <cell r="C44" t="str">
            <v>m3</v>
          </cell>
          <cell r="D44">
            <v>0</v>
          </cell>
          <cell r="E44">
            <v>0</v>
          </cell>
          <cell r="F44">
            <v>690730</v>
          </cell>
        </row>
        <row r="45">
          <cell r="A45">
            <v>0</v>
          </cell>
          <cell r="B45" t="str">
            <v>Xi m¨ng PCB30</v>
          </cell>
          <cell r="C45" t="str">
            <v>Kg</v>
          </cell>
          <cell r="D45">
            <v>323</v>
          </cell>
          <cell r="E45">
            <v>1160</v>
          </cell>
          <cell r="F45">
            <v>374680</v>
          </cell>
        </row>
        <row r="46">
          <cell r="A46">
            <v>0</v>
          </cell>
          <cell r="B46" t="str">
            <v>C¸t vµng h¹t to Thanh Hãa</v>
          </cell>
          <cell r="C46" t="str">
            <v>m3</v>
          </cell>
          <cell r="D46">
            <v>0.47099999999999997</v>
          </cell>
          <cell r="E46">
            <v>210000</v>
          </cell>
          <cell r="F46">
            <v>98910</v>
          </cell>
        </row>
        <row r="47">
          <cell r="A47">
            <v>0</v>
          </cell>
          <cell r="B47" t="str">
            <v>§¸ 2x4</v>
          </cell>
          <cell r="C47" t="str">
            <v>m3</v>
          </cell>
          <cell r="D47">
            <v>0.88200000000000001</v>
          </cell>
          <cell r="E47">
            <v>245000</v>
          </cell>
          <cell r="F47">
            <v>216090</v>
          </cell>
        </row>
        <row r="48">
          <cell r="A48">
            <v>0</v>
          </cell>
          <cell r="B48" t="str">
            <v>N­íc</v>
          </cell>
          <cell r="C48" t="str">
            <v>LÝt</v>
          </cell>
          <cell r="D48">
            <v>175</v>
          </cell>
          <cell r="E48">
            <v>6</v>
          </cell>
          <cell r="F48">
            <v>1050</v>
          </cell>
        </row>
        <row r="49">
          <cell r="A49" t="str">
            <v>C2123</v>
          </cell>
          <cell r="B49" t="str">
            <v xml:space="preserve">BT M200#, ®¸ 1x2, d=2-:-4 </v>
          </cell>
          <cell r="C49" t="str">
            <v>m3</v>
          </cell>
          <cell r="D49">
            <v>0</v>
          </cell>
          <cell r="E49">
            <v>0</v>
          </cell>
          <cell r="F49">
            <v>715820</v>
          </cell>
        </row>
        <row r="50">
          <cell r="A50">
            <v>0</v>
          </cell>
          <cell r="B50" t="str">
            <v>Xi m¨ng PCB30</v>
          </cell>
          <cell r="C50" t="str">
            <v>Kg</v>
          </cell>
          <cell r="D50">
            <v>342</v>
          </cell>
          <cell r="E50">
            <v>1160</v>
          </cell>
          <cell r="F50">
            <v>396720</v>
          </cell>
        </row>
        <row r="51">
          <cell r="A51">
            <v>0</v>
          </cell>
          <cell r="B51" t="str">
            <v>C¸t vµng h¹t to Thanh Hãa</v>
          </cell>
          <cell r="C51" t="str">
            <v>m3</v>
          </cell>
          <cell r="D51">
            <v>0.46899999999999997</v>
          </cell>
          <cell r="E51">
            <v>210000</v>
          </cell>
          <cell r="F51">
            <v>98490</v>
          </cell>
        </row>
        <row r="52">
          <cell r="A52">
            <v>0</v>
          </cell>
          <cell r="B52" t="str">
            <v>§¸ 1x2</v>
          </cell>
          <cell r="C52" t="str">
            <v>m3</v>
          </cell>
          <cell r="D52">
            <v>0.878</v>
          </cell>
          <cell r="E52">
            <v>250000</v>
          </cell>
          <cell r="F52">
            <v>219500</v>
          </cell>
        </row>
        <row r="53">
          <cell r="A53">
            <v>0</v>
          </cell>
          <cell r="B53" t="str">
            <v>N­íc</v>
          </cell>
          <cell r="C53" t="str">
            <v>LÝt</v>
          </cell>
          <cell r="D53">
            <v>185</v>
          </cell>
          <cell r="E53">
            <v>6</v>
          </cell>
          <cell r="F53">
            <v>1110</v>
          </cell>
        </row>
        <row r="54">
          <cell r="A54">
            <v>0</v>
          </cell>
          <cell r="B54" t="str">
            <v>Xi m¨ng PC30; ®é sôt 14-:-17</v>
          </cell>
          <cell r="C54">
            <v>0</v>
          </cell>
          <cell r="D54">
            <v>0</v>
          </cell>
          <cell r="E54">
            <v>0</v>
          </cell>
          <cell r="F54">
            <v>0</v>
          </cell>
        </row>
        <row r="55">
          <cell r="A55" t="str">
            <v>C2333</v>
          </cell>
          <cell r="B55" t="str">
            <v>BT M200#, ®¸ 2x4, d=14-:-17</v>
          </cell>
          <cell r="C55" t="str">
            <v>m3</v>
          </cell>
          <cell r="D55">
            <v>0</v>
          </cell>
          <cell r="E55">
            <v>0</v>
          </cell>
          <cell r="F55">
            <v>790728.755</v>
          </cell>
        </row>
        <row r="56">
          <cell r="A56">
            <v>0</v>
          </cell>
          <cell r="B56" t="str">
            <v>Xi m¨ng PCB30</v>
          </cell>
          <cell r="C56" t="str">
            <v>Kg</v>
          </cell>
          <cell r="D56">
            <v>345</v>
          </cell>
          <cell r="E56">
            <v>1160</v>
          </cell>
          <cell r="F56">
            <v>400200</v>
          </cell>
        </row>
        <row r="57">
          <cell r="A57">
            <v>0</v>
          </cell>
          <cell r="B57" t="str">
            <v>C¸t vµng h¹t to Thanh Hãa</v>
          </cell>
          <cell r="C57" t="str">
            <v>m3</v>
          </cell>
          <cell r="D57">
            <v>0.502</v>
          </cell>
          <cell r="E57">
            <v>210000</v>
          </cell>
          <cell r="F57">
            <v>105420</v>
          </cell>
        </row>
        <row r="58">
          <cell r="A58">
            <v>0</v>
          </cell>
          <cell r="B58" t="str">
            <v>§¸ 2x4</v>
          </cell>
          <cell r="C58" t="str">
            <v>m3</v>
          </cell>
          <cell r="D58">
            <v>0.81699999999999995</v>
          </cell>
          <cell r="E58">
            <v>245000</v>
          </cell>
          <cell r="F58">
            <v>200165</v>
          </cell>
        </row>
        <row r="59">
          <cell r="A59">
            <v>0</v>
          </cell>
          <cell r="B59" t="str">
            <v>Phô gia Sikament R4</v>
          </cell>
          <cell r="C59" t="str">
            <v>Kg</v>
          </cell>
          <cell r="D59">
            <v>3.45</v>
          </cell>
          <cell r="E59">
            <v>24297.9</v>
          </cell>
          <cell r="F59">
            <v>83827.755000000005</v>
          </cell>
        </row>
        <row r="60">
          <cell r="A60">
            <v>0</v>
          </cell>
          <cell r="B60" t="str">
            <v>N­íc</v>
          </cell>
          <cell r="C60" t="str">
            <v>LÝt</v>
          </cell>
          <cell r="D60">
            <v>186</v>
          </cell>
          <cell r="E60">
            <v>6</v>
          </cell>
          <cell r="F60">
            <v>1116</v>
          </cell>
        </row>
        <row r="61">
          <cell r="A61">
            <v>0</v>
          </cell>
          <cell r="B61" t="str">
            <v>Xi m¨ng PCB40; ®é sôt 2-:-4</v>
          </cell>
          <cell r="C61">
            <v>0</v>
          </cell>
          <cell r="D61">
            <v>0</v>
          </cell>
          <cell r="E61">
            <v>0</v>
          </cell>
          <cell r="F61">
            <v>0</v>
          </cell>
        </row>
        <row r="62">
          <cell r="A62" t="str">
            <v>C3134</v>
          </cell>
          <cell r="B62" t="str">
            <v>BT M250#, ®¸ 2x4, d=2-:-4</v>
          </cell>
          <cell r="C62" t="str">
            <v>m3</v>
          </cell>
          <cell r="D62">
            <v>0</v>
          </cell>
          <cell r="E62">
            <v>0</v>
          </cell>
          <cell r="F62">
            <v>694710</v>
          </cell>
        </row>
        <row r="63">
          <cell r="A63">
            <v>0</v>
          </cell>
          <cell r="B63" t="str">
            <v>Xi m¨ng PCB40</v>
          </cell>
          <cell r="C63" t="str">
            <v>kg</v>
          </cell>
          <cell r="D63">
            <v>309</v>
          </cell>
          <cell r="E63">
            <v>1220</v>
          </cell>
          <cell r="F63">
            <v>376980</v>
          </cell>
        </row>
        <row r="64">
          <cell r="A64">
            <v>0</v>
          </cell>
          <cell r="B64" t="str">
            <v>C¸t vµng h¹t to Thanh Hãa</v>
          </cell>
          <cell r="C64" t="str">
            <v>m3</v>
          </cell>
          <cell r="D64">
            <v>0.47899999999999998</v>
          </cell>
          <cell r="E64">
            <v>210000</v>
          </cell>
          <cell r="F64">
            <v>100590</v>
          </cell>
        </row>
        <row r="65">
          <cell r="A65">
            <v>0</v>
          </cell>
          <cell r="B65" t="str">
            <v>§¸ 2x4</v>
          </cell>
          <cell r="C65" t="str">
            <v>m3</v>
          </cell>
          <cell r="D65">
            <v>0.88200000000000001</v>
          </cell>
          <cell r="E65">
            <v>245000</v>
          </cell>
          <cell r="F65">
            <v>216090</v>
          </cell>
        </row>
        <row r="66">
          <cell r="A66">
            <v>0</v>
          </cell>
          <cell r="B66" t="str">
            <v>N­íc</v>
          </cell>
          <cell r="C66" t="str">
            <v>lÝt</v>
          </cell>
          <cell r="D66">
            <v>175</v>
          </cell>
          <cell r="E66">
            <v>6</v>
          </cell>
          <cell r="F66">
            <v>1050</v>
          </cell>
        </row>
        <row r="67">
          <cell r="A67" t="str">
            <v>C3124</v>
          </cell>
          <cell r="B67" t="str">
            <v>BT M250#, ®¸ 1x2, d=2-:-4</v>
          </cell>
          <cell r="C67" t="str">
            <v>m3</v>
          </cell>
          <cell r="D67">
            <v>0</v>
          </cell>
          <cell r="E67">
            <v>0</v>
          </cell>
          <cell r="F67">
            <v>720050</v>
          </cell>
        </row>
        <row r="68">
          <cell r="A68">
            <v>0</v>
          </cell>
          <cell r="B68" t="str">
            <v>Xi m¨ng PCB40</v>
          </cell>
          <cell r="C68" t="str">
            <v>Kg</v>
          </cell>
          <cell r="D68">
            <v>327</v>
          </cell>
          <cell r="E68">
            <v>1220</v>
          </cell>
          <cell r="F68">
            <v>398940</v>
          </cell>
        </row>
        <row r="69">
          <cell r="A69">
            <v>0</v>
          </cell>
          <cell r="B69" t="str">
            <v>C¸t vµng h¹t to Thanh Hãa</v>
          </cell>
          <cell r="C69" t="str">
            <v>m3</v>
          </cell>
          <cell r="D69">
            <v>0.47499999999999998</v>
          </cell>
          <cell r="E69">
            <v>210000</v>
          </cell>
          <cell r="F69">
            <v>99750</v>
          </cell>
        </row>
        <row r="70">
          <cell r="A70">
            <v>0</v>
          </cell>
          <cell r="B70" t="str">
            <v>§¸ 1x2</v>
          </cell>
          <cell r="C70" t="str">
            <v>m3</v>
          </cell>
          <cell r="D70">
            <v>0.88100000000000001</v>
          </cell>
          <cell r="E70">
            <v>250000</v>
          </cell>
          <cell r="F70">
            <v>220250</v>
          </cell>
        </row>
        <row r="71">
          <cell r="A71">
            <v>0</v>
          </cell>
          <cell r="B71" t="str">
            <v>N­íc</v>
          </cell>
          <cell r="C71" t="str">
            <v>LÝt</v>
          </cell>
          <cell r="D71">
            <v>185</v>
          </cell>
          <cell r="E71">
            <v>6</v>
          </cell>
          <cell r="F71">
            <v>1110</v>
          </cell>
        </row>
        <row r="72">
          <cell r="A72" t="str">
            <v>C3135</v>
          </cell>
          <cell r="B72" t="str">
            <v>BT M300#, ®¸ 2x4, d=2-:-4</v>
          </cell>
          <cell r="C72" t="str">
            <v>m3</v>
          </cell>
          <cell r="D72">
            <v>0</v>
          </cell>
          <cell r="E72">
            <v>0</v>
          </cell>
          <cell r="F72">
            <v>743520</v>
          </cell>
        </row>
        <row r="73">
          <cell r="A73">
            <v>0</v>
          </cell>
          <cell r="B73" t="str">
            <v>Xi m¨ng PCB40</v>
          </cell>
          <cell r="C73" t="str">
            <v>Kg</v>
          </cell>
          <cell r="D73">
            <v>354</v>
          </cell>
          <cell r="E73">
            <v>1220</v>
          </cell>
          <cell r="F73">
            <v>431880</v>
          </cell>
        </row>
        <row r="74">
          <cell r="A74">
            <v>0</v>
          </cell>
          <cell r="B74" t="str">
            <v>C¸t vµng h¹t to Thanh Hãa</v>
          </cell>
          <cell r="C74" t="str">
            <v>m3</v>
          </cell>
          <cell r="D74">
            <v>0.46400000000000002</v>
          </cell>
          <cell r="E74">
            <v>210000</v>
          </cell>
          <cell r="F74">
            <v>97440</v>
          </cell>
        </row>
        <row r="75">
          <cell r="A75">
            <v>0</v>
          </cell>
          <cell r="B75" t="str">
            <v>§¸ 2x4</v>
          </cell>
          <cell r="C75" t="str">
            <v>m3</v>
          </cell>
          <cell r="D75">
            <v>0.87</v>
          </cell>
          <cell r="E75">
            <v>245000</v>
          </cell>
          <cell r="F75">
            <v>213150</v>
          </cell>
        </row>
        <row r="76">
          <cell r="A76">
            <v>0</v>
          </cell>
          <cell r="B76" t="str">
            <v>N­íc</v>
          </cell>
          <cell r="C76" t="str">
            <v>LÝt</v>
          </cell>
          <cell r="D76">
            <v>175</v>
          </cell>
          <cell r="E76">
            <v>6</v>
          </cell>
          <cell r="F76">
            <v>1050</v>
          </cell>
        </row>
        <row r="77">
          <cell r="A77" t="str">
            <v>C3125</v>
          </cell>
          <cell r="B77" t="str">
            <v>BT M300#, ®¸ 1x2, d=2-:-4</v>
          </cell>
          <cell r="C77" t="str">
            <v>m3</v>
          </cell>
          <cell r="D77">
            <v>0</v>
          </cell>
          <cell r="E77">
            <v>0</v>
          </cell>
          <cell r="F77">
            <v>771360</v>
          </cell>
        </row>
        <row r="78">
          <cell r="A78">
            <v>0</v>
          </cell>
          <cell r="B78" t="str">
            <v>Xi m¨ng PCB40</v>
          </cell>
          <cell r="C78" t="str">
            <v>Kg</v>
          </cell>
          <cell r="D78">
            <v>374</v>
          </cell>
          <cell r="E78">
            <v>1220</v>
          </cell>
          <cell r="F78">
            <v>456280</v>
          </cell>
        </row>
        <row r="79">
          <cell r="A79">
            <v>0</v>
          </cell>
          <cell r="B79" t="str">
            <v>C¸t vµng h¹t to Thanh Hãa</v>
          </cell>
          <cell r="C79" t="str">
            <v>m3</v>
          </cell>
          <cell r="D79">
            <v>0.45700000000000002</v>
          </cell>
          <cell r="E79">
            <v>210000</v>
          </cell>
          <cell r="F79">
            <v>95970</v>
          </cell>
        </row>
        <row r="80">
          <cell r="A80">
            <v>0</v>
          </cell>
          <cell r="B80" t="str">
            <v>§¸ 1x2</v>
          </cell>
          <cell r="C80" t="str">
            <v>m3</v>
          </cell>
          <cell r="D80">
            <v>0.872</v>
          </cell>
          <cell r="E80">
            <v>250000</v>
          </cell>
          <cell r="F80">
            <v>218000</v>
          </cell>
        </row>
        <row r="81">
          <cell r="A81">
            <v>0</v>
          </cell>
          <cell r="B81" t="str">
            <v>N­íc</v>
          </cell>
          <cell r="C81" t="str">
            <v>LÝt</v>
          </cell>
          <cell r="D81">
            <v>185</v>
          </cell>
          <cell r="E81">
            <v>6</v>
          </cell>
          <cell r="F81">
            <v>1110</v>
          </cell>
        </row>
        <row r="82">
          <cell r="A82">
            <v>0</v>
          </cell>
          <cell r="B82" t="str">
            <v>Xi m¨ng PC40; ®é sôt 6-:-8</v>
          </cell>
          <cell r="C82">
            <v>0</v>
          </cell>
          <cell r="D82">
            <v>0</v>
          </cell>
          <cell r="E82">
            <v>0</v>
          </cell>
          <cell r="F82">
            <v>0</v>
          </cell>
        </row>
        <row r="83">
          <cell r="A83" t="str">
            <v>C3234</v>
          </cell>
          <cell r="B83" t="str">
            <v>BT M250# ®¸ 2x4, d=6-:-8</v>
          </cell>
          <cell r="C83" t="str">
            <v>m3</v>
          </cell>
          <cell r="D83">
            <v>0</v>
          </cell>
          <cell r="E83">
            <v>0</v>
          </cell>
          <cell r="F83">
            <v>710010</v>
          </cell>
        </row>
        <row r="84">
          <cell r="A84">
            <v>0</v>
          </cell>
          <cell r="B84" t="str">
            <v>Xi m¨ng PCB40</v>
          </cell>
          <cell r="C84" t="str">
            <v>kg</v>
          </cell>
          <cell r="D84">
            <v>327</v>
          </cell>
          <cell r="E84">
            <v>1220</v>
          </cell>
          <cell r="F84">
            <v>398940</v>
          </cell>
        </row>
        <row r="85">
          <cell r="A85">
            <v>0</v>
          </cell>
          <cell r="B85" t="str">
            <v>C¸t vµng h¹t to Thanh Hãa</v>
          </cell>
          <cell r="C85" t="str">
            <v>m3</v>
          </cell>
          <cell r="D85">
            <v>0.46100000000000002</v>
          </cell>
          <cell r="E85">
            <v>210000</v>
          </cell>
          <cell r="F85">
            <v>96810</v>
          </cell>
        </row>
        <row r="86">
          <cell r="A86">
            <v>0</v>
          </cell>
          <cell r="B86" t="str">
            <v>§¸ 2x4</v>
          </cell>
          <cell r="C86" t="str">
            <v>m3</v>
          </cell>
          <cell r="D86">
            <v>0.87</v>
          </cell>
          <cell r="E86">
            <v>245000</v>
          </cell>
          <cell r="F86">
            <v>213150</v>
          </cell>
        </row>
        <row r="87">
          <cell r="A87">
            <v>0</v>
          </cell>
          <cell r="B87" t="str">
            <v>N­íc</v>
          </cell>
          <cell r="C87" t="str">
            <v>lÝt</v>
          </cell>
          <cell r="D87">
            <v>185</v>
          </cell>
          <cell r="E87">
            <v>6</v>
          </cell>
          <cell r="F87">
            <v>1110</v>
          </cell>
        </row>
        <row r="88">
          <cell r="A88" t="str">
            <v>C3224</v>
          </cell>
          <cell r="B88" t="str">
            <v>BT M250#, ®¸ 1x2, d=6-:-8</v>
          </cell>
          <cell r="C88" t="str">
            <v>m3</v>
          </cell>
          <cell r="D88">
            <v>0</v>
          </cell>
          <cell r="E88">
            <v>0</v>
          </cell>
          <cell r="F88">
            <v>734610</v>
          </cell>
        </row>
        <row r="89">
          <cell r="A89">
            <v>0</v>
          </cell>
          <cell r="B89" t="str">
            <v>Xi m¨ng PCB40</v>
          </cell>
          <cell r="C89" t="str">
            <v>Kg</v>
          </cell>
          <cell r="D89">
            <v>344</v>
          </cell>
          <cell r="E89">
            <v>1220</v>
          </cell>
          <cell r="F89">
            <v>419680</v>
          </cell>
        </row>
        <row r="90">
          <cell r="A90">
            <v>0</v>
          </cell>
          <cell r="B90" t="str">
            <v>C¸t vµng h¹t to Thanh Hãa</v>
          </cell>
          <cell r="C90" t="str">
            <v>m3</v>
          </cell>
          <cell r="D90">
            <v>0.45600000000000002</v>
          </cell>
          <cell r="E90">
            <v>210000</v>
          </cell>
          <cell r="F90">
            <v>95760</v>
          </cell>
        </row>
        <row r="91">
          <cell r="A91">
            <v>0</v>
          </cell>
          <cell r="B91" t="str">
            <v>§¸ 1x2</v>
          </cell>
          <cell r="C91" t="str">
            <v>m3</v>
          </cell>
          <cell r="D91">
            <v>0.872</v>
          </cell>
          <cell r="E91">
            <v>250000</v>
          </cell>
          <cell r="F91">
            <v>218000</v>
          </cell>
        </row>
        <row r="92">
          <cell r="A92">
            <v>0</v>
          </cell>
          <cell r="B92" t="str">
            <v>N­íc</v>
          </cell>
          <cell r="C92" t="str">
            <v>LÝt</v>
          </cell>
          <cell r="D92">
            <v>195</v>
          </cell>
          <cell r="E92">
            <v>6</v>
          </cell>
          <cell r="F92">
            <v>1170</v>
          </cell>
        </row>
        <row r="93">
          <cell r="A93" t="str">
            <v>C3235</v>
          </cell>
          <cell r="B93" t="str">
            <v>BT M300#, ®¸ 2x4, d=6-:-8</v>
          </cell>
          <cell r="C93" t="str">
            <v>m3</v>
          </cell>
          <cell r="D93">
            <v>0</v>
          </cell>
          <cell r="E93">
            <v>0</v>
          </cell>
          <cell r="F93">
            <v>761400</v>
          </cell>
        </row>
        <row r="94">
          <cell r="A94">
            <v>0</v>
          </cell>
          <cell r="B94" t="str">
            <v>Xi m¨ng PCB40</v>
          </cell>
          <cell r="C94" t="str">
            <v>Kg</v>
          </cell>
          <cell r="D94">
            <v>374</v>
          </cell>
          <cell r="E94">
            <v>1220</v>
          </cell>
          <cell r="F94">
            <v>456280</v>
          </cell>
        </row>
        <row r="95">
          <cell r="A95">
            <v>0</v>
          </cell>
          <cell r="B95" t="str">
            <v>C¸t vµng h¹t to Thanh Hãa</v>
          </cell>
          <cell r="C95" t="str">
            <v>m3</v>
          </cell>
          <cell r="D95">
            <v>0.442</v>
          </cell>
          <cell r="E95">
            <v>210000</v>
          </cell>
          <cell r="F95">
            <v>92820</v>
          </cell>
        </row>
        <row r="96">
          <cell r="A96">
            <v>0</v>
          </cell>
          <cell r="B96" t="str">
            <v>§¸ 2x4</v>
          </cell>
          <cell r="C96" t="str">
            <v>m3</v>
          </cell>
          <cell r="D96">
            <v>0.86199999999999999</v>
          </cell>
          <cell r="E96">
            <v>245000</v>
          </cell>
          <cell r="F96">
            <v>211190</v>
          </cell>
        </row>
        <row r="97">
          <cell r="A97">
            <v>0</v>
          </cell>
          <cell r="B97" t="str">
            <v>N­íc</v>
          </cell>
          <cell r="C97" t="str">
            <v>LÝt</v>
          </cell>
          <cell r="D97">
            <v>185</v>
          </cell>
          <cell r="E97">
            <v>6</v>
          </cell>
          <cell r="F97">
            <v>1110</v>
          </cell>
        </row>
        <row r="98">
          <cell r="A98" t="str">
            <v>C3225</v>
          </cell>
          <cell r="B98" t="str">
            <v xml:space="preserve">BT M300#, ®¸ 1x2, d=6-:-8 </v>
          </cell>
          <cell r="C98" t="str">
            <v>m3</v>
          </cell>
          <cell r="D98">
            <v>0</v>
          </cell>
          <cell r="E98">
            <v>0</v>
          </cell>
          <cell r="F98">
            <v>788910</v>
          </cell>
        </row>
        <row r="99">
          <cell r="A99">
            <v>0</v>
          </cell>
          <cell r="B99" t="str">
            <v>Xi m¨ng PCB40</v>
          </cell>
          <cell r="C99" t="str">
            <v>Kg</v>
          </cell>
          <cell r="D99">
            <v>394</v>
          </cell>
          <cell r="E99">
            <v>1220</v>
          </cell>
          <cell r="F99">
            <v>480680</v>
          </cell>
        </row>
        <row r="100">
          <cell r="A100">
            <v>0</v>
          </cell>
          <cell r="B100" t="str">
            <v>C¸t vµng h¹t to Thanh Hãa</v>
          </cell>
          <cell r="C100" t="str">
            <v>m3</v>
          </cell>
          <cell r="D100">
            <v>0.436</v>
          </cell>
          <cell r="E100">
            <v>210000</v>
          </cell>
          <cell r="F100">
            <v>91560</v>
          </cell>
        </row>
        <row r="101">
          <cell r="A101">
            <v>0</v>
          </cell>
          <cell r="B101" t="str">
            <v>§¸ 1x2</v>
          </cell>
          <cell r="C101" t="str">
            <v>m3</v>
          </cell>
          <cell r="D101">
            <v>0.86199999999999999</v>
          </cell>
          <cell r="E101">
            <v>250000</v>
          </cell>
          <cell r="F101">
            <v>215500</v>
          </cell>
        </row>
        <row r="102">
          <cell r="A102">
            <v>0</v>
          </cell>
          <cell r="B102" t="str">
            <v>N­íc</v>
          </cell>
          <cell r="C102" t="str">
            <v>LÝt</v>
          </cell>
          <cell r="D102">
            <v>195</v>
          </cell>
          <cell r="E102">
            <v>6</v>
          </cell>
          <cell r="F102">
            <v>1170</v>
          </cell>
        </row>
      </sheetData>
      <sheetData sheetId="12"/>
      <sheetData sheetId="13">
        <row r="6">
          <cell r="C6" t="str">
            <v>A- Gi¸ vËt liÖu</v>
          </cell>
          <cell r="D6">
            <v>0</v>
          </cell>
          <cell r="E6">
            <v>0</v>
          </cell>
        </row>
        <row r="7">
          <cell r="C7" t="str">
            <v>Xi m¨ng PCB30</v>
          </cell>
          <cell r="D7" t="str">
            <v>®/kg</v>
          </cell>
          <cell r="E7">
            <v>1160</v>
          </cell>
        </row>
        <row r="8">
          <cell r="C8" t="str">
            <v>Xi m¨ng PCB40</v>
          </cell>
          <cell r="D8" t="str">
            <v>®/kg</v>
          </cell>
          <cell r="E8">
            <v>1220</v>
          </cell>
        </row>
        <row r="9">
          <cell r="C9" t="str">
            <v>C¸t ®en</v>
          </cell>
          <cell r="D9" t="str">
            <v>®/m3</v>
          </cell>
          <cell r="E9">
            <v>67000</v>
          </cell>
        </row>
        <row r="10">
          <cell r="C10" t="str">
            <v>C¸t vµng h¹t trung</v>
          </cell>
          <cell r="D10" t="str">
            <v>®/m3</v>
          </cell>
          <cell r="E10">
            <v>175000</v>
          </cell>
        </row>
        <row r="11">
          <cell r="C11" t="str">
            <v>C¸t vµng h¹t to Thanh Hãa</v>
          </cell>
          <cell r="D11" t="str">
            <v>®/m3</v>
          </cell>
          <cell r="E11">
            <v>210000</v>
          </cell>
        </row>
        <row r="12">
          <cell r="C12" t="str">
            <v>C¸t vµng h¹t to ViÖt Tr×</v>
          </cell>
          <cell r="D12" t="str">
            <v>®/m3</v>
          </cell>
          <cell r="E12">
            <v>345000</v>
          </cell>
        </row>
        <row r="13">
          <cell r="C13" t="str">
            <v>§¸ 0.5x2.0</v>
          </cell>
          <cell r="D13" t="str">
            <v>®/m3</v>
          </cell>
          <cell r="E13">
            <v>250000</v>
          </cell>
        </row>
        <row r="14">
          <cell r="C14" t="str">
            <v>§¸ 0.5x1.6</v>
          </cell>
          <cell r="D14" t="str">
            <v>®/m3</v>
          </cell>
          <cell r="E14">
            <v>150000</v>
          </cell>
        </row>
        <row r="15">
          <cell r="C15" t="str">
            <v>§¸ 0.5x1</v>
          </cell>
          <cell r="D15" t="str">
            <v>®/m3</v>
          </cell>
          <cell r="E15">
            <v>150000</v>
          </cell>
        </row>
        <row r="16">
          <cell r="C16" t="str">
            <v>§¸ 0.5</v>
          </cell>
          <cell r="D16" t="str">
            <v>®/m3</v>
          </cell>
          <cell r="E16">
            <v>150000</v>
          </cell>
        </row>
        <row r="17">
          <cell r="C17" t="str">
            <v>§¸ m¹t</v>
          </cell>
          <cell r="D17" t="str">
            <v>®/m3</v>
          </cell>
          <cell r="E17">
            <v>150000</v>
          </cell>
        </row>
        <row r="18">
          <cell r="C18" t="str">
            <v>§¸ 1x2</v>
          </cell>
          <cell r="D18" t="str">
            <v>®/m3</v>
          </cell>
          <cell r="E18">
            <v>250000</v>
          </cell>
        </row>
        <row r="19">
          <cell r="C19" t="str">
            <v>§¸ 2x4</v>
          </cell>
          <cell r="D19" t="str">
            <v>®/m3</v>
          </cell>
          <cell r="E19">
            <v>245000</v>
          </cell>
        </row>
        <row r="20">
          <cell r="C20" t="str">
            <v xml:space="preserve">§¸ 4x6 </v>
          </cell>
          <cell r="D20" t="str">
            <v>®/m3</v>
          </cell>
          <cell r="E20">
            <v>227000</v>
          </cell>
        </row>
        <row r="21">
          <cell r="C21" t="str">
            <v>§¸ 6x8</v>
          </cell>
          <cell r="D21" t="str">
            <v>®/m3</v>
          </cell>
          <cell r="E21">
            <v>222000</v>
          </cell>
        </row>
        <row r="22">
          <cell r="C22" t="str">
            <v>CÊp phèi ®¸ d¨m</v>
          </cell>
          <cell r="D22" t="str">
            <v>®/m3</v>
          </cell>
          <cell r="E22">
            <v>220000</v>
          </cell>
        </row>
        <row r="23">
          <cell r="C23" t="str">
            <v xml:space="preserve">§¸ héc </v>
          </cell>
          <cell r="D23" t="str">
            <v>®/m3</v>
          </cell>
          <cell r="E23">
            <v>205000</v>
          </cell>
        </row>
        <row r="24">
          <cell r="C24" t="str">
            <v>§¸ th¶i</v>
          </cell>
          <cell r="D24" t="str">
            <v>®/m3</v>
          </cell>
          <cell r="E24">
            <v>170000</v>
          </cell>
        </row>
        <row r="25">
          <cell r="C25" t="str">
            <v xml:space="preserve">§¸ x« bå </v>
          </cell>
          <cell r="D25" t="str">
            <v>®/m3</v>
          </cell>
          <cell r="E25">
            <v>170000</v>
          </cell>
        </row>
        <row r="26">
          <cell r="C26" t="str">
            <v xml:space="preserve">D©y thÐp </v>
          </cell>
          <cell r="D26" t="str">
            <v>®/kg</v>
          </cell>
          <cell r="E26">
            <v>21910</v>
          </cell>
        </row>
        <row r="27">
          <cell r="C27" t="str">
            <v>§inh</v>
          </cell>
          <cell r="D27" t="str">
            <v>®/kg</v>
          </cell>
          <cell r="E27">
            <v>19810</v>
          </cell>
        </row>
        <row r="28">
          <cell r="C28" t="str">
            <v>§inh 3-5cm</v>
          </cell>
          <cell r="D28" t="str">
            <v>®/kg</v>
          </cell>
          <cell r="E28">
            <v>19810</v>
          </cell>
        </row>
        <row r="29">
          <cell r="C29" t="str">
            <v xml:space="preserve">§Þnh 5cm </v>
          </cell>
          <cell r="D29" t="str">
            <v>®/kg</v>
          </cell>
          <cell r="E29">
            <v>19810</v>
          </cell>
        </row>
        <row r="30">
          <cell r="C30" t="str">
            <v>T«n thÐp</v>
          </cell>
          <cell r="D30" t="str">
            <v>®/kg</v>
          </cell>
          <cell r="E30">
            <v>20010</v>
          </cell>
        </row>
        <row r="31">
          <cell r="C31" t="str">
            <v>Cäc tre L=2,0m</v>
          </cell>
          <cell r="D31" t="str">
            <v>®/m</v>
          </cell>
          <cell r="E31">
            <v>3500</v>
          </cell>
        </row>
        <row r="32">
          <cell r="C32" t="str">
            <v>Cäc tre L=2,5m</v>
          </cell>
          <cell r="D32" t="str">
            <v>®/m</v>
          </cell>
          <cell r="E32">
            <v>3500</v>
          </cell>
        </row>
        <row r="33">
          <cell r="C33" t="str">
            <v>Cäc tre L=3,0m</v>
          </cell>
          <cell r="D33" t="str">
            <v>®/m</v>
          </cell>
          <cell r="E33">
            <v>3166.6666666666665</v>
          </cell>
        </row>
        <row r="34">
          <cell r="C34" t="str">
            <v>C©y chèng</v>
          </cell>
          <cell r="D34" t="str">
            <v>®/c©y</v>
          </cell>
          <cell r="E34">
            <v>26000</v>
          </cell>
        </row>
        <row r="35">
          <cell r="C35" t="str">
            <v>Tre c©y D10cm</v>
          </cell>
          <cell r="D35" t="str">
            <v>®/c©y</v>
          </cell>
          <cell r="E35">
            <v>20000</v>
          </cell>
        </row>
        <row r="36">
          <cell r="C36" t="str">
            <v>Que hµn</v>
          </cell>
          <cell r="D36" t="str">
            <v>®/kg</v>
          </cell>
          <cell r="E36">
            <v>19150</v>
          </cell>
        </row>
        <row r="37">
          <cell r="C37" t="str">
            <v>B¹t ch¾n sãng</v>
          </cell>
          <cell r="D37" t="str">
            <v>®/m2</v>
          </cell>
          <cell r="E37">
            <v>17350</v>
          </cell>
        </row>
        <row r="38">
          <cell r="C38" t="str">
            <v>V¶i ®Þa kü thuËt Pn=12KN/m</v>
          </cell>
          <cell r="D38" t="str">
            <v>®/m2</v>
          </cell>
          <cell r="E38">
            <v>15550</v>
          </cell>
        </row>
        <row r="39">
          <cell r="C39" t="str">
            <v>V¶i ®Þa kü thuËt Pn=200KN/m</v>
          </cell>
          <cell r="D39" t="str">
            <v>®/m2</v>
          </cell>
          <cell r="E39">
            <v>35000</v>
          </cell>
        </row>
        <row r="40">
          <cell r="C40" t="str">
            <v xml:space="preserve">Nhùa ®­êng BTN  </v>
          </cell>
          <cell r="D40" t="str">
            <v>®/kg</v>
          </cell>
          <cell r="E40">
            <v>14750</v>
          </cell>
        </row>
        <row r="41">
          <cell r="C41" t="str">
            <v xml:space="preserve">Nhùa ®­êng  </v>
          </cell>
          <cell r="D41" t="str">
            <v>®/kg</v>
          </cell>
          <cell r="E41">
            <v>15323</v>
          </cell>
        </row>
        <row r="42">
          <cell r="C42" t="str">
            <v>Nhò t­¬ng</v>
          </cell>
          <cell r="D42" t="str">
            <v>®/kg</v>
          </cell>
          <cell r="E42">
            <v>14384</v>
          </cell>
        </row>
        <row r="43">
          <cell r="C43" t="str">
            <v>Bét sÐt c«ng nghiÖp</v>
          </cell>
          <cell r="D43" t="str">
            <v>®/kg</v>
          </cell>
          <cell r="E43">
            <v>465</v>
          </cell>
        </row>
        <row r="44">
          <cell r="C44" t="str">
            <v>BÊc thÊm</v>
          </cell>
          <cell r="D44" t="str">
            <v>®/m</v>
          </cell>
          <cell r="E44">
            <v>4800</v>
          </cell>
        </row>
        <row r="45">
          <cell r="C45" t="str">
            <v>T«n l­în sãng</v>
          </cell>
          <cell r="D45" t="str">
            <v>®/md</v>
          </cell>
          <cell r="E45">
            <v>470000</v>
          </cell>
        </row>
        <row r="46">
          <cell r="C46" t="str">
            <v>Gç v¸n</v>
          </cell>
          <cell r="D46" t="str">
            <v>®/m3</v>
          </cell>
          <cell r="E46">
            <v>5000000</v>
          </cell>
        </row>
        <row r="47">
          <cell r="C47" t="str">
            <v>Gç chèng</v>
          </cell>
          <cell r="D47" t="str">
            <v>®/m3</v>
          </cell>
          <cell r="E47">
            <v>5000000</v>
          </cell>
        </row>
        <row r="48">
          <cell r="C48" t="str">
            <v>Gç ®µ nÑp</v>
          </cell>
          <cell r="D48" t="str">
            <v>®/m3</v>
          </cell>
          <cell r="E48">
            <v>5000000</v>
          </cell>
        </row>
        <row r="49">
          <cell r="C49" t="str">
            <v>Gç v¸n khu«n</v>
          </cell>
          <cell r="D49" t="str">
            <v>®/m3</v>
          </cell>
          <cell r="E49">
            <v>5000000</v>
          </cell>
        </row>
        <row r="50">
          <cell r="C50" t="str">
            <v>Gç lµm khe co d·n</v>
          </cell>
          <cell r="D50" t="str">
            <v>®/m3</v>
          </cell>
          <cell r="E50">
            <v>5000000</v>
          </cell>
        </row>
        <row r="51">
          <cell r="C51" t="str">
            <v xml:space="preserve">Gç cèp pha nhãm 7-8 </v>
          </cell>
          <cell r="D51" t="str">
            <v>®/m3</v>
          </cell>
          <cell r="E51">
            <v>5000000</v>
          </cell>
        </row>
        <row r="52">
          <cell r="C52" t="str">
            <v>Gç hép nhãm 4</v>
          </cell>
          <cell r="D52" t="str">
            <v>®/m3</v>
          </cell>
          <cell r="E52">
            <v>8000000</v>
          </cell>
        </row>
        <row r="53">
          <cell r="C53" t="str">
            <v>Gç lim</v>
          </cell>
          <cell r="D53" t="str">
            <v>®/m3</v>
          </cell>
          <cell r="E53">
            <v>28000000</v>
          </cell>
        </row>
        <row r="54">
          <cell r="C54" t="str">
            <v xml:space="preserve">ThÐp CB240, D&lt;=10mm </v>
          </cell>
          <cell r="D54" t="str">
            <v>®/kg</v>
          </cell>
          <cell r="E54">
            <v>10550</v>
          </cell>
        </row>
        <row r="55">
          <cell r="C55" t="str">
            <v xml:space="preserve">ThÐp CB300, D&lt;=18mm </v>
          </cell>
          <cell r="D55" t="str">
            <v>®/kg</v>
          </cell>
          <cell r="E55">
            <v>10600</v>
          </cell>
        </row>
        <row r="56">
          <cell r="C56" t="str">
            <v xml:space="preserve">ThÐp CB300, D&gt;18mm </v>
          </cell>
          <cell r="D56" t="str">
            <v>®/kg</v>
          </cell>
          <cell r="E56">
            <v>10600</v>
          </cell>
        </row>
        <row r="57">
          <cell r="C57" t="str">
            <v>ThÐp tÊm</v>
          </cell>
          <cell r="D57" t="str">
            <v>®/kg</v>
          </cell>
          <cell r="E57">
            <v>9550</v>
          </cell>
        </row>
        <row r="58">
          <cell r="C58" t="str">
            <v>ThÐp h×nh</v>
          </cell>
          <cell r="D58" t="str">
            <v>®/kg</v>
          </cell>
          <cell r="E58">
            <v>9550</v>
          </cell>
        </row>
        <row r="59">
          <cell r="C59" t="str">
            <v>Bentonnit</v>
          </cell>
          <cell r="D59" t="str">
            <v>®/kg</v>
          </cell>
          <cell r="E59">
            <v>4000</v>
          </cell>
        </row>
        <row r="60">
          <cell r="C60" t="str">
            <v>Nilong</v>
          </cell>
          <cell r="D60" t="str">
            <v>®/m2</v>
          </cell>
          <cell r="E60">
            <v>2500</v>
          </cell>
        </row>
        <row r="61">
          <cell r="C61" t="str">
            <v>giÊy dÇu</v>
          </cell>
          <cell r="D61" t="str">
            <v>m2</v>
          </cell>
          <cell r="E61">
            <v>4000</v>
          </cell>
        </row>
        <row r="62">
          <cell r="C62" t="str">
            <v>Bao t¶i</v>
          </cell>
          <cell r="D62" t="str">
            <v>m2</v>
          </cell>
          <cell r="E62">
            <v>2500</v>
          </cell>
        </row>
        <row r="63">
          <cell r="C63" t="str">
            <v>Cån röa</v>
          </cell>
          <cell r="D63" t="str">
            <v>®/kg</v>
          </cell>
          <cell r="E63">
            <v>17000</v>
          </cell>
        </row>
        <row r="64">
          <cell r="C64" t="str">
            <v>Nhùa d¸n</v>
          </cell>
          <cell r="D64" t="str">
            <v>®/kg</v>
          </cell>
          <cell r="E64">
            <v>14500</v>
          </cell>
        </row>
        <row r="65">
          <cell r="C65" t="str">
            <v>§inh ®Øa</v>
          </cell>
          <cell r="D65" t="str">
            <v>c¸i</v>
          </cell>
          <cell r="E65">
            <v>2500</v>
          </cell>
        </row>
        <row r="66">
          <cell r="C66" t="str">
            <v>Phªn nøa</v>
          </cell>
          <cell r="D66" t="str">
            <v>®/m2</v>
          </cell>
          <cell r="E66">
            <v>6000</v>
          </cell>
        </row>
        <row r="67">
          <cell r="C67" t="str">
            <v>Cñi ®èt</v>
          </cell>
          <cell r="D67" t="str">
            <v>kg</v>
          </cell>
          <cell r="E67">
            <v>900</v>
          </cell>
        </row>
        <row r="68">
          <cell r="C68" t="str">
            <v>Bét ®¸</v>
          </cell>
          <cell r="D68" t="str">
            <v>kg</v>
          </cell>
          <cell r="E68">
            <v>1000</v>
          </cell>
        </row>
        <row r="69">
          <cell r="C69" t="str">
            <v>§Êt ®Ìn</v>
          </cell>
          <cell r="D69" t="str">
            <v>kg</v>
          </cell>
          <cell r="E69">
            <v>7000</v>
          </cell>
        </row>
        <row r="70">
          <cell r="C70" t="str">
            <v>§¸ mµi</v>
          </cell>
          <cell r="D70" t="str">
            <v>viªn</v>
          </cell>
          <cell r="E70">
            <v>15000</v>
          </cell>
        </row>
        <row r="71">
          <cell r="C71" t="str">
            <v>¤ xy</v>
          </cell>
          <cell r="D71" t="str">
            <v>chai</v>
          </cell>
          <cell r="E71">
            <v>45000</v>
          </cell>
        </row>
        <row r="72">
          <cell r="C72" t="str">
            <v>Acªtylen</v>
          </cell>
          <cell r="D72" t="str">
            <v>chai</v>
          </cell>
          <cell r="E72">
            <v>250000</v>
          </cell>
        </row>
        <row r="73">
          <cell r="C73" t="str">
            <v>§iÖn</v>
          </cell>
          <cell r="D73" t="str">
            <v>Kwh</v>
          </cell>
          <cell r="E73">
            <v>1518</v>
          </cell>
        </row>
        <row r="74">
          <cell r="C74" t="str">
            <v>X¨ng</v>
          </cell>
          <cell r="D74" t="str">
            <v>kg</v>
          </cell>
          <cell r="E74">
            <v>19140.049140049137</v>
          </cell>
        </row>
        <row r="75">
          <cell r="C75" t="str">
            <v>DÇu diezen</v>
          </cell>
          <cell r="D75" t="str">
            <v>kg</v>
          </cell>
          <cell r="E75">
            <v>11515.151515151516</v>
          </cell>
        </row>
        <row r="76">
          <cell r="C76" t="str">
            <v>DÇu háa</v>
          </cell>
          <cell r="D76" t="str">
            <v>kg</v>
          </cell>
          <cell r="E76">
            <v>9874.6081504702179</v>
          </cell>
        </row>
        <row r="77">
          <cell r="C77" t="str">
            <v>DÇu mazót</v>
          </cell>
          <cell r="D77" t="str">
            <v>kg</v>
          </cell>
          <cell r="E77">
            <v>7145.454545454545</v>
          </cell>
        </row>
        <row r="78">
          <cell r="C78" t="str">
            <v>Gas</v>
          </cell>
          <cell r="D78" t="str">
            <v>kg</v>
          </cell>
          <cell r="E78">
            <v>26515.151515151516</v>
          </cell>
        </row>
        <row r="79">
          <cell r="C79" t="str">
            <v>DÇu b¶o «n</v>
          </cell>
          <cell r="D79" t="str">
            <v>kg</v>
          </cell>
          <cell r="E79">
            <v>31818</v>
          </cell>
        </row>
        <row r="80">
          <cell r="C80" t="str">
            <v>§Êt mua</v>
          </cell>
          <cell r="D80" t="str">
            <v>m3</v>
          </cell>
          <cell r="E80">
            <v>67000</v>
          </cell>
        </row>
        <row r="81">
          <cell r="C81" t="str">
            <v>N­íc</v>
          </cell>
          <cell r="D81" t="str">
            <v>lÝt</v>
          </cell>
          <cell r="E81">
            <v>6</v>
          </cell>
        </row>
        <row r="82">
          <cell r="C82" t="str">
            <v>N­íc(m3)</v>
          </cell>
          <cell r="D82" t="str">
            <v>m3</v>
          </cell>
          <cell r="E82">
            <v>6000</v>
          </cell>
        </row>
        <row r="83">
          <cell r="C83" t="str">
            <v>Màng phản quang</v>
          </cell>
          <cell r="D83" t="str">
            <v>m2</v>
          </cell>
          <cell r="E83">
            <v>3458322</v>
          </cell>
        </row>
        <row r="84">
          <cell r="C84" t="str">
            <v>BiÓn b¸o tam gi¸c</v>
          </cell>
          <cell r="D84" t="str">
            <v>c¸i</v>
          </cell>
          <cell r="E84">
            <v>1163374</v>
          </cell>
        </row>
        <row r="85">
          <cell r="C85" t="str">
            <v>BiÓn b¸o h×nh trßn</v>
          </cell>
          <cell r="D85" t="str">
            <v>c¸i</v>
          </cell>
          <cell r="E85">
            <v>1855353</v>
          </cell>
        </row>
        <row r="86">
          <cell r="C86" t="str">
            <v>Cét biÓn b¸o</v>
          </cell>
          <cell r="D86" t="str">
            <v>md</v>
          </cell>
          <cell r="E86">
            <v>643797</v>
          </cell>
        </row>
        <row r="87">
          <cell r="C87" t="str">
            <v>S¬n dÎo nhiÖt mµu tr¾ng</v>
          </cell>
          <cell r="D87" t="str">
            <v>kg</v>
          </cell>
          <cell r="E87">
            <v>24100</v>
          </cell>
        </row>
        <row r="88">
          <cell r="C88" t="str">
            <v>S¬n dÎo nhiÖt mµu vµng</v>
          </cell>
          <cell r="D88" t="str">
            <v>kg</v>
          </cell>
          <cell r="E88">
            <v>24100</v>
          </cell>
        </row>
        <row r="89">
          <cell r="C89" t="str">
            <v>S¬n lãt</v>
          </cell>
          <cell r="D89" t="str">
            <v>kg</v>
          </cell>
          <cell r="E89">
            <v>77000</v>
          </cell>
        </row>
        <row r="90">
          <cell r="C90" t="str">
            <v>S¬n</v>
          </cell>
          <cell r="D90" t="str">
            <v>kg</v>
          </cell>
          <cell r="E90">
            <v>30000</v>
          </cell>
        </row>
        <row r="91">
          <cell r="C91" t="str">
            <v>G¹ch chØ</v>
          </cell>
          <cell r="D91" t="str">
            <v>viªn</v>
          </cell>
          <cell r="E91">
            <v>950</v>
          </cell>
        </row>
        <row r="92">
          <cell r="C92" t="str">
            <v>Bã vØa 100x22x30cm</v>
          </cell>
          <cell r="D92" t="str">
            <v>®/côc</v>
          </cell>
          <cell r="E92">
            <v>68750</v>
          </cell>
        </row>
        <row r="93">
          <cell r="C93" t="str">
            <v>G¹ch block lôc l¨ng kh«ng mµu: 29v/m2</v>
          </cell>
          <cell r="D93" t="str">
            <v>®/m2</v>
          </cell>
          <cell r="E93">
            <v>94453</v>
          </cell>
        </row>
        <row r="94">
          <cell r="C94" t="str">
            <v>èng nhùa PVC, D60mm</v>
          </cell>
          <cell r="D94" t="str">
            <v>m</v>
          </cell>
          <cell r="E94">
            <v>18300</v>
          </cell>
        </row>
        <row r="95">
          <cell r="C95" t="str">
            <v>èng nhùa PVC, D100mm</v>
          </cell>
          <cell r="D95" t="str">
            <v>m</v>
          </cell>
          <cell r="E95">
            <v>47400</v>
          </cell>
        </row>
        <row r="96">
          <cell r="C96" t="str">
            <v>TÊm gang ch¾n r¸c thµnh phÈm</v>
          </cell>
          <cell r="D96" t="str">
            <v>kg</v>
          </cell>
          <cell r="E96">
            <v>20000</v>
          </cell>
        </row>
        <row r="97">
          <cell r="C97" t="str">
            <v>BTN chÆt C12,5</v>
          </cell>
          <cell r="D97" t="str">
            <v>tÊn</v>
          </cell>
          <cell r="E97">
            <v>0</v>
          </cell>
        </row>
        <row r="98">
          <cell r="C98" t="str">
            <v>C©y xanh, D&gt;=10cm; H=3,5-5m</v>
          </cell>
          <cell r="D98" t="str">
            <v>c©y</v>
          </cell>
          <cell r="E98">
            <v>750000</v>
          </cell>
        </row>
        <row r="99">
          <cell r="C99" t="str">
            <v>Ph©n vi sinh</v>
          </cell>
          <cell r="D99" t="str">
            <v>kg</v>
          </cell>
          <cell r="E99">
            <v>2000</v>
          </cell>
        </row>
        <row r="100">
          <cell r="C100" t="str">
            <v>Ống cống D1000</v>
          </cell>
          <cell r="D100" t="str">
            <v>m</v>
          </cell>
          <cell r="E100">
            <v>1441000</v>
          </cell>
        </row>
        <row r="101">
          <cell r="C101" t="str">
            <v>Ống cống D750</v>
          </cell>
          <cell r="D101" t="str">
            <v>m</v>
          </cell>
          <cell r="E101">
            <v>1001000</v>
          </cell>
        </row>
        <row r="102">
          <cell r="C102" t="str">
            <v>Vành đai BT đóc sẵn d=750mm</v>
          </cell>
          <cell r="D102" t="str">
            <v>c¸i</v>
          </cell>
          <cell r="E102">
            <v>170000</v>
          </cell>
        </row>
        <row r="103">
          <cell r="C103" t="str">
            <v>Vành đai BT đóc sẵn d=1000mm</v>
          </cell>
          <cell r="D103" t="str">
            <v>c¸i</v>
          </cell>
          <cell r="E103">
            <v>236000</v>
          </cell>
        </row>
        <row r="104">
          <cell r="C104" t="str">
            <v>§Õ cèng D1000</v>
          </cell>
          <cell r="D104" t="str">
            <v>c¸i</v>
          </cell>
          <cell r="E104">
            <v>158000</v>
          </cell>
        </row>
        <row r="105">
          <cell r="C105" t="str">
            <v>§Õ cèng D750</v>
          </cell>
          <cell r="D105" t="str">
            <v>c¸i</v>
          </cell>
          <cell r="E105">
            <v>110000</v>
          </cell>
        </row>
        <row r="106">
          <cell r="C106" t="str">
            <v>Phô gia Sikament R4</v>
          </cell>
          <cell r="D106" t="str">
            <v>Kg</v>
          </cell>
          <cell r="E106">
            <v>24297.9</v>
          </cell>
        </row>
        <row r="107">
          <cell r="C107">
            <v>0</v>
          </cell>
          <cell r="D107">
            <v>0</v>
          </cell>
          <cell r="E107">
            <v>0</v>
          </cell>
        </row>
        <row r="108">
          <cell r="C108">
            <v>0</v>
          </cell>
          <cell r="D108">
            <v>0</v>
          </cell>
          <cell r="E108">
            <v>0</v>
          </cell>
        </row>
        <row r="109">
          <cell r="C109">
            <v>0</v>
          </cell>
          <cell r="D109">
            <v>0</v>
          </cell>
          <cell r="E109">
            <v>0</v>
          </cell>
        </row>
        <row r="110">
          <cell r="C110" t="str">
            <v>VËt liÖu kh¸c</v>
          </cell>
          <cell r="D110" t="str">
            <v>%</v>
          </cell>
          <cell r="E110">
            <v>0</v>
          </cell>
        </row>
        <row r="111">
          <cell r="C111" t="str">
            <v>M¸y kh¸c</v>
          </cell>
          <cell r="D111" t="str">
            <v>%</v>
          </cell>
          <cell r="E111">
            <v>0</v>
          </cell>
        </row>
        <row r="112">
          <cell r="C112" t="str">
            <v>End</v>
          </cell>
          <cell r="D112">
            <v>0</v>
          </cell>
          <cell r="E112">
            <v>0</v>
          </cell>
        </row>
        <row r="113">
          <cell r="C113" t="str">
            <v>B- Phô lôc v÷a</v>
          </cell>
          <cell r="D113">
            <v>0</v>
          </cell>
          <cell r="E113">
            <v>0</v>
          </cell>
        </row>
        <row r="114">
          <cell r="C114" t="str">
            <v>1. V÷a xi m¨ng</v>
          </cell>
          <cell r="D114">
            <v>0</v>
          </cell>
          <cell r="E114">
            <v>0</v>
          </cell>
        </row>
        <row r="115">
          <cell r="C115" t="str">
            <v>V÷a xi m¨ng M50#</v>
          </cell>
          <cell r="D115" t="str">
            <v>m3</v>
          </cell>
          <cell r="E115">
            <v>449913.19999999995</v>
          </cell>
        </row>
        <row r="116">
          <cell r="C116" t="str">
            <v>V÷a xi m¨ng M75#</v>
          </cell>
          <cell r="D116" t="str">
            <v>m3</v>
          </cell>
          <cell r="E116">
            <v>540954.80000000005</v>
          </cell>
        </row>
        <row r="117">
          <cell r="C117" t="str">
            <v>V÷a xi m¨ng M100#</v>
          </cell>
          <cell r="D117" t="str">
            <v>m3</v>
          </cell>
          <cell r="E117">
            <v>638956.4</v>
          </cell>
        </row>
        <row r="118">
          <cell r="C118" t="str">
            <v xml:space="preserve">V÷a xi m¨ng M125# </v>
          </cell>
          <cell r="D118" t="str">
            <v>m3</v>
          </cell>
          <cell r="E118">
            <v>721288</v>
          </cell>
        </row>
        <row r="119">
          <cell r="C119" t="str">
            <v>2. V÷a bª t«ng</v>
          </cell>
          <cell r="D119">
            <v>0</v>
          </cell>
          <cell r="E119">
            <v>0</v>
          </cell>
        </row>
        <row r="120">
          <cell r="C120" t="str">
            <v>BT M100#, ®¸ 4x6, d=2-:-4</v>
          </cell>
          <cell r="D120" t="str">
            <v>m3</v>
          </cell>
          <cell r="E120">
            <v>541893</v>
          </cell>
        </row>
        <row r="121">
          <cell r="C121" t="str">
            <v>BT M100#, ®¸ 2x4, d=2-:-4</v>
          </cell>
          <cell r="D121" t="str">
            <v>m3</v>
          </cell>
          <cell r="E121">
            <v>571500</v>
          </cell>
        </row>
        <row r="122">
          <cell r="C122" t="str">
            <v>BT M150#, ®¸ 4x6, d=2-:-4</v>
          </cell>
          <cell r="D122" t="str">
            <v>m3</v>
          </cell>
          <cell r="E122">
            <v>598945</v>
          </cell>
        </row>
        <row r="123">
          <cell r="C123" t="str">
            <v>BT M150#, ®¸ 2x4, d=2-:-4</v>
          </cell>
          <cell r="D123" t="str">
            <v>m3</v>
          </cell>
          <cell r="E123">
            <v>632065</v>
          </cell>
        </row>
        <row r="124">
          <cell r="C124" t="str">
            <v>BT M200#, ®¸ 2x4, d=2-:-4</v>
          </cell>
          <cell r="D124" t="str">
            <v>m3</v>
          </cell>
          <cell r="E124">
            <v>690730</v>
          </cell>
        </row>
        <row r="125">
          <cell r="C125" t="str">
            <v xml:space="preserve">BT M200#, ®¸ 1x2, d=2-:-4 </v>
          </cell>
          <cell r="D125" t="str">
            <v>m3</v>
          </cell>
          <cell r="E125">
            <v>715820</v>
          </cell>
        </row>
        <row r="126">
          <cell r="C126" t="str">
            <v>BT M250#, ®¸ 2x4, d=2-:-4</v>
          </cell>
          <cell r="D126" t="str">
            <v>m3</v>
          </cell>
          <cell r="E126">
            <v>694710</v>
          </cell>
        </row>
        <row r="127">
          <cell r="C127" t="str">
            <v>BT M250#, ®¸ 1x2, d=2-:-4</v>
          </cell>
          <cell r="D127" t="str">
            <v>m3</v>
          </cell>
          <cell r="E127">
            <v>720050</v>
          </cell>
        </row>
        <row r="128">
          <cell r="C128" t="str">
            <v>BT M300#, ®¸ 2x4, d=2-:-4</v>
          </cell>
          <cell r="D128" t="str">
            <v>m3</v>
          </cell>
          <cell r="E128">
            <v>743520</v>
          </cell>
        </row>
        <row r="129">
          <cell r="C129" t="str">
            <v>BT M300#, ®¸ 1x2, d=2-:-4</v>
          </cell>
          <cell r="D129" t="str">
            <v>m3</v>
          </cell>
          <cell r="E129">
            <v>771360</v>
          </cell>
        </row>
        <row r="130">
          <cell r="C130" t="str">
            <v>BT M250# ®¸ 2x4, d=6-:-8</v>
          </cell>
          <cell r="D130" t="str">
            <v>m3</v>
          </cell>
          <cell r="E130">
            <v>710010</v>
          </cell>
        </row>
        <row r="131">
          <cell r="C131" t="str">
            <v>BT M250#, ®¸ 1x2, d=6-:-8</v>
          </cell>
          <cell r="D131" t="str">
            <v>m3</v>
          </cell>
          <cell r="E131">
            <v>734610</v>
          </cell>
        </row>
        <row r="132">
          <cell r="C132" t="str">
            <v>BT M300#, ®¸ 2x4, d=6-:-8</v>
          </cell>
          <cell r="D132" t="str">
            <v>m3</v>
          </cell>
          <cell r="E132">
            <v>761400</v>
          </cell>
        </row>
        <row r="133">
          <cell r="C133" t="str">
            <v xml:space="preserve">BT M300#, ®¸ 1x2, d=6-:-8 </v>
          </cell>
          <cell r="D133" t="str">
            <v>m3</v>
          </cell>
          <cell r="E133">
            <v>788910</v>
          </cell>
        </row>
        <row r="134">
          <cell r="C134" t="str">
            <v>BT M200#, ®¸ 2x4, d=14-:-17</v>
          </cell>
          <cell r="D134" t="str">
            <v>m3</v>
          </cell>
          <cell r="E134">
            <v>790728.755</v>
          </cell>
        </row>
        <row r="135">
          <cell r="C135">
            <v>0</v>
          </cell>
          <cell r="D135">
            <v>0</v>
          </cell>
          <cell r="E135">
            <v>0</v>
          </cell>
        </row>
        <row r="136">
          <cell r="C136">
            <v>0</v>
          </cell>
          <cell r="D136">
            <v>0</v>
          </cell>
          <cell r="E136">
            <v>0</v>
          </cell>
        </row>
        <row r="137">
          <cell r="C137">
            <v>0</v>
          </cell>
          <cell r="D137">
            <v>0</v>
          </cell>
          <cell r="E137">
            <v>0</v>
          </cell>
        </row>
        <row r="138">
          <cell r="C138">
            <v>0</v>
          </cell>
          <cell r="D138">
            <v>0</v>
          </cell>
          <cell r="E138">
            <v>0</v>
          </cell>
        </row>
        <row r="139">
          <cell r="C139">
            <v>0</v>
          </cell>
          <cell r="D139">
            <v>0</v>
          </cell>
          <cell r="E139">
            <v>0</v>
          </cell>
        </row>
        <row r="140">
          <cell r="C140">
            <v>0</v>
          </cell>
          <cell r="D140">
            <v>0</v>
          </cell>
          <cell r="E140">
            <v>0</v>
          </cell>
        </row>
        <row r="141">
          <cell r="C141">
            <v>0</v>
          </cell>
          <cell r="D141">
            <v>0</v>
          </cell>
          <cell r="E141">
            <v>0</v>
          </cell>
        </row>
        <row r="142">
          <cell r="C142">
            <v>0</v>
          </cell>
          <cell r="D142">
            <v>0</v>
          </cell>
          <cell r="E142">
            <v>0</v>
          </cell>
        </row>
        <row r="143">
          <cell r="C143" t="str">
            <v>End</v>
          </cell>
          <cell r="D143">
            <v>0</v>
          </cell>
          <cell r="E143">
            <v>0</v>
          </cell>
        </row>
        <row r="144">
          <cell r="C144" t="str">
            <v>C- L­¬ng nh©n c«ng</v>
          </cell>
          <cell r="D144">
            <v>0</v>
          </cell>
          <cell r="E144">
            <v>0</v>
          </cell>
        </row>
        <row r="145">
          <cell r="C145" t="str">
            <v>1. L­¬ng nhãm 1</v>
          </cell>
          <cell r="D145">
            <v>0</v>
          </cell>
          <cell r="E145">
            <v>0</v>
          </cell>
        </row>
        <row r="146">
          <cell r="C146" t="str">
            <v>N1107</v>
          </cell>
          <cell r="D146" t="str">
            <v>c«ng</v>
          </cell>
          <cell r="E146">
            <v>119230.76923076923</v>
          </cell>
        </row>
        <row r="147">
          <cell r="C147" t="str">
            <v>N1207</v>
          </cell>
          <cell r="D147" t="str">
            <v>c«ng</v>
          </cell>
          <cell r="E147">
            <v>140769.23076923078</v>
          </cell>
        </row>
        <row r="148">
          <cell r="C148" t="str">
            <v>N1257</v>
          </cell>
          <cell r="D148" t="str">
            <v>c«ng</v>
          </cell>
          <cell r="E148">
            <v>153461.53846153847</v>
          </cell>
        </row>
        <row r="149">
          <cell r="C149" t="str">
            <v>N1277</v>
          </cell>
          <cell r="D149" t="str">
            <v>c«ng</v>
          </cell>
          <cell r="E149">
            <v>158538.46153846153</v>
          </cell>
        </row>
        <row r="150">
          <cell r="C150" t="str">
            <v>N1307</v>
          </cell>
          <cell r="D150" t="str">
            <v>c«ng</v>
          </cell>
          <cell r="E150">
            <v>166153.84615384616</v>
          </cell>
        </row>
        <row r="151">
          <cell r="C151" t="str">
            <v>N1327</v>
          </cell>
          <cell r="D151" t="str">
            <v>c«ng</v>
          </cell>
          <cell r="E151">
            <v>172153.84615384616</v>
          </cell>
        </row>
        <row r="152">
          <cell r="C152" t="str">
            <v>N1357</v>
          </cell>
          <cell r="D152" t="str">
            <v>c«ng</v>
          </cell>
          <cell r="E152">
            <v>181153.84615384616</v>
          </cell>
        </row>
        <row r="153">
          <cell r="C153" t="str">
            <v>N1377</v>
          </cell>
          <cell r="D153" t="str">
            <v>c«ng</v>
          </cell>
          <cell r="E153">
            <v>187153.84615384616</v>
          </cell>
        </row>
        <row r="154">
          <cell r="C154" t="str">
            <v>N1407</v>
          </cell>
          <cell r="D154" t="str">
            <v>c«ng</v>
          </cell>
          <cell r="E154">
            <v>196153.84615384616</v>
          </cell>
        </row>
        <row r="155">
          <cell r="C155" t="str">
            <v>N1427</v>
          </cell>
          <cell r="D155" t="str">
            <v>c«ng</v>
          </cell>
          <cell r="E155">
            <v>203230.76923076922</v>
          </cell>
        </row>
        <row r="156">
          <cell r="C156" t="str">
            <v>N1437</v>
          </cell>
          <cell r="D156" t="str">
            <v>c«ng</v>
          </cell>
          <cell r="E156">
            <v>206769.23076923072</v>
          </cell>
        </row>
        <row r="157">
          <cell r="C157" t="str">
            <v>N1457</v>
          </cell>
          <cell r="D157" t="str">
            <v>c«ng</v>
          </cell>
          <cell r="E157">
            <v>213846.15384615384</v>
          </cell>
        </row>
        <row r="158">
          <cell r="C158" t="str">
            <v>N1477</v>
          </cell>
          <cell r="D158" t="str">
            <v>c«ng</v>
          </cell>
          <cell r="E158">
            <v>220923.07692307694</v>
          </cell>
        </row>
        <row r="159">
          <cell r="C159" t="str">
            <v>N1507</v>
          </cell>
          <cell r="D159" t="str">
            <v>c«ng</v>
          </cell>
          <cell r="E159">
            <v>231538.46153846153</v>
          </cell>
        </row>
        <row r="160">
          <cell r="C160" t="str">
            <v>N1527</v>
          </cell>
          <cell r="D160" t="str">
            <v>c«ng</v>
          </cell>
          <cell r="E160">
            <v>239999.99999999997</v>
          </cell>
        </row>
        <row r="161">
          <cell r="C161" t="str">
            <v>N1557</v>
          </cell>
          <cell r="D161" t="str">
            <v>c«ng</v>
          </cell>
          <cell r="E161">
            <v>252692.30769230769</v>
          </cell>
        </row>
        <row r="162">
          <cell r="C162" t="str">
            <v>N1607</v>
          </cell>
          <cell r="D162" t="str">
            <v>c«ng</v>
          </cell>
          <cell r="E162">
            <v>273846.15384615387</v>
          </cell>
        </row>
        <row r="163">
          <cell r="C163" t="str">
            <v>N1707</v>
          </cell>
          <cell r="D163" t="str">
            <v>c«ng</v>
          </cell>
          <cell r="E163">
            <v>323076.92307692306</v>
          </cell>
        </row>
        <row r="164">
          <cell r="C164" t="str">
            <v>1. L­¬ng nhãm 2</v>
          </cell>
          <cell r="D164">
            <v>0</v>
          </cell>
          <cell r="E164">
            <v>0</v>
          </cell>
        </row>
        <row r="165">
          <cell r="C165" t="str">
            <v>N2107</v>
          </cell>
          <cell r="D165" t="str">
            <v>c«ng</v>
          </cell>
          <cell r="E165">
            <v>135384.61538461538</v>
          </cell>
        </row>
        <row r="166">
          <cell r="C166" t="str">
            <v>N2207</v>
          </cell>
          <cell r="D166" t="str">
            <v>c«ng</v>
          </cell>
          <cell r="E166">
            <v>159230.76923076922</v>
          </cell>
        </row>
        <row r="167">
          <cell r="C167" t="str">
            <v>N2257</v>
          </cell>
          <cell r="D167" t="str">
            <v>c«ng</v>
          </cell>
          <cell r="E167">
            <v>173461.53846153847</v>
          </cell>
        </row>
        <row r="168">
          <cell r="C168" t="str">
            <v>N2277</v>
          </cell>
          <cell r="D168" t="str">
            <v>c«ng</v>
          </cell>
          <cell r="E168">
            <v>179153.84615384613</v>
          </cell>
        </row>
        <row r="169">
          <cell r="C169" t="str">
            <v>N2307</v>
          </cell>
          <cell r="D169" t="str">
            <v>c«ng</v>
          </cell>
          <cell r="E169">
            <v>187692.30769230769</v>
          </cell>
        </row>
        <row r="170">
          <cell r="C170" t="str">
            <v>N2327</v>
          </cell>
          <cell r="D170" t="str">
            <v>c«ng</v>
          </cell>
          <cell r="E170">
            <v>194153.84615384616</v>
          </cell>
        </row>
        <row r="171">
          <cell r="C171" t="str">
            <v>N2357</v>
          </cell>
          <cell r="D171" t="str">
            <v>c«ng</v>
          </cell>
          <cell r="E171">
            <v>203846.15384615384</v>
          </cell>
        </row>
        <row r="172">
          <cell r="C172" t="str">
            <v>N2377</v>
          </cell>
          <cell r="D172" t="str">
            <v>c«ng</v>
          </cell>
          <cell r="E172">
            <v>210307.69230769231</v>
          </cell>
        </row>
        <row r="173">
          <cell r="C173" t="str">
            <v>N2407</v>
          </cell>
          <cell r="D173" t="str">
            <v>c«ng</v>
          </cell>
          <cell r="E173">
            <v>220000</v>
          </cell>
        </row>
        <row r="174">
          <cell r="C174" t="str">
            <v>N2427</v>
          </cell>
          <cell r="D174" t="str">
            <v>c«ng</v>
          </cell>
          <cell r="E174">
            <v>227846.15384615381</v>
          </cell>
        </row>
        <row r="175">
          <cell r="C175" t="str">
            <v>N2437</v>
          </cell>
          <cell r="D175" t="str">
            <v>c«ng</v>
          </cell>
          <cell r="E175">
            <v>231769.23076923078</v>
          </cell>
        </row>
        <row r="176">
          <cell r="C176" t="str">
            <v>N2457</v>
          </cell>
          <cell r="D176" t="str">
            <v>c«ng</v>
          </cell>
          <cell r="E176">
            <v>239615.38461538462</v>
          </cell>
        </row>
        <row r="177">
          <cell r="C177" t="str">
            <v>N2477</v>
          </cell>
          <cell r="D177" t="str">
            <v>c«ng</v>
          </cell>
          <cell r="E177">
            <v>247461.53846153847</v>
          </cell>
        </row>
        <row r="178">
          <cell r="C178" t="str">
            <v>N2507</v>
          </cell>
          <cell r="D178" t="str">
            <v>c«ng</v>
          </cell>
          <cell r="E178">
            <v>259230.76923076922</v>
          </cell>
        </row>
        <row r="179">
          <cell r="C179" t="str">
            <v>N2527</v>
          </cell>
          <cell r="D179" t="str">
            <v>c«ng</v>
          </cell>
          <cell r="E179">
            <v>268307.69230769231</v>
          </cell>
        </row>
        <row r="180">
          <cell r="C180" t="str">
            <v>N2557</v>
          </cell>
          <cell r="D180" t="str">
            <v>c«ng</v>
          </cell>
          <cell r="E180">
            <v>281923.07692307694</v>
          </cell>
        </row>
        <row r="181">
          <cell r="C181" t="str">
            <v>N2607</v>
          </cell>
          <cell r="D181" t="str">
            <v>c«ng</v>
          </cell>
          <cell r="E181">
            <v>304615.38461538462</v>
          </cell>
        </row>
        <row r="182">
          <cell r="C182" t="str">
            <v>N2707</v>
          </cell>
          <cell r="D182" t="str">
            <v>c«ng</v>
          </cell>
          <cell r="E182">
            <v>357692.30769230769</v>
          </cell>
        </row>
        <row r="183">
          <cell r="C183" t="str">
            <v>End</v>
          </cell>
          <cell r="D183">
            <v>0</v>
          </cell>
          <cell r="E183">
            <v>0</v>
          </cell>
        </row>
        <row r="184">
          <cell r="C184" t="str">
            <v>D- Gi¸ ca m¸y</v>
          </cell>
          <cell r="D184">
            <v>0</v>
          </cell>
          <cell r="E184">
            <v>0</v>
          </cell>
        </row>
        <row r="185">
          <cell r="C185" t="str">
            <v>Gi¸ ca m¸y</v>
          </cell>
          <cell r="D185">
            <v>0</v>
          </cell>
          <cell r="E185">
            <v>0</v>
          </cell>
        </row>
        <row r="186">
          <cell r="C186" t="str">
            <v>M¸y ®µo</v>
          </cell>
          <cell r="D186">
            <v>0</v>
          </cell>
          <cell r="E186">
            <v>0</v>
          </cell>
        </row>
        <row r="187">
          <cell r="C187">
            <v>0</v>
          </cell>
          <cell r="D187" t="str">
            <v>ca</v>
          </cell>
          <cell r="E187">
            <v>1089815.3916083917</v>
          </cell>
        </row>
        <row r="188">
          <cell r="C188">
            <v>0</v>
          </cell>
          <cell r="D188" t="str">
            <v>ca</v>
          </cell>
          <cell r="E188">
            <v>1234672.4370629371</v>
          </cell>
        </row>
        <row r="189">
          <cell r="C189">
            <v>0</v>
          </cell>
          <cell r="D189" t="str">
            <v>ca</v>
          </cell>
          <cell r="E189">
            <v>1402207.7643356647</v>
          </cell>
        </row>
        <row r="190">
          <cell r="C190">
            <v>0</v>
          </cell>
          <cell r="D190" t="str">
            <v>ca</v>
          </cell>
          <cell r="E190">
            <v>1626089.7097902098</v>
          </cell>
        </row>
        <row r="191">
          <cell r="C191">
            <v>0</v>
          </cell>
          <cell r="D191" t="str">
            <v>ca</v>
          </cell>
          <cell r="E191">
            <v>2028235.3076923077</v>
          </cell>
        </row>
        <row r="192">
          <cell r="C192" t="str">
            <v>M¸y ®µo 0,80 m3</v>
          </cell>
          <cell r="D192" t="str">
            <v>ca</v>
          </cell>
          <cell r="E192">
            <v>2185640.3986013983</v>
          </cell>
        </row>
        <row r="193">
          <cell r="C193">
            <v>0</v>
          </cell>
          <cell r="D193" t="str">
            <v>ca</v>
          </cell>
          <cell r="E193">
            <v>2498159.6545454543</v>
          </cell>
        </row>
        <row r="194">
          <cell r="C194">
            <v>0</v>
          </cell>
          <cell r="D194" t="str">
            <v>ca</v>
          </cell>
          <cell r="E194">
            <v>3001498.3181818184</v>
          </cell>
        </row>
        <row r="195">
          <cell r="C195" t="str">
            <v>M¸y ®µo 1,25 m3</v>
          </cell>
          <cell r="D195" t="str">
            <v>ca</v>
          </cell>
          <cell r="E195">
            <v>3081613.790909091</v>
          </cell>
        </row>
        <row r="196">
          <cell r="C196" t="str">
            <v>M¸y ®µo 1,60 m3</v>
          </cell>
          <cell r="D196" t="str">
            <v>ca</v>
          </cell>
          <cell r="E196">
            <v>3663418.9727272727</v>
          </cell>
        </row>
        <row r="197">
          <cell r="C197">
            <v>0</v>
          </cell>
          <cell r="D197" t="str">
            <v>ca</v>
          </cell>
          <cell r="E197">
            <v>4432760.3601398598</v>
          </cell>
        </row>
        <row r="198">
          <cell r="C198">
            <v>0</v>
          </cell>
          <cell r="D198" t="str">
            <v>ca</v>
          </cell>
          <cell r="E198">
            <v>4874982.0874125874</v>
          </cell>
        </row>
        <row r="199">
          <cell r="C199">
            <v>0</v>
          </cell>
          <cell r="D199" t="str">
            <v>ca</v>
          </cell>
          <cell r="E199">
            <v>5237910.391958042</v>
          </cell>
        </row>
        <row r="200">
          <cell r="C200">
            <v>0</v>
          </cell>
          <cell r="D200" t="str">
            <v>ca</v>
          </cell>
          <cell r="E200">
            <v>7154650.5192307699</v>
          </cell>
        </row>
        <row r="201">
          <cell r="C201">
            <v>0</v>
          </cell>
          <cell r="D201" t="str">
            <v>ca</v>
          </cell>
          <cell r="E201">
            <v>7446117.4510489525</v>
          </cell>
        </row>
        <row r="202">
          <cell r="C202">
            <v>0</v>
          </cell>
          <cell r="D202" t="str">
            <v>ca</v>
          </cell>
          <cell r="E202">
            <v>8646201.932867134</v>
          </cell>
        </row>
        <row r="203">
          <cell r="C203">
            <v>0</v>
          </cell>
          <cell r="D203" t="str">
            <v>ca</v>
          </cell>
          <cell r="E203">
            <v>11687740.891958043</v>
          </cell>
        </row>
        <row r="204">
          <cell r="C204">
            <v>0</v>
          </cell>
          <cell r="D204" t="str">
            <v>ca</v>
          </cell>
          <cell r="E204">
            <v>16388408.132867133</v>
          </cell>
        </row>
        <row r="205">
          <cell r="C205">
            <v>0</v>
          </cell>
          <cell r="D205" t="str">
            <v>ca</v>
          </cell>
          <cell r="E205">
            <v>17956332.860139858</v>
          </cell>
        </row>
        <row r="206">
          <cell r="C206" t="str">
            <v xml:space="preserve">M¸y ®µo mét gÇu, b¸nh xÝch, ®éng c¬ ®iÖn - dung tÝch gÇu: </v>
          </cell>
          <cell r="D206">
            <v>0</v>
          </cell>
          <cell r="E206">
            <v>0</v>
          </cell>
        </row>
        <row r="207">
          <cell r="C207">
            <v>0</v>
          </cell>
          <cell r="D207" t="str">
            <v>ca</v>
          </cell>
          <cell r="E207">
            <v>4436686.9420307698</v>
          </cell>
        </row>
        <row r="208">
          <cell r="C208">
            <v>0</v>
          </cell>
          <cell r="D208" t="str">
            <v>ca</v>
          </cell>
          <cell r="E208">
            <v>5887957.0068307696</v>
          </cell>
        </row>
        <row r="209">
          <cell r="C209">
            <v>0</v>
          </cell>
          <cell r="D209" t="str">
            <v>ca</v>
          </cell>
          <cell r="E209">
            <v>7624437.5392307686</v>
          </cell>
        </row>
        <row r="210">
          <cell r="C210">
            <v>0</v>
          </cell>
          <cell r="D210" t="str">
            <v>ca</v>
          </cell>
          <cell r="E210">
            <v>7855443.5608307691</v>
          </cell>
        </row>
        <row r="211">
          <cell r="C211">
            <v>0</v>
          </cell>
          <cell r="D211" t="str">
            <v>ca</v>
          </cell>
          <cell r="E211">
            <v>13476788.553830769</v>
          </cell>
        </row>
        <row r="212">
          <cell r="C212" t="str">
            <v>M¸y ®µo mét gÇu, b¸nh h¬i - dung tÝch gÇu:</v>
          </cell>
          <cell r="D212">
            <v>0</v>
          </cell>
          <cell r="E212">
            <v>0</v>
          </cell>
        </row>
        <row r="213">
          <cell r="C213">
            <v>0</v>
          </cell>
          <cell r="D213" t="str">
            <v>ca</v>
          </cell>
          <cell r="E213">
            <v>1205841.3461538462</v>
          </cell>
        </row>
        <row r="214">
          <cell r="C214">
            <v>0</v>
          </cell>
          <cell r="D214" t="str">
            <v>ca</v>
          </cell>
          <cell r="E214">
            <v>1432477.0097902101</v>
          </cell>
        </row>
        <row r="215">
          <cell r="C215">
            <v>0</v>
          </cell>
          <cell r="D215" t="str">
            <v>ca</v>
          </cell>
          <cell r="E215">
            <v>2039347.2622377623</v>
          </cell>
        </row>
        <row r="216">
          <cell r="C216">
            <v>0</v>
          </cell>
          <cell r="D216" t="str">
            <v>ca</v>
          </cell>
          <cell r="E216">
            <v>3053129.0363636361</v>
          </cell>
        </row>
        <row r="217">
          <cell r="C217" t="str">
            <v>M¸y ®µo gÇu ngo¹m</v>
          </cell>
          <cell r="D217">
            <v>0</v>
          </cell>
          <cell r="E217">
            <v>0</v>
          </cell>
        </row>
        <row r="218">
          <cell r="C218">
            <v>0</v>
          </cell>
          <cell r="D218" t="str">
            <v>ca</v>
          </cell>
          <cell r="E218">
            <v>1998117.3076923077</v>
          </cell>
        </row>
        <row r="219">
          <cell r="C219">
            <v>0</v>
          </cell>
          <cell r="D219" t="str">
            <v>ca</v>
          </cell>
          <cell r="E219">
            <v>2152417.3986013983</v>
          </cell>
        </row>
        <row r="220">
          <cell r="C220">
            <v>0</v>
          </cell>
          <cell r="D220" t="str">
            <v>ca</v>
          </cell>
          <cell r="E220">
            <v>2994359.9090909092</v>
          </cell>
        </row>
        <row r="221">
          <cell r="C221" t="str">
            <v>M¸y ®µo gÇu ngo¹m 1,20 m3</v>
          </cell>
          <cell r="D221" t="str">
            <v>ca</v>
          </cell>
          <cell r="E221">
            <v>3563057.0909090908</v>
          </cell>
        </row>
        <row r="222">
          <cell r="C222">
            <v>0</v>
          </cell>
          <cell r="D222" t="str">
            <v>ca</v>
          </cell>
          <cell r="E222">
            <v>4278384.3601398598</v>
          </cell>
        </row>
        <row r="223">
          <cell r="C223">
            <v>0</v>
          </cell>
          <cell r="D223" t="str">
            <v>ca</v>
          </cell>
          <cell r="E223">
            <v>5456835.4510489516</v>
          </cell>
        </row>
        <row r="224">
          <cell r="C224" t="str">
            <v>M¸y xóc</v>
          </cell>
          <cell r="D224">
            <v>0</v>
          </cell>
          <cell r="E224">
            <v>0</v>
          </cell>
        </row>
        <row r="225">
          <cell r="C225">
            <v>0</v>
          </cell>
          <cell r="D225" t="str">
            <v>ca</v>
          </cell>
          <cell r="E225">
            <v>1082416.8916083917</v>
          </cell>
        </row>
        <row r="226">
          <cell r="C226">
            <v>0</v>
          </cell>
          <cell r="D226" t="str">
            <v>ca</v>
          </cell>
          <cell r="E226">
            <v>1369519.8097902099</v>
          </cell>
        </row>
        <row r="227">
          <cell r="C227" t="str">
            <v>M¸y xóc 1,25 m3</v>
          </cell>
          <cell r="D227" t="str">
            <v>ca</v>
          </cell>
          <cell r="E227">
            <v>1778638.5349650348</v>
          </cell>
        </row>
        <row r="228">
          <cell r="C228" t="str">
            <v>M¸y xóc 1,65 m3</v>
          </cell>
          <cell r="D228" t="str">
            <v>ca</v>
          </cell>
          <cell r="E228">
            <v>2333668.7076923074</v>
          </cell>
        </row>
        <row r="229">
          <cell r="C229">
            <v>0</v>
          </cell>
          <cell r="D229" t="str">
            <v>ca</v>
          </cell>
          <cell r="E229">
            <v>2447731.3440559441</v>
          </cell>
        </row>
        <row r="230">
          <cell r="C230" t="str">
            <v>M¸y xóc 2,30 m3</v>
          </cell>
          <cell r="D230" t="str">
            <v>ca</v>
          </cell>
          <cell r="E230">
            <v>2810502.7045454546</v>
          </cell>
        </row>
        <row r="231">
          <cell r="C231">
            <v>0</v>
          </cell>
          <cell r="D231" t="str">
            <v>ca</v>
          </cell>
          <cell r="E231">
            <v>3211173.3636363638</v>
          </cell>
        </row>
        <row r="232">
          <cell r="C232">
            <v>0</v>
          </cell>
          <cell r="D232" t="str">
            <v>ca</v>
          </cell>
          <cell r="E232">
            <v>4317145.8181818184</v>
          </cell>
        </row>
        <row r="233">
          <cell r="C233">
            <v>0</v>
          </cell>
          <cell r="D233" t="str">
            <v>ca</v>
          </cell>
          <cell r="E233">
            <v>5393293.9090909082</v>
          </cell>
        </row>
        <row r="234">
          <cell r="C234">
            <v>0</v>
          </cell>
          <cell r="D234" t="str">
            <v>ca</v>
          </cell>
          <cell r="E234">
            <v>510669</v>
          </cell>
        </row>
        <row r="235">
          <cell r="C235" t="str">
            <v>M¸y xóc chuyªn dïng trong hÇm - dung tÝch gÇu:</v>
          </cell>
          <cell r="D235">
            <v>0</v>
          </cell>
          <cell r="E235">
            <v>0</v>
          </cell>
        </row>
        <row r="236">
          <cell r="C236">
            <v>0</v>
          </cell>
          <cell r="D236" t="str">
            <v>ca</v>
          </cell>
          <cell r="E236">
            <v>3772591.9804195799</v>
          </cell>
        </row>
        <row r="237">
          <cell r="C237">
            <v>0</v>
          </cell>
          <cell r="D237" t="str">
            <v>ca</v>
          </cell>
          <cell r="E237">
            <v>4338122.7395104896</v>
          </cell>
        </row>
        <row r="238">
          <cell r="C238">
            <v>0</v>
          </cell>
          <cell r="D238" t="str">
            <v>ca</v>
          </cell>
          <cell r="E238">
            <v>7771699.8545454554</v>
          </cell>
        </row>
        <row r="239">
          <cell r="C239" t="str">
            <v>M¸y cµo ®¸, ®éng c¬ ®iÖn - n¨ng suÊt:</v>
          </cell>
          <cell r="D239">
            <v>0</v>
          </cell>
          <cell r="E239">
            <v>0</v>
          </cell>
        </row>
        <row r="240">
          <cell r="C240">
            <v>0</v>
          </cell>
          <cell r="D240" t="str">
            <v>ca</v>
          </cell>
          <cell r="E240">
            <v>1102209.4844923078</v>
          </cell>
        </row>
        <row r="241">
          <cell r="C241">
            <v>0</v>
          </cell>
          <cell r="D241" t="str">
            <v>ca</v>
          </cell>
          <cell r="E241">
            <v>1634968.6391923076</v>
          </cell>
        </row>
        <row r="242">
          <cell r="C242">
            <v>0</v>
          </cell>
          <cell r="D242" t="str">
            <v>ca</v>
          </cell>
          <cell r="E242">
            <v>3248272.1016800003</v>
          </cell>
        </row>
        <row r="243">
          <cell r="C243" t="str">
            <v>M¸y ñi</v>
          </cell>
          <cell r="D243">
            <v>0</v>
          </cell>
          <cell r="E243">
            <v>0</v>
          </cell>
        </row>
        <row r="244">
          <cell r="C244">
            <v>0</v>
          </cell>
          <cell r="D244" t="str">
            <v>ca</v>
          </cell>
          <cell r="E244">
            <v>837399.23251748248</v>
          </cell>
        </row>
        <row r="245">
          <cell r="C245">
            <v>0</v>
          </cell>
          <cell r="D245" t="str">
            <v>ca</v>
          </cell>
          <cell r="E245">
            <v>911375.1097902098</v>
          </cell>
        </row>
        <row r="246">
          <cell r="C246">
            <v>0</v>
          </cell>
          <cell r="D246" t="str">
            <v>ca</v>
          </cell>
          <cell r="E246">
            <v>1127907.8234265735</v>
          </cell>
        </row>
        <row r="247">
          <cell r="C247">
            <v>0</v>
          </cell>
          <cell r="D247" t="str">
            <v>ca</v>
          </cell>
          <cell r="E247">
            <v>1610112.7167832169</v>
          </cell>
        </row>
        <row r="248">
          <cell r="C248" t="str">
            <v>M¸y ñi 110,0 CV</v>
          </cell>
          <cell r="D248" t="str">
            <v>ca</v>
          </cell>
          <cell r="E248">
            <v>1683439.307692308</v>
          </cell>
        </row>
        <row r="249">
          <cell r="C249">
            <v>0</v>
          </cell>
          <cell r="D249" t="str">
            <v>ca</v>
          </cell>
          <cell r="E249">
            <v>1994506.6713286715</v>
          </cell>
        </row>
        <row r="250">
          <cell r="C250" t="str">
            <v>M¸y ñi 140,0 CV</v>
          </cell>
          <cell r="D250" t="str">
            <v>ca</v>
          </cell>
          <cell r="E250">
            <v>2299605.8531468529</v>
          </cell>
        </row>
        <row r="251">
          <cell r="C251">
            <v>0</v>
          </cell>
          <cell r="D251" t="str">
            <v>ca</v>
          </cell>
          <cell r="E251">
            <v>2556854.2167832167</v>
          </cell>
        </row>
        <row r="252">
          <cell r="C252">
            <v>0</v>
          </cell>
          <cell r="D252" t="str">
            <v>ca</v>
          </cell>
          <cell r="E252">
            <v>2764243.58041958</v>
          </cell>
        </row>
        <row r="253">
          <cell r="C253">
            <v>0</v>
          </cell>
          <cell r="D253" t="str">
            <v>ca</v>
          </cell>
          <cell r="E253">
            <v>3373958.9090909092</v>
          </cell>
        </row>
        <row r="254">
          <cell r="C254">
            <v>0</v>
          </cell>
          <cell r="D254" t="str">
            <v>ca</v>
          </cell>
          <cell r="E254">
            <v>3714729.4681818183</v>
          </cell>
        </row>
        <row r="255">
          <cell r="C255">
            <v>0</v>
          </cell>
          <cell r="D255" t="str">
            <v>ca</v>
          </cell>
          <cell r="E255">
            <v>4699418.3146853149</v>
          </cell>
        </row>
        <row r="256">
          <cell r="C256" t="str">
            <v xml:space="preserve">Thïng c¹p + ®Çu kÐo b¸nh xÝch - dung tÝch thïng: </v>
          </cell>
          <cell r="D256">
            <v>0</v>
          </cell>
          <cell r="E256">
            <v>0</v>
          </cell>
        </row>
        <row r="257">
          <cell r="C257">
            <v>0</v>
          </cell>
          <cell r="D257" t="str">
            <v>ca</v>
          </cell>
          <cell r="E257">
            <v>1226271.2802447553</v>
          </cell>
        </row>
        <row r="258">
          <cell r="C258">
            <v>0</v>
          </cell>
          <cell r="D258" t="str">
            <v>ca</v>
          </cell>
          <cell r="E258">
            <v>1298634.4938811189</v>
          </cell>
        </row>
        <row r="259">
          <cell r="C259">
            <v>0</v>
          </cell>
          <cell r="D259" t="str">
            <v>ca</v>
          </cell>
          <cell r="E259">
            <v>1355557.5279720281</v>
          </cell>
        </row>
        <row r="260">
          <cell r="C260">
            <v>0</v>
          </cell>
          <cell r="D260" t="str">
            <v>ca</v>
          </cell>
          <cell r="E260">
            <v>1779942.2279720281</v>
          </cell>
        </row>
        <row r="261">
          <cell r="C261">
            <v>0</v>
          </cell>
          <cell r="D261" t="str">
            <v>ca</v>
          </cell>
          <cell r="E261">
            <v>2020165.6895104896</v>
          </cell>
        </row>
        <row r="262">
          <cell r="C262">
            <v>0</v>
          </cell>
          <cell r="D262" t="str">
            <v>ca</v>
          </cell>
          <cell r="E262">
            <v>2400011.3986013983</v>
          </cell>
        </row>
        <row r="263">
          <cell r="C263">
            <v>0</v>
          </cell>
          <cell r="D263" t="str">
            <v>ca</v>
          </cell>
          <cell r="E263">
            <v>2604969.9545454546</v>
          </cell>
        </row>
        <row r="264">
          <cell r="C264" t="str">
            <v xml:space="preserve">M¸y c¹p tù hµnh - dung tÝch thïng: </v>
          </cell>
          <cell r="D264" t="str">
            <v>ca</v>
          </cell>
          <cell r="E264">
            <v>0</v>
          </cell>
        </row>
        <row r="265">
          <cell r="C265">
            <v>0</v>
          </cell>
          <cell r="D265" t="str">
            <v>ca</v>
          </cell>
          <cell r="E265">
            <v>3422278</v>
          </cell>
        </row>
        <row r="266">
          <cell r="C266">
            <v>0</v>
          </cell>
          <cell r="D266" t="str">
            <v>ca</v>
          </cell>
          <cell r="E266">
            <v>3504004.5454545454</v>
          </cell>
        </row>
        <row r="267">
          <cell r="C267">
            <v>0</v>
          </cell>
          <cell r="D267" t="str">
            <v>ca</v>
          </cell>
          <cell r="E267">
            <v>4426372.3601398598</v>
          </cell>
        </row>
        <row r="268">
          <cell r="C268">
            <v>0</v>
          </cell>
          <cell r="D268" t="str">
            <v>ca</v>
          </cell>
          <cell r="E268">
            <v>5305602.9510489507</v>
          </cell>
        </row>
        <row r="269">
          <cell r="C269" t="str">
            <v>M¸y san</v>
          </cell>
          <cell r="D269">
            <v>0</v>
          </cell>
          <cell r="E269">
            <v>0</v>
          </cell>
        </row>
        <row r="270">
          <cell r="C270">
            <v>0</v>
          </cell>
          <cell r="D270" t="str">
            <v>ca</v>
          </cell>
          <cell r="E270">
            <v>1209412.9734265734</v>
          </cell>
        </row>
        <row r="271">
          <cell r="C271">
            <v>0</v>
          </cell>
          <cell r="D271" t="str">
            <v>ca</v>
          </cell>
          <cell r="E271">
            <v>1500272.3916083919</v>
          </cell>
        </row>
        <row r="272">
          <cell r="C272" t="str">
            <v>M¸y san 110,0 CV</v>
          </cell>
          <cell r="D272" t="str">
            <v>ca</v>
          </cell>
          <cell r="E272">
            <v>1855953.5622377624</v>
          </cell>
        </row>
        <row r="273">
          <cell r="C273" t="str">
            <v>M¸y san 180,0 CV</v>
          </cell>
          <cell r="D273" t="str">
            <v>ca</v>
          </cell>
          <cell r="E273">
            <v>2622483.2167832167</v>
          </cell>
        </row>
        <row r="274">
          <cell r="C274">
            <v>0</v>
          </cell>
          <cell r="D274" t="str">
            <v>ca</v>
          </cell>
          <cell r="E274">
            <v>3315595.8181818184</v>
          </cell>
        </row>
        <row r="275">
          <cell r="C275" t="str">
            <v>M¸y ®Çm cãc</v>
          </cell>
          <cell r="D275">
            <v>0</v>
          </cell>
          <cell r="E275">
            <v>0</v>
          </cell>
        </row>
        <row r="276">
          <cell r="C276" t="str">
            <v>M¸y ®Çm cãc 50 kg</v>
          </cell>
          <cell r="D276" t="str">
            <v>ca</v>
          </cell>
          <cell r="E276">
            <v>254531.22593475523</v>
          </cell>
        </row>
        <row r="277">
          <cell r="C277" t="str">
            <v>M¸y ®Çm cãc 60 kg</v>
          </cell>
          <cell r="D277" t="str">
            <v>ca</v>
          </cell>
          <cell r="E277">
            <v>272952.78923157346</v>
          </cell>
        </row>
        <row r="278">
          <cell r="C278">
            <v>0</v>
          </cell>
          <cell r="D278" t="str">
            <v>ca</v>
          </cell>
          <cell r="E278">
            <v>284747.35252839164</v>
          </cell>
        </row>
        <row r="279">
          <cell r="C279" t="str">
            <v>M¸y ®Çm cãc 80 kg</v>
          </cell>
          <cell r="D279" t="str">
            <v>ca</v>
          </cell>
          <cell r="E279">
            <v>295311.91582520975</v>
          </cell>
        </row>
        <row r="280">
          <cell r="C280" t="str">
            <v>§Çm b¸nh h¬i + ®Çu kÐo b¸nh xÝch - träng l­îng:</v>
          </cell>
          <cell r="D280">
            <v>0</v>
          </cell>
          <cell r="E280">
            <v>0</v>
          </cell>
        </row>
        <row r="281">
          <cell r="C281">
            <v>0</v>
          </cell>
          <cell r="D281" t="str">
            <v>ca</v>
          </cell>
          <cell r="E281">
            <v>958376.11888111907</v>
          </cell>
        </row>
        <row r="282">
          <cell r="C282">
            <v>0</v>
          </cell>
          <cell r="D282" t="str">
            <v>ca</v>
          </cell>
          <cell r="E282">
            <v>998039.93706293707</v>
          </cell>
        </row>
        <row r="283">
          <cell r="C283">
            <v>0</v>
          </cell>
          <cell r="D283" t="str">
            <v>ca</v>
          </cell>
          <cell r="E283">
            <v>1177730.8461538462</v>
          </cell>
        </row>
        <row r="284">
          <cell r="C284">
            <v>0</v>
          </cell>
          <cell r="D284" t="str">
            <v>ca</v>
          </cell>
          <cell r="E284">
            <v>1447814.8251748253</v>
          </cell>
        </row>
        <row r="285">
          <cell r="C285">
            <v>0</v>
          </cell>
          <cell r="D285" t="str">
            <v>ca</v>
          </cell>
          <cell r="E285">
            <v>1571092.1888111888</v>
          </cell>
        </row>
        <row r="286">
          <cell r="C286" t="str">
            <v>M¸y ®Çm b¸nh h¬i</v>
          </cell>
          <cell r="D286">
            <v>0</v>
          </cell>
          <cell r="E286">
            <v>0</v>
          </cell>
        </row>
        <row r="287">
          <cell r="C287" t="str">
            <v>M¸y ®Çm b¸nh h¬i 9,0 T</v>
          </cell>
          <cell r="D287" t="str">
            <v>ca</v>
          </cell>
          <cell r="E287">
            <v>1202017.5524475526</v>
          </cell>
        </row>
        <row r="288">
          <cell r="C288" t="str">
            <v>M¸y ®Çm b¸nh h¬i 16,0 T</v>
          </cell>
          <cell r="D288" t="str">
            <v>ca</v>
          </cell>
          <cell r="E288">
            <v>1325500.0979020977</v>
          </cell>
        </row>
        <row r="289">
          <cell r="C289">
            <v>0</v>
          </cell>
          <cell r="D289" t="str">
            <v>ca</v>
          </cell>
          <cell r="E289">
            <v>1440784.2797202796</v>
          </cell>
        </row>
        <row r="290">
          <cell r="C290" t="str">
            <v>M¸y ®Çm b¸nh h¬i 25,0 T</v>
          </cell>
          <cell r="D290" t="str">
            <v>ca</v>
          </cell>
          <cell r="E290">
            <v>1641652.825174825</v>
          </cell>
        </row>
        <row r="291">
          <cell r="C291" t="str">
            <v>M¸y ®Çm rung</v>
          </cell>
          <cell r="D291">
            <v>0</v>
          </cell>
          <cell r="E291">
            <v>0</v>
          </cell>
        </row>
        <row r="292">
          <cell r="C292">
            <v>0</v>
          </cell>
          <cell r="D292" t="str">
            <v>ca</v>
          </cell>
          <cell r="E292">
            <v>1158121.3916083917</v>
          </cell>
        </row>
        <row r="293">
          <cell r="C293">
            <v>0</v>
          </cell>
          <cell r="D293" t="str">
            <v>ca</v>
          </cell>
          <cell r="E293">
            <v>1824240.5188811191</v>
          </cell>
        </row>
        <row r="294">
          <cell r="C294">
            <v>0</v>
          </cell>
          <cell r="D294" t="str">
            <v>ca</v>
          </cell>
          <cell r="E294">
            <v>2181139.846153846</v>
          </cell>
        </row>
        <row r="295">
          <cell r="C295" t="str">
            <v>M¸y ®Çm rung 25T</v>
          </cell>
          <cell r="D295" t="str">
            <v>ca</v>
          </cell>
          <cell r="E295">
            <v>2478356.7552447552</v>
          </cell>
        </row>
        <row r="296">
          <cell r="C296" t="str">
            <v xml:space="preserve">§Çm ch©n cõu + ®Çu kÐo - träng l­îng: </v>
          </cell>
          <cell r="D296" t="str">
            <v>ca</v>
          </cell>
          <cell r="E296">
            <v>0</v>
          </cell>
        </row>
        <row r="297">
          <cell r="C297">
            <v>0</v>
          </cell>
          <cell r="D297" t="str">
            <v>ca</v>
          </cell>
          <cell r="E297">
            <v>929061.68251748255</v>
          </cell>
        </row>
        <row r="298">
          <cell r="C298">
            <v>0</v>
          </cell>
          <cell r="D298" t="str">
            <v>ca</v>
          </cell>
          <cell r="E298">
            <v>1145940.1188811189</v>
          </cell>
        </row>
        <row r="299">
          <cell r="C299" t="str">
            <v>M¸y ®Çm b¸nh thÐp</v>
          </cell>
          <cell r="D299">
            <v>0</v>
          </cell>
          <cell r="E299">
            <v>0</v>
          </cell>
        </row>
        <row r="300">
          <cell r="C300" t="str">
            <v>M¸y ®Çm b¸nh thÐp 8,50 T</v>
          </cell>
          <cell r="D300" t="str">
            <v>ca</v>
          </cell>
          <cell r="E300">
            <v>765183.02797202801</v>
          </cell>
        </row>
        <row r="301">
          <cell r="C301" t="str">
            <v>M¸y ®Çm b¸nh thÐp 10,0 T</v>
          </cell>
          <cell r="D301" t="str">
            <v>ca</v>
          </cell>
          <cell r="E301">
            <v>924909.84615384613</v>
          </cell>
        </row>
        <row r="302">
          <cell r="C302">
            <v>0</v>
          </cell>
          <cell r="D302" t="str">
            <v>ca</v>
          </cell>
          <cell r="E302">
            <v>1024164.80979021</v>
          </cell>
        </row>
        <row r="303">
          <cell r="C303">
            <v>0</v>
          </cell>
          <cell r="D303" t="str">
            <v>ca</v>
          </cell>
          <cell r="E303">
            <v>1103657.1188811189</v>
          </cell>
        </row>
        <row r="304">
          <cell r="C304">
            <v>0</v>
          </cell>
          <cell r="D304" t="str">
            <v>ca</v>
          </cell>
          <cell r="E304">
            <v>1200366.9370629371</v>
          </cell>
        </row>
        <row r="305">
          <cell r="C305">
            <v>0</v>
          </cell>
          <cell r="D305" t="str">
            <v>ca</v>
          </cell>
          <cell r="E305">
            <v>1347483.0825174826</v>
          </cell>
        </row>
        <row r="306">
          <cell r="C306" t="str">
            <v>M¸y lu rung kh«ng tù hµnh (qu¶ ®Çm 16 T) - träng l­îng:</v>
          </cell>
          <cell r="D306">
            <v>0</v>
          </cell>
          <cell r="E306">
            <v>0</v>
          </cell>
        </row>
        <row r="307">
          <cell r="C307">
            <v>0</v>
          </cell>
          <cell r="D307" t="str">
            <v>ca</v>
          </cell>
          <cell r="E307">
            <v>1156521.5916083918</v>
          </cell>
        </row>
        <row r="308">
          <cell r="C308" t="str">
            <v>¤ t« vËn t¶i thïng</v>
          </cell>
          <cell r="D308">
            <v>0</v>
          </cell>
          <cell r="E308">
            <v>0</v>
          </cell>
        </row>
        <row r="309">
          <cell r="C309">
            <v>0</v>
          </cell>
          <cell r="D309" t="str">
            <v>ca</v>
          </cell>
          <cell r="E309">
            <v>585580.09114685305</v>
          </cell>
        </row>
        <row r="310">
          <cell r="C310" t="str">
            <v>¤ t« vËn t¶i thïng 2,5 T</v>
          </cell>
          <cell r="D310" t="str">
            <v>ca</v>
          </cell>
          <cell r="E310">
            <v>670395.90002447553</v>
          </cell>
        </row>
        <row r="311">
          <cell r="C311">
            <v>0</v>
          </cell>
          <cell r="D311" t="str">
            <v>ca</v>
          </cell>
          <cell r="E311">
            <v>764522.94678321667</v>
          </cell>
        </row>
        <row r="312">
          <cell r="C312">
            <v>0</v>
          </cell>
          <cell r="D312" t="str">
            <v>ca</v>
          </cell>
          <cell r="E312">
            <v>817943.58041958045</v>
          </cell>
        </row>
        <row r="313">
          <cell r="C313">
            <v>0</v>
          </cell>
          <cell r="D313" t="str">
            <v>ca</v>
          </cell>
          <cell r="E313">
            <v>941015.02097902109</v>
          </cell>
        </row>
        <row r="314">
          <cell r="C314" t="str">
            <v>¤ t« vËn t¶i thïng 7,0 T</v>
          </cell>
          <cell r="D314" t="str">
            <v>ca</v>
          </cell>
          <cell r="E314">
            <v>1040789.2027972027</v>
          </cell>
        </row>
        <row r="315">
          <cell r="C315" t="str">
            <v>¤ t« vËn t¶i thïng 10,0 T</v>
          </cell>
          <cell r="D315" t="str">
            <v>ca</v>
          </cell>
          <cell r="E315">
            <v>1234470.3006993008</v>
          </cell>
        </row>
        <row r="316">
          <cell r="C316">
            <v>0</v>
          </cell>
          <cell r="D316" t="str">
            <v>ca</v>
          </cell>
          <cell r="E316">
            <v>1354245.111888112</v>
          </cell>
        </row>
        <row r="317">
          <cell r="C317">
            <v>0</v>
          </cell>
          <cell r="D317" t="str">
            <v>ca</v>
          </cell>
          <cell r="E317">
            <v>1404930.2027972029</v>
          </cell>
        </row>
        <row r="318">
          <cell r="C318">
            <v>0</v>
          </cell>
          <cell r="D318" t="str">
            <v>ca</v>
          </cell>
          <cell r="E318">
            <v>1553915.3846153845</v>
          </cell>
        </row>
        <row r="319">
          <cell r="C319">
            <v>0</v>
          </cell>
          <cell r="D319" t="str">
            <v>ca</v>
          </cell>
          <cell r="E319">
            <v>2078145.4755244753</v>
          </cell>
        </row>
        <row r="320">
          <cell r="C320" t="str">
            <v>¤ t« tù ®æ</v>
          </cell>
          <cell r="D320">
            <v>0</v>
          </cell>
          <cell r="E320">
            <v>0</v>
          </cell>
        </row>
        <row r="321">
          <cell r="C321">
            <v>0</v>
          </cell>
          <cell r="D321" t="str">
            <v>ca</v>
          </cell>
          <cell r="E321">
            <v>720195.24163321673</v>
          </cell>
        </row>
        <row r="322">
          <cell r="C322">
            <v>0</v>
          </cell>
          <cell r="D322" t="str">
            <v>ca</v>
          </cell>
          <cell r="E322">
            <v>899624.20860367129</v>
          </cell>
        </row>
        <row r="323">
          <cell r="C323">
            <v>0</v>
          </cell>
          <cell r="D323" t="str">
            <v>ca</v>
          </cell>
          <cell r="E323">
            <v>992975.6230195805</v>
          </cell>
        </row>
        <row r="324">
          <cell r="C324" t="str">
            <v>¤ t« tù ®æ 5,0 T</v>
          </cell>
          <cell r="D324" t="str">
            <v>ca</v>
          </cell>
          <cell r="E324">
            <v>1019371.9895104896</v>
          </cell>
        </row>
        <row r="325">
          <cell r="C325">
            <v>0</v>
          </cell>
          <cell r="D325" t="str">
            <v>ca</v>
          </cell>
          <cell r="E325">
            <v>1141947.111888112</v>
          </cell>
        </row>
        <row r="326">
          <cell r="C326" t="str">
            <v>¤ t« tù ®æ 7,0 T</v>
          </cell>
          <cell r="D326" t="str">
            <v>ca</v>
          </cell>
          <cell r="E326">
            <v>1271272.1573426574</v>
          </cell>
        </row>
        <row r="327">
          <cell r="C327">
            <v>0</v>
          </cell>
          <cell r="D327" t="str">
            <v>ca</v>
          </cell>
          <cell r="E327">
            <v>1403205.70979021</v>
          </cell>
        </row>
        <row r="328">
          <cell r="C328" t="str">
            <v>¤ t« tù ®æ 10,0 T</v>
          </cell>
          <cell r="D328" t="str">
            <v>ca</v>
          </cell>
          <cell r="E328">
            <v>1518172.8006993008</v>
          </cell>
        </row>
        <row r="329">
          <cell r="C329" t="str">
            <v>¤ t« tù ®æ 12,0 T</v>
          </cell>
          <cell r="D329" t="str">
            <v>ca</v>
          </cell>
          <cell r="E329">
            <v>1748878.4755244758</v>
          </cell>
        </row>
        <row r="330">
          <cell r="C330">
            <v>0</v>
          </cell>
          <cell r="D330" t="str">
            <v>ca</v>
          </cell>
          <cell r="E330">
            <v>2004026.6118881116</v>
          </cell>
        </row>
        <row r="331">
          <cell r="C331">
            <v>0</v>
          </cell>
          <cell r="D331" t="str">
            <v>ca</v>
          </cell>
          <cell r="E331">
            <v>2313885.6573426574</v>
          </cell>
        </row>
        <row r="332">
          <cell r="C332">
            <v>0</v>
          </cell>
          <cell r="D332" t="str">
            <v>ca</v>
          </cell>
          <cell r="E332">
            <v>2541166.6800699299</v>
          </cell>
        </row>
        <row r="333">
          <cell r="C333">
            <v>0</v>
          </cell>
          <cell r="D333" t="str">
            <v>ca</v>
          </cell>
          <cell r="E333">
            <v>2944914.2097902098</v>
          </cell>
        </row>
        <row r="334">
          <cell r="C334">
            <v>0</v>
          </cell>
          <cell r="D334" t="str">
            <v>ca</v>
          </cell>
          <cell r="E334">
            <v>3298557.3006993011</v>
          </cell>
        </row>
        <row r="335">
          <cell r="C335">
            <v>0</v>
          </cell>
          <cell r="D335" t="str">
            <v>ca</v>
          </cell>
          <cell r="E335">
            <v>4194985.1006993009</v>
          </cell>
        </row>
        <row r="336">
          <cell r="C336">
            <v>0</v>
          </cell>
          <cell r="D336" t="str">
            <v>ca</v>
          </cell>
          <cell r="E336">
            <v>5176850.0279720277</v>
          </cell>
        </row>
        <row r="337">
          <cell r="C337">
            <v>0</v>
          </cell>
          <cell r="D337" t="str">
            <v>ca</v>
          </cell>
          <cell r="E337">
            <v>6093044.3552447557</v>
          </cell>
        </row>
        <row r="338">
          <cell r="C338">
            <v>0</v>
          </cell>
          <cell r="D338" t="str">
            <v>ca</v>
          </cell>
          <cell r="E338">
            <v>6767805.4125874136</v>
          </cell>
        </row>
        <row r="339">
          <cell r="C339" t="str">
            <v>¤ t« ®Çu kÐo - c«ng suÊt:</v>
          </cell>
          <cell r="D339">
            <v>0</v>
          </cell>
          <cell r="E339">
            <v>0</v>
          </cell>
        </row>
        <row r="340">
          <cell r="C340">
            <v>0</v>
          </cell>
          <cell r="D340" t="str">
            <v>ca</v>
          </cell>
          <cell r="E340">
            <v>1099926.111888112</v>
          </cell>
        </row>
        <row r="341">
          <cell r="C341">
            <v>0</v>
          </cell>
          <cell r="D341" t="str">
            <v>ca</v>
          </cell>
          <cell r="E341">
            <v>1264482.6573426574</v>
          </cell>
        </row>
        <row r="342">
          <cell r="C342">
            <v>0</v>
          </cell>
          <cell r="D342" t="str">
            <v>ca</v>
          </cell>
          <cell r="E342">
            <v>1403129.0209790212</v>
          </cell>
        </row>
        <row r="343">
          <cell r="C343">
            <v>0</v>
          </cell>
          <cell r="D343" t="str">
            <v>ca</v>
          </cell>
          <cell r="E343">
            <v>1600979.7482517483</v>
          </cell>
        </row>
        <row r="344">
          <cell r="C344">
            <v>0</v>
          </cell>
          <cell r="D344" t="str">
            <v>ca</v>
          </cell>
          <cell r="E344">
            <v>1807778.4825174825</v>
          </cell>
        </row>
        <row r="345">
          <cell r="C345">
            <v>0</v>
          </cell>
          <cell r="D345" t="str">
            <v>ca</v>
          </cell>
          <cell r="E345">
            <v>2011631.9370629371</v>
          </cell>
        </row>
        <row r="346">
          <cell r="C346" t="str">
            <v xml:space="preserve">¤ t« chuyÓn trén bª t«ng </v>
          </cell>
          <cell r="D346">
            <v>0</v>
          </cell>
          <cell r="E346">
            <v>0</v>
          </cell>
        </row>
        <row r="347">
          <cell r="C347">
            <v>0</v>
          </cell>
          <cell r="D347" t="str">
            <v>ca</v>
          </cell>
          <cell r="E347">
            <v>1685615.5804195805</v>
          </cell>
        </row>
        <row r="348">
          <cell r="C348">
            <v>0</v>
          </cell>
          <cell r="D348" t="str">
            <v>ca</v>
          </cell>
          <cell r="E348">
            <v>1886789.2167832169</v>
          </cell>
        </row>
        <row r="349">
          <cell r="C349">
            <v>0</v>
          </cell>
          <cell r="D349" t="str">
            <v>ca</v>
          </cell>
          <cell r="E349">
            <v>2503750.8531468529</v>
          </cell>
        </row>
        <row r="350">
          <cell r="C350">
            <v>0</v>
          </cell>
          <cell r="D350" t="str">
            <v>ca</v>
          </cell>
          <cell r="E350">
            <v>2775730.0349650346</v>
          </cell>
        </row>
        <row r="351">
          <cell r="C351" t="str">
            <v>¤ t« chuyÓn trén bª t«ng  10,7 m3</v>
          </cell>
          <cell r="D351" t="str">
            <v>ca</v>
          </cell>
          <cell r="E351">
            <v>3517109.1258741259</v>
          </cell>
        </row>
        <row r="352">
          <cell r="C352">
            <v>0</v>
          </cell>
          <cell r="D352" t="str">
            <v>ca</v>
          </cell>
          <cell r="E352">
            <v>4534884.2097902093</v>
          </cell>
        </row>
        <row r="353">
          <cell r="C353" t="str">
            <v>¤ t« t­íi n­íc</v>
          </cell>
          <cell r="D353">
            <v>0</v>
          </cell>
          <cell r="E353">
            <v>0</v>
          </cell>
        </row>
        <row r="354">
          <cell r="C354">
            <v>0</v>
          </cell>
          <cell r="D354" t="str">
            <v>ca</v>
          </cell>
          <cell r="E354">
            <v>845884.64860139857</v>
          </cell>
        </row>
        <row r="355">
          <cell r="C355" t="str">
            <v>¤ t« t­íi n­íc 5,0 m3</v>
          </cell>
          <cell r="D355" t="str">
            <v>ca</v>
          </cell>
          <cell r="E355">
            <v>937737.43006993015</v>
          </cell>
        </row>
        <row r="356">
          <cell r="C356" t="str">
            <v>¤ t« t­íi n­íc 6,0 m3</v>
          </cell>
          <cell r="D356" t="str">
            <v>ca</v>
          </cell>
          <cell r="E356">
            <v>1022746.5664335665</v>
          </cell>
        </row>
        <row r="357">
          <cell r="C357">
            <v>0</v>
          </cell>
          <cell r="D357" t="str">
            <v>ca</v>
          </cell>
          <cell r="E357">
            <v>1145976.7027972029</v>
          </cell>
        </row>
        <row r="358">
          <cell r="C358">
            <v>0</v>
          </cell>
          <cell r="D358" t="str">
            <v>ca</v>
          </cell>
          <cell r="E358">
            <v>1257967.8391608391</v>
          </cell>
        </row>
        <row r="359">
          <cell r="C359">
            <v>0</v>
          </cell>
          <cell r="D359" t="str">
            <v>ca</v>
          </cell>
          <cell r="E359">
            <v>1543059.9755244753</v>
          </cell>
        </row>
        <row r="360">
          <cell r="C360" t="str">
            <v>Xe bån hót bïn, hót mïn khoan, dung tÝch:</v>
          </cell>
          <cell r="D360">
            <v>0</v>
          </cell>
          <cell r="E360">
            <v>0</v>
          </cell>
        </row>
        <row r="361">
          <cell r="C361">
            <v>0</v>
          </cell>
          <cell r="D361" t="str">
            <v>ca</v>
          </cell>
          <cell r="E361">
            <v>868850.6258741261</v>
          </cell>
        </row>
        <row r="362">
          <cell r="C362">
            <v>0</v>
          </cell>
          <cell r="D362" t="str">
            <v>ca</v>
          </cell>
          <cell r="E362">
            <v>1215185.8391608393</v>
          </cell>
        </row>
        <row r="363">
          <cell r="C363" t="str">
            <v>Xe Ðp r¸c - träng t¶i:</v>
          </cell>
          <cell r="D363">
            <v>0</v>
          </cell>
          <cell r="E363">
            <v>0</v>
          </cell>
        </row>
        <row r="364">
          <cell r="C364">
            <v>0</v>
          </cell>
          <cell r="D364" t="str">
            <v>ca</v>
          </cell>
          <cell r="E364">
            <v>787074.17132867128</v>
          </cell>
        </row>
        <row r="365">
          <cell r="C365">
            <v>0</v>
          </cell>
          <cell r="D365" t="str">
            <v>ca</v>
          </cell>
          <cell r="E365">
            <v>824582.94405594398</v>
          </cell>
        </row>
        <row r="366">
          <cell r="C366">
            <v>0</v>
          </cell>
          <cell r="D366" t="str">
            <v>ca</v>
          </cell>
          <cell r="E366">
            <v>1022412.3986013986</v>
          </cell>
        </row>
        <row r="367">
          <cell r="C367">
            <v>0</v>
          </cell>
          <cell r="D367" t="str">
            <v>ca</v>
          </cell>
          <cell r="E367">
            <v>1334380.9895104896</v>
          </cell>
        </row>
        <row r="368">
          <cell r="C368">
            <v>0</v>
          </cell>
          <cell r="D368" t="str">
            <v>ca</v>
          </cell>
          <cell r="E368">
            <v>1539914.1713286715</v>
          </cell>
        </row>
        <row r="369">
          <cell r="C369">
            <v>0</v>
          </cell>
          <cell r="D369" t="str">
            <v>ca</v>
          </cell>
          <cell r="E369">
            <v>1810849.4755244753</v>
          </cell>
        </row>
        <row r="370">
          <cell r="C370">
            <v>0</v>
          </cell>
          <cell r="D370" t="str">
            <v>ca</v>
          </cell>
          <cell r="E370">
            <v>1959994.4755244753</v>
          </cell>
        </row>
        <row r="371">
          <cell r="C371">
            <v>0</v>
          </cell>
          <cell r="D371" t="str">
            <v>ca</v>
          </cell>
          <cell r="E371">
            <v>834678.39860139857</v>
          </cell>
        </row>
        <row r="372">
          <cell r="C372">
            <v>0</v>
          </cell>
          <cell r="D372" t="str">
            <v>ca</v>
          </cell>
          <cell r="E372">
            <v>1590204.0804195802</v>
          </cell>
        </row>
        <row r="373">
          <cell r="C373" t="str">
            <v xml:space="preserve">Xe « t« t¶i cã g¾n cÇn trôc - träng t¶i xe: </v>
          </cell>
          <cell r="D373">
            <v>0</v>
          </cell>
          <cell r="E373">
            <v>0</v>
          </cell>
        </row>
        <row r="374">
          <cell r="C374">
            <v>0</v>
          </cell>
          <cell r="D374" t="str">
            <v>ca</v>
          </cell>
          <cell r="E374">
            <v>1422297.1468531468</v>
          </cell>
        </row>
        <row r="375">
          <cell r="C375">
            <v>0</v>
          </cell>
          <cell r="D375" t="str">
            <v>ca</v>
          </cell>
          <cell r="E375">
            <v>1582797.5104895106</v>
          </cell>
        </row>
        <row r="376">
          <cell r="C376">
            <v>0</v>
          </cell>
          <cell r="D376" t="str">
            <v>ca</v>
          </cell>
          <cell r="E376">
            <v>1816819.8741258741</v>
          </cell>
        </row>
        <row r="377">
          <cell r="C377">
            <v>0</v>
          </cell>
          <cell r="D377" t="str">
            <v>ca</v>
          </cell>
          <cell r="E377">
            <v>2485294.9440559437</v>
          </cell>
        </row>
        <row r="378">
          <cell r="C378" t="str">
            <v>¤ t« b¸n t¶i - träng t¶i:</v>
          </cell>
          <cell r="D378">
            <v>0</v>
          </cell>
          <cell r="E378">
            <v>0</v>
          </cell>
        </row>
        <row r="379">
          <cell r="C379">
            <v>0</v>
          </cell>
          <cell r="D379" t="str">
            <v>ca</v>
          </cell>
          <cell r="E379">
            <v>893261.48287412594</v>
          </cell>
        </row>
        <row r="380">
          <cell r="C380" t="str">
            <v>R¬ mooc - träng t¶i:</v>
          </cell>
          <cell r="D380">
            <v>0</v>
          </cell>
          <cell r="E380">
            <v>0</v>
          </cell>
        </row>
        <row r="381">
          <cell r="C381">
            <v>0</v>
          </cell>
          <cell r="D381" t="str">
            <v>ca</v>
          </cell>
          <cell r="E381">
            <v>229884.30769230769</v>
          </cell>
        </row>
        <row r="382">
          <cell r="C382">
            <v>0</v>
          </cell>
          <cell r="D382" t="str">
            <v>ca</v>
          </cell>
          <cell r="E382">
            <v>250814.30769230769</v>
          </cell>
        </row>
        <row r="383">
          <cell r="C383">
            <v>0</v>
          </cell>
          <cell r="D383" t="str">
            <v>ca</v>
          </cell>
          <cell r="E383">
            <v>286734.92307692306</v>
          </cell>
        </row>
        <row r="384">
          <cell r="C384">
            <v>0</v>
          </cell>
          <cell r="D384" t="str">
            <v>ca</v>
          </cell>
          <cell r="E384">
            <v>337131.92307692306</v>
          </cell>
        </row>
        <row r="385">
          <cell r="C385">
            <v>0</v>
          </cell>
          <cell r="D385" t="str">
            <v>ca</v>
          </cell>
          <cell r="E385">
            <v>347476.92307692306</v>
          </cell>
        </row>
        <row r="386">
          <cell r="C386">
            <v>0</v>
          </cell>
          <cell r="D386" t="str">
            <v>ca</v>
          </cell>
          <cell r="E386">
            <v>372237.92307692301</v>
          </cell>
        </row>
        <row r="387">
          <cell r="C387">
            <v>0</v>
          </cell>
          <cell r="D387" t="str">
            <v>ca</v>
          </cell>
          <cell r="E387">
            <v>508457</v>
          </cell>
        </row>
        <row r="388">
          <cell r="C388">
            <v>0</v>
          </cell>
          <cell r="D388" t="str">
            <v>ca</v>
          </cell>
          <cell r="E388">
            <v>733672</v>
          </cell>
        </row>
        <row r="389">
          <cell r="C389">
            <v>0</v>
          </cell>
          <cell r="D389" t="str">
            <v>ca</v>
          </cell>
          <cell r="E389">
            <v>794165.99999999988</v>
          </cell>
        </row>
        <row r="390">
          <cell r="C390" t="str">
            <v xml:space="preserve">M¸y kÐo b¸nh xÝch - c«ng suÊt: </v>
          </cell>
          <cell r="D390">
            <v>0</v>
          </cell>
          <cell r="E390">
            <v>0</v>
          </cell>
        </row>
        <row r="391">
          <cell r="C391">
            <v>0</v>
          </cell>
          <cell r="D391" t="str">
            <v>ca</v>
          </cell>
          <cell r="E391">
            <v>694087.20979020977</v>
          </cell>
        </row>
        <row r="392">
          <cell r="C392">
            <v>0</v>
          </cell>
          <cell r="D392" t="str">
            <v>ca</v>
          </cell>
          <cell r="E392">
            <v>787432.68251748255</v>
          </cell>
        </row>
        <row r="393">
          <cell r="C393">
            <v>0</v>
          </cell>
          <cell r="D393" t="str">
            <v>ca</v>
          </cell>
          <cell r="E393">
            <v>905533.39160839154</v>
          </cell>
        </row>
        <row r="394">
          <cell r="C394">
            <v>0</v>
          </cell>
          <cell r="D394" t="str">
            <v>ca</v>
          </cell>
          <cell r="E394">
            <v>1070798.7843356645</v>
          </cell>
        </row>
        <row r="395">
          <cell r="C395">
            <v>0</v>
          </cell>
          <cell r="D395" t="str">
            <v>ca</v>
          </cell>
          <cell r="E395">
            <v>1190107.8643356643</v>
          </cell>
        </row>
        <row r="396">
          <cell r="C396" t="str">
            <v>M¸y kÐo b¸nh h¬i - c«ng suÊt:</v>
          </cell>
          <cell r="D396">
            <v>0</v>
          </cell>
          <cell r="E396">
            <v>0</v>
          </cell>
        </row>
        <row r="397">
          <cell r="C397">
            <v>0</v>
          </cell>
          <cell r="D397" t="str">
            <v>ca</v>
          </cell>
          <cell r="E397">
            <v>518536.35524475528</v>
          </cell>
        </row>
        <row r="398">
          <cell r="C398">
            <v>0</v>
          </cell>
          <cell r="D398" t="str">
            <v>ca</v>
          </cell>
          <cell r="E398">
            <v>588725.57342657342</v>
          </cell>
        </row>
        <row r="399">
          <cell r="C399">
            <v>0</v>
          </cell>
          <cell r="D399" t="str">
            <v>ca</v>
          </cell>
          <cell r="E399">
            <v>657080.7552447553</v>
          </cell>
        </row>
        <row r="400">
          <cell r="C400">
            <v>0</v>
          </cell>
          <cell r="D400" t="str">
            <v>ca</v>
          </cell>
          <cell r="E400">
            <v>729529.93706293707</v>
          </cell>
        </row>
        <row r="401">
          <cell r="C401">
            <v>0</v>
          </cell>
          <cell r="D401" t="str">
            <v>ca</v>
          </cell>
          <cell r="E401">
            <v>895433.30069930071</v>
          </cell>
        </row>
        <row r="402">
          <cell r="C402">
            <v>0</v>
          </cell>
          <cell r="D402" t="str">
            <v>ca</v>
          </cell>
          <cell r="E402">
            <v>1201714.2461538464</v>
          </cell>
        </row>
        <row r="403">
          <cell r="C403">
            <v>0</v>
          </cell>
          <cell r="D403" t="str">
            <v>ca</v>
          </cell>
          <cell r="E403">
            <v>1479938.2683566436</v>
          </cell>
        </row>
        <row r="404">
          <cell r="C404" t="str">
            <v>ThiÕt bÞ phôc vô vËn chuyÓn ®¸ næ m×n trong hÇm:</v>
          </cell>
          <cell r="D404">
            <v>0</v>
          </cell>
          <cell r="E404">
            <v>0</v>
          </cell>
        </row>
        <row r="405">
          <cell r="C405">
            <v>0</v>
          </cell>
          <cell r="D405" t="str">
            <v>ca</v>
          </cell>
          <cell r="E405">
            <v>517354.76515230769</v>
          </cell>
        </row>
        <row r="406">
          <cell r="C406">
            <v>0</v>
          </cell>
          <cell r="D406" t="str">
            <v>ca</v>
          </cell>
          <cell r="E406">
            <v>448932.30769230769</v>
          </cell>
        </row>
        <row r="407">
          <cell r="C407">
            <v>0</v>
          </cell>
          <cell r="D407" t="str">
            <v>ca</v>
          </cell>
          <cell r="E407">
            <v>1294599.3076923075</v>
          </cell>
        </row>
        <row r="408">
          <cell r="C408">
            <v>0</v>
          </cell>
          <cell r="D408" t="str">
            <v>ca</v>
          </cell>
          <cell r="E408">
            <v>2651182.0713286712</v>
          </cell>
        </row>
        <row r="409">
          <cell r="C409">
            <v>0</v>
          </cell>
          <cell r="D409" t="str">
            <v>ca</v>
          </cell>
          <cell r="E409">
            <v>641624.70749230764</v>
          </cell>
        </row>
        <row r="410">
          <cell r="C410" t="str">
            <v>CÇn trôc m¸y kÐo - søc n©ng:</v>
          </cell>
          <cell r="D410">
            <v>0</v>
          </cell>
          <cell r="E410">
            <v>0</v>
          </cell>
        </row>
        <row r="411">
          <cell r="C411">
            <v>0</v>
          </cell>
          <cell r="D411" t="str">
            <v>ca</v>
          </cell>
          <cell r="E411">
            <v>815959.09790209786</v>
          </cell>
        </row>
        <row r="412">
          <cell r="C412">
            <v>0</v>
          </cell>
          <cell r="D412" t="str">
            <v>ca</v>
          </cell>
          <cell r="E412">
            <v>906796.37062937068</v>
          </cell>
        </row>
        <row r="413">
          <cell r="C413">
            <v>0</v>
          </cell>
          <cell r="D413" t="str">
            <v>ca</v>
          </cell>
          <cell r="E413">
            <v>1032583.6433566434</v>
          </cell>
        </row>
        <row r="414">
          <cell r="C414">
            <v>0</v>
          </cell>
          <cell r="D414" t="str">
            <v>ca</v>
          </cell>
          <cell r="E414">
            <v>1209630.4615384617</v>
          </cell>
        </row>
        <row r="415">
          <cell r="C415" t="str">
            <v>M¸y ®Æt ®­êng èng:</v>
          </cell>
          <cell r="D415">
            <v>0</v>
          </cell>
          <cell r="E415">
            <v>0</v>
          </cell>
        </row>
        <row r="416">
          <cell r="C416">
            <v>0</v>
          </cell>
          <cell r="D416" t="str">
            <v>ca</v>
          </cell>
          <cell r="E416">
            <v>2871816.6888111886</v>
          </cell>
        </row>
        <row r="417">
          <cell r="C417">
            <v>0</v>
          </cell>
          <cell r="D417" t="str">
            <v>ca</v>
          </cell>
          <cell r="E417">
            <v>2366927.534965035</v>
          </cell>
        </row>
        <row r="418">
          <cell r="C418" t="str">
            <v>CÇn trôc « t«</v>
          </cell>
          <cell r="D418">
            <v>0</v>
          </cell>
          <cell r="E418">
            <v>0</v>
          </cell>
        </row>
        <row r="419">
          <cell r="C419">
            <v>0</v>
          </cell>
          <cell r="D419" t="str">
            <v>ca</v>
          </cell>
          <cell r="E419">
            <v>1155684.3854895106</v>
          </cell>
        </row>
        <row r="420">
          <cell r="C420">
            <v>0</v>
          </cell>
          <cell r="D420" t="str">
            <v>ca</v>
          </cell>
          <cell r="E420">
            <v>1300720.4423076925</v>
          </cell>
        </row>
        <row r="421">
          <cell r="C421">
            <v>0</v>
          </cell>
          <cell r="D421" t="str">
            <v>ca</v>
          </cell>
          <cell r="E421">
            <v>1359448.7945804195</v>
          </cell>
        </row>
        <row r="422">
          <cell r="C422">
            <v>0</v>
          </cell>
          <cell r="D422" t="str">
            <v>ca</v>
          </cell>
          <cell r="E422">
            <v>1472684.2036713287</v>
          </cell>
        </row>
        <row r="423">
          <cell r="C423" t="str">
            <v>CÇn trôc « t« 6,0 T</v>
          </cell>
          <cell r="D423" t="str">
            <v>ca</v>
          </cell>
          <cell r="E423">
            <v>1671011.9082167831</v>
          </cell>
        </row>
        <row r="424">
          <cell r="C424" t="str">
            <v>CÇn trôc « t« 10,0 T</v>
          </cell>
          <cell r="D424" t="str">
            <v>ca</v>
          </cell>
          <cell r="E424">
            <v>2036249.6713286715</v>
          </cell>
        </row>
        <row r="425">
          <cell r="C425">
            <v>0</v>
          </cell>
          <cell r="D425" t="str">
            <v>ca</v>
          </cell>
          <cell r="E425">
            <v>2303610.2167832167</v>
          </cell>
        </row>
        <row r="426">
          <cell r="C426">
            <v>0</v>
          </cell>
          <cell r="D426" t="str">
            <v>ca</v>
          </cell>
          <cell r="E426">
            <v>2656831.307692308</v>
          </cell>
        </row>
        <row r="427">
          <cell r="C427">
            <v>0</v>
          </cell>
          <cell r="D427" t="str">
            <v>ca</v>
          </cell>
          <cell r="E427">
            <v>2955777.8531468529</v>
          </cell>
        </row>
        <row r="428">
          <cell r="C428">
            <v>0</v>
          </cell>
          <cell r="D428" t="str">
            <v>ca</v>
          </cell>
          <cell r="E428">
            <v>3343373.7552447561</v>
          </cell>
        </row>
        <row r="429">
          <cell r="C429">
            <v>0</v>
          </cell>
          <cell r="D429" t="str">
            <v>ca</v>
          </cell>
          <cell r="E429">
            <v>3749503.3006993011</v>
          </cell>
        </row>
        <row r="430">
          <cell r="C430">
            <v>0</v>
          </cell>
          <cell r="D430" t="str">
            <v>ca</v>
          </cell>
          <cell r="E430">
            <v>4352075.6643356644</v>
          </cell>
        </row>
        <row r="431">
          <cell r="C431">
            <v>0</v>
          </cell>
          <cell r="D431" t="str">
            <v>ca</v>
          </cell>
          <cell r="E431">
            <v>4883982.8461538451</v>
          </cell>
        </row>
        <row r="432">
          <cell r="C432">
            <v>0</v>
          </cell>
          <cell r="D432" t="str">
            <v>ca</v>
          </cell>
          <cell r="E432">
            <v>5677941.2097902084</v>
          </cell>
        </row>
        <row r="433">
          <cell r="C433" t="str">
            <v>CÇn trôc b¸nh h¬i</v>
          </cell>
          <cell r="D433">
            <v>0</v>
          </cell>
          <cell r="E433">
            <v>0</v>
          </cell>
        </row>
        <row r="434">
          <cell r="C434" t="str">
            <v>CÇn trôc b¸nh h¬i 16,0 T</v>
          </cell>
          <cell r="D434" t="str">
            <v>ca</v>
          </cell>
          <cell r="E434">
            <v>1761599.3076923077</v>
          </cell>
        </row>
        <row r="435">
          <cell r="C435" t="str">
            <v>CÇn trôc b¸nh h¬i 25,0 T</v>
          </cell>
          <cell r="D435" t="str">
            <v>ca</v>
          </cell>
          <cell r="E435">
            <v>2095442.2727272729</v>
          </cell>
        </row>
        <row r="436">
          <cell r="C436">
            <v>0</v>
          </cell>
          <cell r="D436" t="str">
            <v>ca</v>
          </cell>
          <cell r="E436">
            <v>3411312.5</v>
          </cell>
        </row>
        <row r="437">
          <cell r="C437">
            <v>0</v>
          </cell>
          <cell r="D437" t="str">
            <v>ca</v>
          </cell>
          <cell r="E437">
            <v>3974239.4999999995</v>
          </cell>
        </row>
        <row r="438">
          <cell r="C438">
            <v>0</v>
          </cell>
          <cell r="D438" t="str">
            <v>ca</v>
          </cell>
          <cell r="E438">
            <v>6362918.519230769</v>
          </cell>
        </row>
        <row r="439">
          <cell r="C439">
            <v>0</v>
          </cell>
          <cell r="D439" t="str">
            <v>ca</v>
          </cell>
          <cell r="E439">
            <v>7664926.865384616</v>
          </cell>
        </row>
        <row r="440">
          <cell r="C440">
            <v>0</v>
          </cell>
          <cell r="D440" t="str">
            <v>ca</v>
          </cell>
          <cell r="E440">
            <v>9231480.6608391609</v>
          </cell>
        </row>
        <row r="441">
          <cell r="C441">
            <v>0</v>
          </cell>
          <cell r="D441" t="str">
            <v>ca</v>
          </cell>
          <cell r="E441">
            <v>10762252.979020979</v>
          </cell>
        </row>
        <row r="442">
          <cell r="C442" t="str">
            <v>CÇn trôc b¸nh xÝch</v>
          </cell>
          <cell r="D442">
            <v>0</v>
          </cell>
          <cell r="E442">
            <v>0</v>
          </cell>
        </row>
        <row r="443">
          <cell r="C443">
            <v>0</v>
          </cell>
          <cell r="D443" t="str">
            <v>ca</v>
          </cell>
          <cell r="E443">
            <v>1619006.1713286715</v>
          </cell>
        </row>
        <row r="444">
          <cell r="C444">
            <v>0</v>
          </cell>
          <cell r="D444" t="str">
            <v>ca</v>
          </cell>
          <cell r="E444">
            <v>1734888.3076923077</v>
          </cell>
        </row>
        <row r="445">
          <cell r="C445" t="str">
            <v>CÇn trôc b¸nh xÝch 10,0 T</v>
          </cell>
          <cell r="D445" t="str">
            <v>ca</v>
          </cell>
          <cell r="E445">
            <v>1845203.5804195805</v>
          </cell>
        </row>
        <row r="446">
          <cell r="C446" t="str">
            <v>CÇn trôc b¸nh xÝch 16,0 T</v>
          </cell>
          <cell r="D446" t="str">
            <v>ca</v>
          </cell>
          <cell r="E446">
            <v>2260737.3986013983</v>
          </cell>
        </row>
        <row r="447">
          <cell r="C447" t="str">
            <v>CÇn trôc b¸nh xÝch 25,0 T</v>
          </cell>
          <cell r="D447" t="str">
            <v>ca</v>
          </cell>
          <cell r="E447">
            <v>2831876.2727272729</v>
          </cell>
        </row>
        <row r="448">
          <cell r="C448">
            <v>0</v>
          </cell>
          <cell r="D448" t="str">
            <v>ca</v>
          </cell>
          <cell r="E448">
            <v>3212128.9318181826</v>
          </cell>
        </row>
        <row r="449">
          <cell r="C449">
            <v>0</v>
          </cell>
          <cell r="D449" t="str">
            <v>ca</v>
          </cell>
          <cell r="E449">
            <v>4203176.1590909092</v>
          </cell>
        </row>
        <row r="450">
          <cell r="C450">
            <v>0</v>
          </cell>
          <cell r="D450" t="str">
            <v>ca</v>
          </cell>
          <cell r="E450">
            <v>4557828.3863636367</v>
          </cell>
        </row>
        <row r="451">
          <cell r="C451">
            <v>0</v>
          </cell>
          <cell r="D451" t="str">
            <v>ca</v>
          </cell>
          <cell r="E451">
            <v>5403004.3828671323</v>
          </cell>
        </row>
        <row r="452">
          <cell r="C452">
            <v>0</v>
          </cell>
          <cell r="D452" t="str">
            <v>ca</v>
          </cell>
          <cell r="E452">
            <v>7444785.2744755251</v>
          </cell>
        </row>
        <row r="453">
          <cell r="C453">
            <v>0</v>
          </cell>
          <cell r="D453" t="str">
            <v>ca</v>
          </cell>
          <cell r="E453">
            <v>8405142.6722027976</v>
          </cell>
        </row>
        <row r="454">
          <cell r="C454">
            <v>0</v>
          </cell>
          <cell r="D454" t="str">
            <v>ca</v>
          </cell>
          <cell r="E454">
            <v>11351474.160839161</v>
          </cell>
        </row>
        <row r="455">
          <cell r="C455">
            <v>0</v>
          </cell>
          <cell r="D455" t="str">
            <v>ca</v>
          </cell>
          <cell r="E455">
            <v>12613226.683566432</v>
          </cell>
        </row>
        <row r="456">
          <cell r="C456" t="str">
            <v>CÇn trôc th¸p - søc n©ng:</v>
          </cell>
          <cell r="D456">
            <v>0</v>
          </cell>
          <cell r="E456">
            <v>0</v>
          </cell>
        </row>
        <row r="457">
          <cell r="C457">
            <v>0</v>
          </cell>
          <cell r="D457" t="str">
            <v>ca</v>
          </cell>
          <cell r="E457">
            <v>974780.0851923076</v>
          </cell>
        </row>
        <row r="458">
          <cell r="C458">
            <v>0</v>
          </cell>
          <cell r="D458" t="str">
            <v>ca</v>
          </cell>
          <cell r="E458">
            <v>1169731.8184923076</v>
          </cell>
        </row>
        <row r="459">
          <cell r="C459">
            <v>0</v>
          </cell>
          <cell r="D459" t="str">
            <v>ca</v>
          </cell>
          <cell r="E459">
            <v>1262537.1961923076</v>
          </cell>
        </row>
        <row r="460">
          <cell r="C460">
            <v>0</v>
          </cell>
          <cell r="D460" t="str">
            <v>ca</v>
          </cell>
          <cell r="E460">
            <v>1525673.7516923076</v>
          </cell>
        </row>
        <row r="461">
          <cell r="C461">
            <v>0</v>
          </cell>
          <cell r="D461" t="str">
            <v>ca</v>
          </cell>
          <cell r="E461">
            <v>1762950.3071923079</v>
          </cell>
        </row>
        <row r="462">
          <cell r="C462">
            <v>0</v>
          </cell>
          <cell r="D462" t="str">
            <v>ca</v>
          </cell>
          <cell r="E462">
            <v>1923235.9736923077</v>
          </cell>
        </row>
        <row r="463">
          <cell r="C463">
            <v>0</v>
          </cell>
          <cell r="D463" t="str">
            <v>ca</v>
          </cell>
          <cell r="E463">
            <v>2153545.6401923075</v>
          </cell>
        </row>
        <row r="464">
          <cell r="C464">
            <v>0</v>
          </cell>
          <cell r="D464" t="str">
            <v>ca</v>
          </cell>
          <cell r="E464">
            <v>2816368.8879999998</v>
          </cell>
        </row>
        <row r="465">
          <cell r="C465">
            <v>0</v>
          </cell>
          <cell r="D465" t="str">
            <v>ca</v>
          </cell>
          <cell r="E465">
            <v>3380877.4435000001</v>
          </cell>
        </row>
        <row r="466">
          <cell r="C466">
            <v>0</v>
          </cell>
          <cell r="D466" t="str">
            <v>ca</v>
          </cell>
          <cell r="E466">
            <v>3795094.9990000003</v>
          </cell>
        </row>
        <row r="467">
          <cell r="C467">
            <v>0</v>
          </cell>
          <cell r="D467" t="str">
            <v>ca</v>
          </cell>
          <cell r="E467">
            <v>4831009.4006538456</v>
          </cell>
        </row>
        <row r="468">
          <cell r="C468">
            <v>0</v>
          </cell>
          <cell r="D468" t="str">
            <v>ca</v>
          </cell>
          <cell r="E468">
            <v>5904564.1113538463</v>
          </cell>
        </row>
        <row r="469">
          <cell r="C469">
            <v>0</v>
          </cell>
          <cell r="D469" t="str">
            <v>ca</v>
          </cell>
          <cell r="E469">
            <v>19206088.321230773</v>
          </cell>
        </row>
        <row r="470">
          <cell r="C470" t="str">
            <v>CÇn cÈu næi, kÐo theo - søc n©ng:</v>
          </cell>
          <cell r="D470">
            <v>0</v>
          </cell>
          <cell r="E470">
            <v>0</v>
          </cell>
        </row>
        <row r="471">
          <cell r="C471">
            <v>0</v>
          </cell>
          <cell r="D471" t="str">
            <v>ca</v>
          </cell>
          <cell r="E471">
            <v>6121337.1328671332</v>
          </cell>
        </row>
        <row r="472">
          <cell r="C472" t="str">
            <v>CÇn cÈu næi, tù hµnh - søc n©ng:</v>
          </cell>
          <cell r="D472">
            <v>0</v>
          </cell>
          <cell r="E472">
            <v>0</v>
          </cell>
        </row>
        <row r="473">
          <cell r="C473">
            <v>0</v>
          </cell>
          <cell r="D473" t="str">
            <v>ca</v>
          </cell>
          <cell r="E473">
            <v>9087738.9370629378</v>
          </cell>
        </row>
        <row r="474">
          <cell r="C474" t="str">
            <v xml:space="preserve">CÈu lao dÇm: </v>
          </cell>
          <cell r="D474">
            <v>0</v>
          </cell>
          <cell r="E474">
            <v>0</v>
          </cell>
        </row>
        <row r="475">
          <cell r="C475" t="str">
            <v>CÈu lao dÇm</v>
          </cell>
          <cell r="D475" t="str">
            <v>ca</v>
          </cell>
          <cell r="E475">
            <v>4761715.001559386</v>
          </cell>
        </row>
        <row r="476">
          <cell r="C476" t="str">
            <v>Cæng trôc - søc n©ng:</v>
          </cell>
          <cell r="D476">
            <v>0</v>
          </cell>
          <cell r="E476">
            <v>0</v>
          </cell>
        </row>
        <row r="477">
          <cell r="C477">
            <v>0</v>
          </cell>
          <cell r="D477" t="str">
            <v>ca</v>
          </cell>
          <cell r="E477">
            <v>1114223.5070923078</v>
          </cell>
        </row>
        <row r="478">
          <cell r="C478">
            <v>0</v>
          </cell>
          <cell r="D478" t="str">
            <v>ca</v>
          </cell>
          <cell r="E478">
            <v>1308674.1870523074</v>
          </cell>
        </row>
        <row r="479">
          <cell r="C479">
            <v>0</v>
          </cell>
          <cell r="D479" t="str">
            <v>ca</v>
          </cell>
          <cell r="E479">
            <v>1492862.6659999997</v>
          </cell>
        </row>
        <row r="480">
          <cell r="C480">
            <v>0</v>
          </cell>
          <cell r="D480" t="str">
            <v>ca</v>
          </cell>
          <cell r="E480">
            <v>1923218.234830769</v>
          </cell>
        </row>
        <row r="481">
          <cell r="C481" t="str">
            <v xml:space="preserve">CÇu trôc - søc n©ng: </v>
          </cell>
          <cell r="D481">
            <v>0</v>
          </cell>
          <cell r="E481">
            <v>0</v>
          </cell>
        </row>
        <row r="482">
          <cell r="C482">
            <v>0</v>
          </cell>
          <cell r="D482" t="str">
            <v>ca</v>
          </cell>
          <cell r="E482">
            <v>716144.15519999992</v>
          </cell>
        </row>
        <row r="483">
          <cell r="C483">
            <v>0</v>
          </cell>
          <cell r="D483" t="str">
            <v>ca</v>
          </cell>
          <cell r="E483">
            <v>760475.44400000002</v>
          </cell>
        </row>
        <row r="484">
          <cell r="C484">
            <v>0</v>
          </cell>
          <cell r="D484" t="str">
            <v>ca</v>
          </cell>
          <cell r="E484">
            <v>809666.73280000011</v>
          </cell>
        </row>
        <row r="485">
          <cell r="C485">
            <v>0</v>
          </cell>
          <cell r="D485" t="str">
            <v>ca</v>
          </cell>
          <cell r="E485">
            <v>928908.79083076923</v>
          </cell>
        </row>
        <row r="486">
          <cell r="C486">
            <v>0</v>
          </cell>
          <cell r="D486" t="str">
            <v>ca</v>
          </cell>
          <cell r="E486">
            <v>1041631.3684307693</v>
          </cell>
        </row>
        <row r="487">
          <cell r="C487">
            <v>0</v>
          </cell>
          <cell r="D487" t="str">
            <v>ca</v>
          </cell>
          <cell r="E487">
            <v>1217640.9460307693</v>
          </cell>
        </row>
        <row r="488">
          <cell r="C488">
            <v>0</v>
          </cell>
          <cell r="D488" t="str">
            <v>ca</v>
          </cell>
          <cell r="E488">
            <v>1314203.2348307695</v>
          </cell>
        </row>
        <row r="489">
          <cell r="C489">
            <v>0</v>
          </cell>
          <cell r="D489" t="str">
            <v>ca</v>
          </cell>
          <cell r="E489">
            <v>1530627.8124307694</v>
          </cell>
        </row>
        <row r="490">
          <cell r="C490">
            <v>0</v>
          </cell>
          <cell r="D490" t="str">
            <v>ca</v>
          </cell>
          <cell r="E490">
            <v>1806808.6788307691</v>
          </cell>
        </row>
        <row r="491">
          <cell r="C491" t="str">
            <v>M¸y vËn th¨ng - søc n©ng:</v>
          </cell>
          <cell r="D491">
            <v>0</v>
          </cell>
          <cell r="E491">
            <v>0</v>
          </cell>
        </row>
        <row r="492">
          <cell r="C492">
            <v>0</v>
          </cell>
          <cell r="D492" t="str">
            <v>ca</v>
          </cell>
          <cell r="E492">
            <v>238016.34831384616</v>
          </cell>
        </row>
        <row r="493">
          <cell r="C493">
            <v>0</v>
          </cell>
          <cell r="D493" t="str">
            <v>ca</v>
          </cell>
          <cell r="E493">
            <v>297321.41270384617</v>
          </cell>
        </row>
        <row r="494">
          <cell r="C494">
            <v>0</v>
          </cell>
          <cell r="D494" t="str">
            <v>ca</v>
          </cell>
          <cell r="E494">
            <v>354726.60155384615</v>
          </cell>
        </row>
        <row r="495">
          <cell r="C495">
            <v>0</v>
          </cell>
          <cell r="D495" t="str">
            <v>ca</v>
          </cell>
          <cell r="E495">
            <v>414742.9792538461</v>
          </cell>
        </row>
        <row r="496">
          <cell r="C496">
            <v>0</v>
          </cell>
          <cell r="D496" t="str">
            <v>ca</v>
          </cell>
          <cell r="E496">
            <v>457220.17771384609</v>
          </cell>
        </row>
        <row r="497">
          <cell r="C497" t="str">
            <v>M¸y vËn th¨ng lång - søc n©ng:</v>
          </cell>
          <cell r="D497">
            <v>0</v>
          </cell>
          <cell r="E497">
            <v>0</v>
          </cell>
        </row>
        <row r="498">
          <cell r="C498">
            <v>0</v>
          </cell>
          <cell r="D498" t="str">
            <v>ca</v>
          </cell>
          <cell r="E498">
            <v>706943.37617384619</v>
          </cell>
        </row>
        <row r="499">
          <cell r="C499" t="str">
            <v>CÇn trôc thiÕu nhi - søc n©ng:</v>
          </cell>
          <cell r="D499">
            <v>0</v>
          </cell>
          <cell r="E499">
            <v>0</v>
          </cell>
        </row>
        <row r="500">
          <cell r="C500">
            <v>0</v>
          </cell>
          <cell r="D500" t="str">
            <v>ca</v>
          </cell>
          <cell r="E500">
            <v>186239.63279384613</v>
          </cell>
        </row>
        <row r="501">
          <cell r="C501" t="str">
            <v>Têi ®iÖn</v>
          </cell>
          <cell r="D501">
            <v>0</v>
          </cell>
          <cell r="E501">
            <v>0</v>
          </cell>
        </row>
        <row r="502">
          <cell r="C502">
            <v>0</v>
          </cell>
          <cell r="D502" t="str">
            <v>ca</v>
          </cell>
          <cell r="E502">
            <v>177513.82212584614</v>
          </cell>
        </row>
        <row r="503">
          <cell r="C503">
            <v>0</v>
          </cell>
          <cell r="D503" t="str">
            <v>ca</v>
          </cell>
          <cell r="E503">
            <v>180158.57945384618</v>
          </cell>
        </row>
        <row r="504">
          <cell r="C504">
            <v>0</v>
          </cell>
          <cell r="D504" t="str">
            <v>ca</v>
          </cell>
          <cell r="E504">
            <v>192858.71544584614</v>
          </cell>
        </row>
        <row r="505">
          <cell r="C505">
            <v>0</v>
          </cell>
          <cell r="D505" t="str">
            <v>ca</v>
          </cell>
          <cell r="E505">
            <v>202095.47277384618</v>
          </cell>
        </row>
        <row r="506">
          <cell r="C506">
            <v>0</v>
          </cell>
          <cell r="D506" t="str">
            <v>ca</v>
          </cell>
          <cell r="E506">
            <v>215378.50208584615</v>
          </cell>
        </row>
        <row r="507">
          <cell r="C507">
            <v>0</v>
          </cell>
          <cell r="D507" t="str">
            <v>ca</v>
          </cell>
          <cell r="E507">
            <v>225216.20607384614</v>
          </cell>
        </row>
        <row r="508">
          <cell r="C508">
            <v>0</v>
          </cell>
          <cell r="D508" t="str">
            <v>ca</v>
          </cell>
          <cell r="E508">
            <v>230241.50977384616</v>
          </cell>
        </row>
        <row r="509">
          <cell r="C509">
            <v>0</v>
          </cell>
          <cell r="D509" t="str">
            <v>ca</v>
          </cell>
          <cell r="E509">
            <v>233132.15273384616</v>
          </cell>
        </row>
        <row r="510">
          <cell r="C510" t="str">
            <v>Têi ®iÖn 5,0 T</v>
          </cell>
          <cell r="D510" t="str">
            <v>ca</v>
          </cell>
          <cell r="E510">
            <v>243693.04605384613</v>
          </cell>
        </row>
        <row r="511">
          <cell r="C511" t="str">
            <v>Pa l¨ng xÝch</v>
          </cell>
          <cell r="D511">
            <v>0</v>
          </cell>
          <cell r="E511">
            <v>0</v>
          </cell>
        </row>
        <row r="512">
          <cell r="C512">
            <v>0</v>
          </cell>
          <cell r="D512" t="str">
            <v>ca</v>
          </cell>
          <cell r="E512">
            <v>174946.84615384616</v>
          </cell>
        </row>
        <row r="513">
          <cell r="C513" t="str">
            <v>Pa l¨ng xÝch 5,0 T</v>
          </cell>
          <cell r="D513" t="str">
            <v>ca</v>
          </cell>
          <cell r="E513">
            <v>176952.84615384616</v>
          </cell>
        </row>
        <row r="514">
          <cell r="C514" t="str">
            <v>Bé kÝch chuyªn dïng:</v>
          </cell>
          <cell r="D514">
            <v>0</v>
          </cell>
          <cell r="E514">
            <v>0</v>
          </cell>
        </row>
        <row r="515">
          <cell r="C515">
            <v>0</v>
          </cell>
          <cell r="D515" t="str">
            <v>ca</v>
          </cell>
          <cell r="E515">
            <v>1923158.9149630768</v>
          </cell>
        </row>
        <row r="516">
          <cell r="C516">
            <v>0</v>
          </cell>
          <cell r="D516" t="str">
            <v>ca</v>
          </cell>
          <cell r="E516">
            <v>519189.85664769239</v>
          </cell>
        </row>
        <row r="517">
          <cell r="C517" t="str">
            <v>KÝch n©ng</v>
          </cell>
          <cell r="D517">
            <v>0</v>
          </cell>
          <cell r="E517">
            <v>0</v>
          </cell>
        </row>
        <row r="518">
          <cell r="C518">
            <v>0</v>
          </cell>
          <cell r="D518" t="str">
            <v>ca</v>
          </cell>
          <cell r="E518">
            <v>201571.84615384616</v>
          </cell>
        </row>
        <row r="519">
          <cell r="C519">
            <v>0</v>
          </cell>
          <cell r="D519" t="str">
            <v>ca</v>
          </cell>
          <cell r="E519">
            <v>202984.84615384616</v>
          </cell>
        </row>
        <row r="520">
          <cell r="C520">
            <v>0</v>
          </cell>
          <cell r="D520" t="str">
            <v>ca</v>
          </cell>
          <cell r="E520">
            <v>207695.84615384616</v>
          </cell>
        </row>
        <row r="521">
          <cell r="C521">
            <v>0</v>
          </cell>
          <cell r="D521" t="str">
            <v>ca</v>
          </cell>
          <cell r="E521">
            <v>217792.84615384616</v>
          </cell>
        </row>
        <row r="522">
          <cell r="C522">
            <v>0</v>
          </cell>
          <cell r="D522" t="str">
            <v>ca</v>
          </cell>
          <cell r="E522">
            <v>227358.84615384616</v>
          </cell>
        </row>
        <row r="523">
          <cell r="C523" t="str">
            <v>KÝch n©ng 250T</v>
          </cell>
          <cell r="D523" t="str">
            <v>ca</v>
          </cell>
          <cell r="E523">
            <v>246264.84615384616</v>
          </cell>
        </row>
        <row r="524">
          <cell r="C524">
            <v>0</v>
          </cell>
          <cell r="D524" t="str">
            <v>ca</v>
          </cell>
          <cell r="E524">
            <v>304917.84615384613</v>
          </cell>
        </row>
        <row r="525">
          <cell r="C525">
            <v>0</v>
          </cell>
          <cell r="D525" t="str">
            <v>ca</v>
          </cell>
          <cell r="E525">
            <v>207770.84615384616</v>
          </cell>
        </row>
        <row r="526">
          <cell r="C526">
            <v>0</v>
          </cell>
          <cell r="D526" t="str">
            <v>ca</v>
          </cell>
          <cell r="E526">
            <v>214033.84615384616</v>
          </cell>
        </row>
        <row r="527">
          <cell r="C527">
            <v>0</v>
          </cell>
          <cell r="D527" t="str">
            <v>ca</v>
          </cell>
          <cell r="E527">
            <v>731799.40667470777</v>
          </cell>
        </row>
        <row r="528">
          <cell r="C528">
            <v>0</v>
          </cell>
          <cell r="D528" t="str">
            <v>ca</v>
          </cell>
          <cell r="E528">
            <v>251275.84615384616</v>
          </cell>
        </row>
        <row r="529">
          <cell r="C529">
            <v>0</v>
          </cell>
          <cell r="D529" t="str">
            <v>ca</v>
          </cell>
          <cell r="E529">
            <v>216197.84615384616</v>
          </cell>
        </row>
        <row r="530">
          <cell r="C530">
            <v>0</v>
          </cell>
          <cell r="D530" t="str">
            <v>ca</v>
          </cell>
          <cell r="E530">
            <v>279975.84615384613</v>
          </cell>
        </row>
        <row r="531">
          <cell r="C531">
            <v>0</v>
          </cell>
          <cell r="D531" t="str">
            <v>ca</v>
          </cell>
          <cell r="E531">
            <v>462425.84615384613</v>
          </cell>
        </row>
        <row r="532">
          <cell r="C532" t="str">
            <v>M¸y luån c¸p</v>
          </cell>
          <cell r="D532">
            <v>0</v>
          </cell>
          <cell r="E532">
            <v>0</v>
          </cell>
        </row>
        <row r="533">
          <cell r="C533" t="str">
            <v>M¸y luån c¸p 15 kW</v>
          </cell>
          <cell r="D533" t="str">
            <v>ca</v>
          </cell>
          <cell r="E533">
            <v>312046.24595384614</v>
          </cell>
        </row>
        <row r="534">
          <cell r="C534" t="str">
            <v>M¸y c¾t c¸p</v>
          </cell>
          <cell r="D534">
            <v>0</v>
          </cell>
          <cell r="E534">
            <v>0</v>
          </cell>
        </row>
        <row r="535">
          <cell r="C535">
            <v>0</v>
          </cell>
          <cell r="D535" t="str">
            <v>ca</v>
          </cell>
          <cell r="E535">
            <v>175347.73947384616</v>
          </cell>
        </row>
        <row r="536">
          <cell r="C536" t="str">
            <v>M¸y c¾t c¸p 10,0 kW</v>
          </cell>
          <cell r="D536" t="str">
            <v>ca</v>
          </cell>
          <cell r="E536">
            <v>210956.09939384618</v>
          </cell>
        </row>
        <row r="537">
          <cell r="C537" t="str">
            <v>Tr¹m b¬m dÇu ¸p lùc- c«ng suÊt:</v>
          </cell>
          <cell r="D537">
            <v>0</v>
          </cell>
          <cell r="E537">
            <v>0</v>
          </cell>
        </row>
        <row r="538">
          <cell r="C538">
            <v>0</v>
          </cell>
          <cell r="D538" t="str">
            <v>ca</v>
          </cell>
          <cell r="E538">
            <v>253908.53716384617</v>
          </cell>
        </row>
        <row r="539">
          <cell r="C539">
            <v>0</v>
          </cell>
          <cell r="D539" t="str">
            <v>ca</v>
          </cell>
          <cell r="E539">
            <v>272898.69045384612</v>
          </cell>
        </row>
        <row r="540">
          <cell r="C540" t="str">
            <v>Xe n©ng hµng - søc n©ng:</v>
          </cell>
          <cell r="D540">
            <v>0</v>
          </cell>
          <cell r="E540">
            <v>0</v>
          </cell>
        </row>
        <row r="541">
          <cell r="C541">
            <v>0</v>
          </cell>
          <cell r="D541" t="str">
            <v>ca</v>
          </cell>
          <cell r="E541">
            <v>441976.0461538462</v>
          </cell>
        </row>
        <row r="542">
          <cell r="C542">
            <v>0</v>
          </cell>
          <cell r="D542" t="str">
            <v>ca</v>
          </cell>
          <cell r="E542">
            <v>468923.66433566436</v>
          </cell>
        </row>
        <row r="543">
          <cell r="C543">
            <v>0</v>
          </cell>
          <cell r="D543" t="str">
            <v>ca</v>
          </cell>
          <cell r="E543">
            <v>524462.28251748253</v>
          </cell>
        </row>
        <row r="544">
          <cell r="C544">
            <v>0</v>
          </cell>
          <cell r="D544" t="str">
            <v>ca</v>
          </cell>
          <cell r="E544">
            <v>561945.77342657337</v>
          </cell>
        </row>
        <row r="545">
          <cell r="C545">
            <v>0</v>
          </cell>
          <cell r="D545" t="str">
            <v>ca</v>
          </cell>
          <cell r="E545">
            <v>622187.7552447553</v>
          </cell>
        </row>
        <row r="546">
          <cell r="C546">
            <v>0</v>
          </cell>
          <cell r="D546" t="str">
            <v>ca</v>
          </cell>
          <cell r="E546">
            <v>691450.11888111883</v>
          </cell>
        </row>
        <row r="547">
          <cell r="C547" t="str">
            <v>M¸y n©ng phôc vô thi c«ng hÇm - c«ng suÊt:</v>
          </cell>
          <cell r="D547">
            <v>0</v>
          </cell>
          <cell r="E547">
            <v>0</v>
          </cell>
        </row>
        <row r="548">
          <cell r="C548">
            <v>0</v>
          </cell>
          <cell r="D548" t="str">
            <v>ca</v>
          </cell>
          <cell r="E548">
            <v>1300744.5961538462</v>
          </cell>
        </row>
        <row r="549">
          <cell r="C549" t="str">
            <v>M¸y trén bª t«ng</v>
          </cell>
          <cell r="D549">
            <v>0</v>
          </cell>
          <cell r="E549">
            <v>0</v>
          </cell>
        </row>
        <row r="550">
          <cell r="C550">
            <v>0</v>
          </cell>
          <cell r="D550" t="str">
            <v>ca</v>
          </cell>
          <cell r="E550">
            <v>215610.24788184615</v>
          </cell>
        </row>
        <row r="551">
          <cell r="C551">
            <v>0</v>
          </cell>
          <cell r="D551" t="str">
            <v>ca</v>
          </cell>
          <cell r="E551">
            <v>229291.34831384613</v>
          </cell>
        </row>
        <row r="552">
          <cell r="C552">
            <v>0</v>
          </cell>
          <cell r="D552" t="str">
            <v>ca</v>
          </cell>
          <cell r="E552">
            <v>236370.27719384612</v>
          </cell>
        </row>
        <row r="553">
          <cell r="C553" t="str">
            <v>M¸y trén bª t«ng 250,0 lÝt</v>
          </cell>
          <cell r="D553" t="str">
            <v>ca</v>
          </cell>
          <cell r="E553">
            <v>256757.20607384614</v>
          </cell>
        </row>
        <row r="554">
          <cell r="C554">
            <v>0</v>
          </cell>
          <cell r="D554" t="str">
            <v>ca</v>
          </cell>
          <cell r="E554">
            <v>361295.42375384609</v>
          </cell>
        </row>
        <row r="555">
          <cell r="C555" t="str">
            <v>M¸y trén bª t«ng 500,0 lÝt</v>
          </cell>
          <cell r="D555" t="str">
            <v>ca</v>
          </cell>
          <cell r="E555">
            <v>378174.85479384614</v>
          </cell>
        </row>
        <row r="556">
          <cell r="C556">
            <v>0</v>
          </cell>
          <cell r="D556" t="str">
            <v>ca</v>
          </cell>
          <cell r="E556">
            <v>465716.29015384614</v>
          </cell>
        </row>
        <row r="557">
          <cell r="C557">
            <v>0</v>
          </cell>
          <cell r="D557" t="str">
            <v>ca</v>
          </cell>
          <cell r="E557">
            <v>529961.57895384624</v>
          </cell>
        </row>
        <row r="558">
          <cell r="C558">
            <v>0</v>
          </cell>
          <cell r="D558" t="str">
            <v>ca</v>
          </cell>
          <cell r="E558">
            <v>649672.1565538462</v>
          </cell>
        </row>
        <row r="559">
          <cell r="C559" t="str">
            <v>M¸y trén v÷a</v>
          </cell>
          <cell r="D559">
            <v>0</v>
          </cell>
          <cell r="E559">
            <v>0</v>
          </cell>
        </row>
        <row r="560">
          <cell r="C560" t="str">
            <v>M¸y trén v÷a 80,0 lÝt</v>
          </cell>
          <cell r="D560" t="str">
            <v>ca</v>
          </cell>
          <cell r="E560">
            <v>203476.73322584614</v>
          </cell>
        </row>
        <row r="561">
          <cell r="C561">
            <v>0</v>
          </cell>
          <cell r="D561" t="str">
            <v>ca</v>
          </cell>
          <cell r="E561">
            <v>211610.59098584615</v>
          </cell>
        </row>
        <row r="562">
          <cell r="C562">
            <v>0</v>
          </cell>
          <cell r="D562" t="str">
            <v>ca</v>
          </cell>
          <cell r="E562">
            <v>219709.34831384616</v>
          </cell>
        </row>
        <row r="563">
          <cell r="C563">
            <v>0</v>
          </cell>
          <cell r="D563" t="str">
            <v>ca</v>
          </cell>
          <cell r="E563">
            <v>227818.27719384615</v>
          </cell>
        </row>
        <row r="564">
          <cell r="C564">
            <v>0</v>
          </cell>
          <cell r="D564" t="str">
            <v>ca</v>
          </cell>
          <cell r="E564">
            <v>234901.20607384614</v>
          </cell>
        </row>
        <row r="565">
          <cell r="C565">
            <v>0</v>
          </cell>
          <cell r="D565" t="str">
            <v>ca</v>
          </cell>
          <cell r="E565">
            <v>265949.85047384613</v>
          </cell>
        </row>
        <row r="566">
          <cell r="C566" t="str">
            <v>Tr¹m trén bª t«ng</v>
          </cell>
          <cell r="D566">
            <v>0</v>
          </cell>
          <cell r="E566">
            <v>0</v>
          </cell>
        </row>
        <row r="567">
          <cell r="C567">
            <v>0</v>
          </cell>
          <cell r="D567" t="str">
            <v>ca</v>
          </cell>
          <cell r="E567">
            <v>1551919.8314523075</v>
          </cell>
        </row>
        <row r="568">
          <cell r="C568">
            <v>0</v>
          </cell>
          <cell r="D568" t="str">
            <v>ca</v>
          </cell>
          <cell r="E568">
            <v>1720868.8314523078</v>
          </cell>
        </row>
        <row r="569">
          <cell r="C569">
            <v>0</v>
          </cell>
          <cell r="D569" t="str">
            <v>ca</v>
          </cell>
          <cell r="E569">
            <v>1868074.4402923076</v>
          </cell>
        </row>
        <row r="570">
          <cell r="C570">
            <v>0</v>
          </cell>
          <cell r="D570" t="str">
            <v>ca</v>
          </cell>
          <cell r="E570">
            <v>1973441.4623923078</v>
          </cell>
        </row>
        <row r="571">
          <cell r="C571">
            <v>0</v>
          </cell>
          <cell r="D571" t="str">
            <v>ca</v>
          </cell>
          <cell r="E571">
            <v>2596356.9836861538</v>
          </cell>
        </row>
        <row r="572">
          <cell r="C572" t="str">
            <v>Tr¹m trén bª t«ng 50,0 m3/h</v>
          </cell>
          <cell r="D572" t="str">
            <v>ca</v>
          </cell>
          <cell r="E572">
            <v>3685164.4190461538</v>
          </cell>
        </row>
        <row r="573">
          <cell r="C573">
            <v>0</v>
          </cell>
          <cell r="D573" t="str">
            <v>ca</v>
          </cell>
          <cell r="E573">
            <v>3929920.4363261536</v>
          </cell>
        </row>
        <row r="574">
          <cell r="C574">
            <v>0</v>
          </cell>
          <cell r="D574" t="str">
            <v>ca</v>
          </cell>
          <cell r="E574">
            <v>4869038.942547692</v>
          </cell>
        </row>
        <row r="575">
          <cell r="C575">
            <v>0</v>
          </cell>
          <cell r="D575" t="str">
            <v>ca</v>
          </cell>
          <cell r="E575">
            <v>7151875.2890076898</v>
          </cell>
        </row>
        <row r="576">
          <cell r="C576">
            <v>0</v>
          </cell>
          <cell r="D576" t="str">
            <v>ca</v>
          </cell>
          <cell r="E576">
            <v>7718140.0914015397</v>
          </cell>
        </row>
        <row r="577">
          <cell r="C577" t="str">
            <v>M¸y b¬m v÷a - n¨ng suÊt:</v>
          </cell>
          <cell r="D577">
            <v>0</v>
          </cell>
          <cell r="E577">
            <v>0</v>
          </cell>
        </row>
        <row r="578">
          <cell r="C578">
            <v>0</v>
          </cell>
          <cell r="D578" t="str">
            <v>ca</v>
          </cell>
          <cell r="E578">
            <v>370592.13495384611</v>
          </cell>
        </row>
        <row r="579">
          <cell r="C579">
            <v>0</v>
          </cell>
          <cell r="D579" t="str">
            <v>ca</v>
          </cell>
          <cell r="E579">
            <v>418168.85047384619</v>
          </cell>
        </row>
        <row r="580">
          <cell r="C580">
            <v>0</v>
          </cell>
          <cell r="D580" t="str">
            <v>ca</v>
          </cell>
          <cell r="E580">
            <v>643926.57216769236</v>
          </cell>
        </row>
        <row r="581">
          <cell r="C581">
            <v>0</v>
          </cell>
          <cell r="D581" t="str">
            <v>ca</v>
          </cell>
          <cell r="E581">
            <v>732062.70094769227</v>
          </cell>
        </row>
        <row r="582">
          <cell r="C582">
            <v>0</v>
          </cell>
          <cell r="D582" t="str">
            <v>ca</v>
          </cell>
          <cell r="E582">
            <v>886972.42510769214</v>
          </cell>
        </row>
        <row r="583">
          <cell r="C583" t="str">
            <v>Xe b¬m bª t«ng</v>
          </cell>
          <cell r="D583">
            <v>0</v>
          </cell>
          <cell r="E583">
            <v>0</v>
          </cell>
        </row>
        <row r="584">
          <cell r="C584" t="str">
            <v>Xe b¬m bª t«ng 50 m3/h</v>
          </cell>
          <cell r="D584" t="str">
            <v>ca</v>
          </cell>
          <cell r="E584">
            <v>3717715.307692307</v>
          </cell>
        </row>
        <row r="585">
          <cell r="C585">
            <v>0</v>
          </cell>
          <cell r="D585" t="str">
            <v>ca</v>
          </cell>
          <cell r="E585">
            <v>4066438.7622377621</v>
          </cell>
        </row>
        <row r="586">
          <cell r="C586" t="str">
            <v>M¸y b¬m bª t«ng</v>
          </cell>
          <cell r="D586">
            <v>0</v>
          </cell>
          <cell r="E586">
            <v>0</v>
          </cell>
        </row>
        <row r="587">
          <cell r="C587" t="str">
            <v>M¸y b¬m bª t«ng 40 - 60 m3/h</v>
          </cell>
          <cell r="D587" t="str">
            <v>ca</v>
          </cell>
          <cell r="E587">
            <v>2039135.5507923078</v>
          </cell>
        </row>
        <row r="588">
          <cell r="C588">
            <v>0</v>
          </cell>
          <cell r="D588" t="str">
            <v>ca</v>
          </cell>
          <cell r="E588">
            <v>2681140.6391923074</v>
          </cell>
        </row>
        <row r="589">
          <cell r="C589" t="str">
            <v>M¸y phun vÈy - n¨ng suÊt:</v>
          </cell>
          <cell r="D589">
            <v>0</v>
          </cell>
          <cell r="E589">
            <v>0</v>
          </cell>
        </row>
        <row r="590">
          <cell r="C590">
            <v>0</v>
          </cell>
          <cell r="D590" t="str">
            <v>ca</v>
          </cell>
          <cell r="E590">
            <v>2925574.491907692</v>
          </cell>
        </row>
        <row r="591">
          <cell r="C591">
            <v>0</v>
          </cell>
          <cell r="D591" t="str">
            <v>ca</v>
          </cell>
          <cell r="E591">
            <v>9500692.7284461576</v>
          </cell>
        </row>
        <row r="592">
          <cell r="C592">
            <v>0</v>
          </cell>
          <cell r="D592" t="str">
            <v>ca</v>
          </cell>
          <cell r="E592">
            <v>9635878.307692308</v>
          </cell>
        </row>
        <row r="593">
          <cell r="C593" t="str">
            <v>M¸y ®Çm bµn</v>
          </cell>
          <cell r="D593">
            <v>0</v>
          </cell>
          <cell r="E593">
            <v>0</v>
          </cell>
        </row>
        <row r="594">
          <cell r="C594">
            <v>0</v>
          </cell>
          <cell r="D594" t="str">
            <v>ca</v>
          </cell>
          <cell r="E594">
            <v>180230.73947384616</v>
          </cell>
        </row>
        <row r="595">
          <cell r="C595">
            <v>0</v>
          </cell>
          <cell r="D595" t="str">
            <v>ca</v>
          </cell>
          <cell r="E595">
            <v>184609.68613384617</v>
          </cell>
        </row>
        <row r="596">
          <cell r="C596">
            <v>0</v>
          </cell>
          <cell r="D596" t="str">
            <v>ca</v>
          </cell>
          <cell r="E596">
            <v>188302.63279384616</v>
          </cell>
        </row>
        <row r="597">
          <cell r="C597" t="str">
            <v>M¸y ®Çm bµn 1,0 kW</v>
          </cell>
          <cell r="D597" t="str">
            <v>ca</v>
          </cell>
          <cell r="E597">
            <v>192681.57945384615</v>
          </cell>
        </row>
        <row r="598">
          <cell r="C598" t="str">
            <v>M¸y ®Çm bª t«ng, ®Çm c¹nh - c«ng suÊt:</v>
          </cell>
          <cell r="D598">
            <v>0</v>
          </cell>
          <cell r="E598">
            <v>0</v>
          </cell>
        </row>
        <row r="599">
          <cell r="C599">
            <v>0</v>
          </cell>
          <cell r="D599" t="str">
            <v>ca</v>
          </cell>
          <cell r="E599">
            <v>188563.57945384615</v>
          </cell>
        </row>
        <row r="600">
          <cell r="C600" t="str">
            <v>M¸y ®Çm dïi</v>
          </cell>
          <cell r="D600">
            <v>0</v>
          </cell>
          <cell r="E600">
            <v>0</v>
          </cell>
        </row>
        <row r="601">
          <cell r="C601">
            <v>0</v>
          </cell>
          <cell r="D601" t="str">
            <v>ca</v>
          </cell>
          <cell r="E601">
            <v>183923.68613384617</v>
          </cell>
        </row>
        <row r="602">
          <cell r="C602">
            <v>0</v>
          </cell>
          <cell r="D602" t="str">
            <v>ca</v>
          </cell>
          <cell r="E602">
            <v>189503.63279384616</v>
          </cell>
        </row>
        <row r="603">
          <cell r="C603">
            <v>0</v>
          </cell>
          <cell r="D603" t="str">
            <v>ca</v>
          </cell>
          <cell r="E603">
            <v>190731.57945384615</v>
          </cell>
        </row>
        <row r="604">
          <cell r="C604" t="str">
            <v>M¸y ®Çm dïi 1,5 kW</v>
          </cell>
          <cell r="D604" t="str">
            <v>ca</v>
          </cell>
          <cell r="E604">
            <v>196320.94610384616</v>
          </cell>
        </row>
        <row r="605">
          <cell r="C605">
            <v>0</v>
          </cell>
          <cell r="D605" t="str">
            <v>ca</v>
          </cell>
          <cell r="E605">
            <v>210438.09939384618</v>
          </cell>
        </row>
        <row r="606">
          <cell r="C606">
            <v>0</v>
          </cell>
          <cell r="D606" t="str">
            <v>ca</v>
          </cell>
          <cell r="E606">
            <v>249127.41270384614</v>
          </cell>
        </row>
        <row r="607">
          <cell r="C607" t="str">
            <v>M¸y sµng röa ®¸, sái - n¨ng suÊt:</v>
          </cell>
          <cell r="D607">
            <v>0</v>
          </cell>
          <cell r="E607">
            <v>0</v>
          </cell>
        </row>
        <row r="608">
          <cell r="C608">
            <v>0</v>
          </cell>
          <cell r="D608" t="str">
            <v>ca</v>
          </cell>
          <cell r="E608">
            <v>248093.10371384613</v>
          </cell>
        </row>
        <row r="609">
          <cell r="C609">
            <v>0</v>
          </cell>
          <cell r="D609" t="str">
            <v>ca</v>
          </cell>
          <cell r="E609">
            <v>366347.36559384607</v>
          </cell>
        </row>
        <row r="610">
          <cell r="C610">
            <v>0</v>
          </cell>
          <cell r="D610" t="str">
            <v>ca</v>
          </cell>
          <cell r="E610">
            <v>412235.12099384621</v>
          </cell>
        </row>
        <row r="611">
          <cell r="C611" t="str">
            <v xml:space="preserve">M¸y nghiÒn sµng ®¸ di ®éng - n¨ng suÊt: </v>
          </cell>
          <cell r="D611">
            <v>0</v>
          </cell>
          <cell r="E611">
            <v>0</v>
          </cell>
        </row>
        <row r="612">
          <cell r="C612">
            <v>0</v>
          </cell>
          <cell r="D612" t="str">
            <v>ca</v>
          </cell>
          <cell r="E612">
            <v>995719.95850769221</v>
          </cell>
        </row>
        <row r="613">
          <cell r="C613">
            <v>0</v>
          </cell>
          <cell r="D613" t="str">
            <v>ca</v>
          </cell>
          <cell r="E613">
            <v>2620421.0233076923</v>
          </cell>
        </row>
        <row r="614">
          <cell r="C614">
            <v>0</v>
          </cell>
          <cell r="D614" t="str">
            <v>ca</v>
          </cell>
          <cell r="E614">
            <v>3321040.3802615386</v>
          </cell>
        </row>
        <row r="615">
          <cell r="C615">
            <v>0</v>
          </cell>
          <cell r="D615" t="str">
            <v>ca</v>
          </cell>
          <cell r="E615">
            <v>9024570.2004615385</v>
          </cell>
        </row>
        <row r="616">
          <cell r="C616" t="str">
            <v>M¸y nghiÒn ®¸ th« - n¨ng suÊt:</v>
          </cell>
          <cell r="D616">
            <v>0</v>
          </cell>
          <cell r="E616">
            <v>0</v>
          </cell>
        </row>
        <row r="617">
          <cell r="C617">
            <v>0</v>
          </cell>
          <cell r="D617" t="str">
            <v>ca</v>
          </cell>
          <cell r="E617">
            <v>858004.7268676922</v>
          </cell>
        </row>
        <row r="618">
          <cell r="C618">
            <v>0</v>
          </cell>
          <cell r="D618" t="str">
            <v>ca</v>
          </cell>
          <cell r="E618">
            <v>4795725.369846154</v>
          </cell>
        </row>
        <row r="619">
          <cell r="C619" t="str">
            <v>Tr¹m trén BTN</v>
          </cell>
          <cell r="D619">
            <v>0</v>
          </cell>
          <cell r="E619">
            <v>0</v>
          </cell>
        </row>
        <row r="620">
          <cell r="C620">
            <v>0</v>
          </cell>
          <cell r="D620" t="str">
            <v>ca</v>
          </cell>
          <cell r="E620">
            <v>7712098.8616923084</v>
          </cell>
        </row>
        <row r="621">
          <cell r="C621">
            <v>0</v>
          </cell>
          <cell r="D621" t="str">
            <v>ca</v>
          </cell>
          <cell r="E621">
            <v>8741743.4392923079</v>
          </cell>
        </row>
        <row r="622">
          <cell r="C622">
            <v>0</v>
          </cell>
          <cell r="D622" t="str">
            <v>ca</v>
          </cell>
          <cell r="E622">
            <v>10056682.815138463</v>
          </cell>
        </row>
        <row r="623">
          <cell r="C623">
            <v>0</v>
          </cell>
          <cell r="D623" t="str">
            <v>ca</v>
          </cell>
          <cell r="E623">
            <v>10504301.681538463</v>
          </cell>
        </row>
        <row r="624">
          <cell r="C624" t="str">
            <v>Tr¹m trén BTN 60,0 T/h</v>
          </cell>
          <cell r="D624" t="str">
            <v>ca</v>
          </cell>
          <cell r="E624">
            <v>11710893.259138461</v>
          </cell>
        </row>
        <row r="625">
          <cell r="C625" t="str">
            <v>Tr¹m trén BTN 80,0 T/h</v>
          </cell>
          <cell r="D625" t="str">
            <v>ca</v>
          </cell>
          <cell r="E625">
            <v>11718662.703138461</v>
          </cell>
        </row>
        <row r="626">
          <cell r="C626" t="str">
            <v>M¸y phun nhùa ®­êng</v>
          </cell>
          <cell r="D626">
            <v>0</v>
          </cell>
          <cell r="E626">
            <v>0</v>
          </cell>
        </row>
        <row r="627">
          <cell r="C627" t="str">
            <v>M¸y phun nhùa ®­êng 190 CV</v>
          </cell>
          <cell r="D627" t="str">
            <v>ca</v>
          </cell>
          <cell r="E627">
            <v>2740728.4895104892</v>
          </cell>
        </row>
        <row r="628">
          <cell r="C628" t="str">
            <v>M¸y r¶i BTN</v>
          </cell>
          <cell r="D628">
            <v>0</v>
          </cell>
          <cell r="E628">
            <v>0</v>
          </cell>
        </row>
        <row r="629">
          <cell r="C629">
            <v>0</v>
          </cell>
          <cell r="D629" t="str">
            <v>ca</v>
          </cell>
          <cell r="E629">
            <v>2738507.7622377621</v>
          </cell>
        </row>
        <row r="630">
          <cell r="C630">
            <v>0</v>
          </cell>
          <cell r="D630" t="str">
            <v>ca</v>
          </cell>
          <cell r="E630">
            <v>3279826.4895104892</v>
          </cell>
        </row>
        <row r="631">
          <cell r="C631" t="str">
            <v>M¸y r¶i BTN 130 CV ®Õn 140 CV</v>
          </cell>
          <cell r="D631" t="str">
            <v>ca</v>
          </cell>
          <cell r="E631">
            <v>5234955.0349650355</v>
          </cell>
        </row>
        <row r="632">
          <cell r="C632" t="str">
            <v>M¸y r¶i CP§D</v>
          </cell>
          <cell r="D632">
            <v>0</v>
          </cell>
          <cell r="E632">
            <v>0</v>
          </cell>
        </row>
        <row r="633">
          <cell r="C633" t="str">
            <v>M¸y r¶i CP§D 60 m3/h</v>
          </cell>
          <cell r="D633" t="str">
            <v>ca</v>
          </cell>
          <cell r="E633">
            <v>3614576.8531468529</v>
          </cell>
        </row>
        <row r="634">
          <cell r="C634">
            <v>0</v>
          </cell>
          <cell r="D634" t="str">
            <v>ca</v>
          </cell>
          <cell r="E634">
            <v>4860271.307692308</v>
          </cell>
        </row>
        <row r="635">
          <cell r="C635" t="str">
            <v>ThiÕt bÞ s¬n kÎ v¹ch YHK 10A</v>
          </cell>
          <cell r="D635" t="str">
            <v>ca</v>
          </cell>
          <cell r="E635">
            <v>276874.84615384613</v>
          </cell>
        </row>
        <row r="636">
          <cell r="C636" t="str">
            <v>Lß nÊu s¬n YHK 3A</v>
          </cell>
          <cell r="D636" t="str">
            <v>ca</v>
          </cell>
          <cell r="E636">
            <v>718955.56433566427</v>
          </cell>
        </row>
        <row r="637">
          <cell r="C637">
            <v>0</v>
          </cell>
          <cell r="D637" t="str">
            <v>ca</v>
          </cell>
          <cell r="E637">
            <v>295093.85438566434</v>
          </cell>
        </row>
        <row r="638">
          <cell r="C638" t="str">
            <v>Nåi nÊu nhùa 500 lÝt</v>
          </cell>
          <cell r="D638" t="str">
            <v>ca</v>
          </cell>
          <cell r="E638">
            <v>286646.84615384619</v>
          </cell>
        </row>
        <row r="639">
          <cell r="C639" t="str">
            <v>M¸y b¬m n­íc</v>
          </cell>
          <cell r="D639">
            <v>0</v>
          </cell>
          <cell r="E639">
            <v>0</v>
          </cell>
        </row>
        <row r="640">
          <cell r="C640">
            <v>0</v>
          </cell>
          <cell r="D640" t="str">
            <v>ca</v>
          </cell>
          <cell r="E640">
            <v>170589.43577384617</v>
          </cell>
        </row>
        <row r="641">
          <cell r="C641">
            <v>0</v>
          </cell>
          <cell r="D641" t="str">
            <v>ca</v>
          </cell>
          <cell r="E641">
            <v>171817.90814284614</v>
          </cell>
        </row>
        <row r="642">
          <cell r="C642">
            <v>0</v>
          </cell>
          <cell r="D642" t="str">
            <v>ca</v>
          </cell>
          <cell r="E642">
            <v>173141.47613884616</v>
          </cell>
        </row>
        <row r="643">
          <cell r="C643" t="str">
            <v>M¸y b¬m n­íc 1,10 kW</v>
          </cell>
          <cell r="D643" t="str">
            <v>ca</v>
          </cell>
          <cell r="E643">
            <v>175418.97013184617</v>
          </cell>
        </row>
        <row r="644">
          <cell r="C644">
            <v>0</v>
          </cell>
          <cell r="D644" t="str">
            <v>ca</v>
          </cell>
          <cell r="E644">
            <v>177470.10612384614</v>
          </cell>
        </row>
        <row r="645">
          <cell r="C645">
            <v>0</v>
          </cell>
          <cell r="D645" t="str">
            <v>ca</v>
          </cell>
          <cell r="E645">
            <v>179960.52611384616</v>
          </cell>
        </row>
        <row r="646">
          <cell r="C646">
            <v>0</v>
          </cell>
          <cell r="D646" t="str">
            <v>ca</v>
          </cell>
          <cell r="E646">
            <v>184359.79809784616</v>
          </cell>
        </row>
        <row r="647">
          <cell r="C647">
            <v>0</v>
          </cell>
          <cell r="D647" t="str">
            <v>ca</v>
          </cell>
          <cell r="E647">
            <v>193306.20607384614</v>
          </cell>
        </row>
        <row r="648">
          <cell r="C648">
            <v>0</v>
          </cell>
          <cell r="D648" t="str">
            <v>ca</v>
          </cell>
          <cell r="E648">
            <v>196747.62606384614</v>
          </cell>
        </row>
        <row r="649">
          <cell r="C649">
            <v>0</v>
          </cell>
          <cell r="D649" t="str">
            <v>ca</v>
          </cell>
          <cell r="E649">
            <v>210004.85047384616</v>
          </cell>
        </row>
        <row r="650">
          <cell r="C650">
            <v>0</v>
          </cell>
          <cell r="D650" t="str">
            <v>ca</v>
          </cell>
          <cell r="E650">
            <v>253099.42375384615</v>
          </cell>
        </row>
        <row r="651">
          <cell r="C651">
            <v>0</v>
          </cell>
          <cell r="D651" t="str">
            <v>ca</v>
          </cell>
          <cell r="E651">
            <v>275448.85479384614</v>
          </cell>
        </row>
        <row r="652">
          <cell r="C652">
            <v>0</v>
          </cell>
          <cell r="D652" t="str">
            <v>ca</v>
          </cell>
          <cell r="E652">
            <v>313646.00135384616</v>
          </cell>
        </row>
        <row r="653">
          <cell r="C653">
            <v>0</v>
          </cell>
          <cell r="D653" t="str">
            <v>ca</v>
          </cell>
          <cell r="E653">
            <v>327461.71687384613</v>
          </cell>
        </row>
        <row r="654">
          <cell r="C654">
            <v>0</v>
          </cell>
          <cell r="D654" t="str">
            <v>ca</v>
          </cell>
          <cell r="E654">
            <v>358658.86343384616</v>
          </cell>
        </row>
        <row r="655">
          <cell r="C655">
            <v>0</v>
          </cell>
          <cell r="D655" t="str">
            <v>ca</v>
          </cell>
          <cell r="E655">
            <v>377679.57895384618</v>
          </cell>
        </row>
        <row r="656">
          <cell r="C656">
            <v>0</v>
          </cell>
          <cell r="D656" t="str">
            <v>ca</v>
          </cell>
          <cell r="E656">
            <v>437287.15655384614</v>
          </cell>
        </row>
        <row r="657">
          <cell r="C657">
            <v>0</v>
          </cell>
          <cell r="D657" t="str">
            <v>ca</v>
          </cell>
          <cell r="E657">
            <v>491248.73415384616</v>
          </cell>
        </row>
        <row r="658">
          <cell r="C658">
            <v>0</v>
          </cell>
          <cell r="D658" t="str">
            <v>ca</v>
          </cell>
          <cell r="E658">
            <v>516055.02295384614</v>
          </cell>
        </row>
        <row r="659">
          <cell r="C659">
            <v>0</v>
          </cell>
          <cell r="D659" t="str">
            <v>ca</v>
          </cell>
          <cell r="E659">
            <v>625990.17815384618</v>
          </cell>
        </row>
        <row r="660">
          <cell r="C660">
            <v>0</v>
          </cell>
          <cell r="D660" t="str">
            <v>ca</v>
          </cell>
          <cell r="E660">
            <v>641382.17815384618</v>
          </cell>
        </row>
        <row r="661">
          <cell r="C661">
            <v>0</v>
          </cell>
          <cell r="D661" t="str">
            <v>ca</v>
          </cell>
          <cell r="E661">
            <v>816442.77303384617</v>
          </cell>
        </row>
        <row r="662">
          <cell r="C662" t="str">
            <v>M¸y b¬m n­íc</v>
          </cell>
          <cell r="D662">
            <v>0</v>
          </cell>
          <cell r="E662">
            <v>0</v>
          </cell>
        </row>
        <row r="663">
          <cell r="C663">
            <v>0</v>
          </cell>
          <cell r="D663" t="str">
            <v>ca</v>
          </cell>
          <cell r="E663">
            <v>246702.8916083916</v>
          </cell>
        </row>
        <row r="664">
          <cell r="C664">
            <v>0</v>
          </cell>
          <cell r="D664" t="str">
            <v>ca</v>
          </cell>
          <cell r="E664">
            <v>253855.29615384614</v>
          </cell>
        </row>
        <row r="665">
          <cell r="C665">
            <v>0</v>
          </cell>
          <cell r="D665" t="str">
            <v>ca</v>
          </cell>
          <cell r="E665">
            <v>266099.50979020982</v>
          </cell>
        </row>
        <row r="666">
          <cell r="C666">
            <v>0</v>
          </cell>
          <cell r="D666" t="str">
            <v>ca</v>
          </cell>
          <cell r="E666">
            <v>271487.91433566436</v>
          </cell>
        </row>
        <row r="667">
          <cell r="C667">
            <v>0</v>
          </cell>
          <cell r="D667" t="str">
            <v>ca</v>
          </cell>
          <cell r="E667">
            <v>295860.70979020977</v>
          </cell>
        </row>
        <row r="668">
          <cell r="C668" t="str">
            <v>M¸y b¬m n­íc 15,0 CV</v>
          </cell>
          <cell r="D668" t="str">
            <v>ca</v>
          </cell>
          <cell r="E668">
            <v>356964.64160839166</v>
          </cell>
        </row>
        <row r="669">
          <cell r="C669">
            <v>0</v>
          </cell>
          <cell r="D669" t="str">
            <v>ca</v>
          </cell>
          <cell r="E669">
            <v>405926.57342657342</v>
          </cell>
        </row>
        <row r="670">
          <cell r="C670">
            <v>0</v>
          </cell>
          <cell r="D670" t="str">
            <v>ca</v>
          </cell>
          <cell r="E670">
            <v>415600.84615384613</v>
          </cell>
        </row>
        <row r="671">
          <cell r="C671">
            <v>0</v>
          </cell>
          <cell r="D671" t="str">
            <v>ca</v>
          </cell>
          <cell r="E671">
            <v>547813.90069930058</v>
          </cell>
        </row>
        <row r="672">
          <cell r="C672">
            <v>0</v>
          </cell>
          <cell r="D672" t="str">
            <v>ca</v>
          </cell>
          <cell r="E672">
            <v>604402.20979020977</v>
          </cell>
        </row>
        <row r="673">
          <cell r="C673">
            <v>0</v>
          </cell>
          <cell r="D673" t="str">
            <v>ca</v>
          </cell>
          <cell r="E673">
            <v>906753.11888111883</v>
          </cell>
        </row>
        <row r="674">
          <cell r="C674">
            <v>0</v>
          </cell>
          <cell r="D674" t="str">
            <v>ca</v>
          </cell>
          <cell r="E674">
            <v>1005912.9370629371</v>
          </cell>
        </row>
        <row r="675">
          <cell r="C675">
            <v>0</v>
          </cell>
          <cell r="D675" t="str">
            <v>ca</v>
          </cell>
          <cell r="E675">
            <v>1325519.1888111888</v>
          </cell>
        </row>
        <row r="676">
          <cell r="C676">
            <v>0</v>
          </cell>
          <cell r="D676" t="str">
            <v>ca</v>
          </cell>
          <cell r="E676">
            <v>2975002.9895104892</v>
          </cell>
        </row>
        <row r="677">
          <cell r="C677" t="str">
            <v>M¸y b¬m n­íc, ®éng c¬ x¨ng - c«ng suÊt:</v>
          </cell>
          <cell r="D677">
            <v>0</v>
          </cell>
          <cell r="E677">
            <v>0</v>
          </cell>
        </row>
        <row r="678">
          <cell r="C678">
            <v>0</v>
          </cell>
          <cell r="D678" t="str">
            <v>ca</v>
          </cell>
          <cell r="E678">
            <v>237445.81192020979</v>
          </cell>
        </row>
        <row r="679">
          <cell r="C679">
            <v>0</v>
          </cell>
          <cell r="D679" t="str">
            <v>ca</v>
          </cell>
          <cell r="E679">
            <v>249121.46717566432</v>
          </cell>
        </row>
        <row r="680">
          <cell r="C680">
            <v>0</v>
          </cell>
          <cell r="D680" t="str">
            <v>ca</v>
          </cell>
          <cell r="E680">
            <v>272624.77768657345</v>
          </cell>
        </row>
        <row r="681">
          <cell r="C681">
            <v>0</v>
          </cell>
          <cell r="D681" t="str">
            <v>ca</v>
          </cell>
          <cell r="E681">
            <v>287455.43294202798</v>
          </cell>
        </row>
        <row r="682">
          <cell r="C682">
            <v>0</v>
          </cell>
          <cell r="D682" t="str">
            <v>ca</v>
          </cell>
          <cell r="E682">
            <v>297320.08819748252</v>
          </cell>
        </row>
        <row r="683">
          <cell r="C683" t="str">
            <v>M¸y b¬m röa ®­êng èng - c«ng suÊt:</v>
          </cell>
          <cell r="D683">
            <v>0</v>
          </cell>
          <cell r="E683">
            <v>0</v>
          </cell>
        </row>
        <row r="684">
          <cell r="C684">
            <v>0</v>
          </cell>
          <cell r="D684" t="str">
            <v>ca</v>
          </cell>
          <cell r="E684">
            <v>2606734.6083916086</v>
          </cell>
        </row>
        <row r="685">
          <cell r="C685">
            <v>0</v>
          </cell>
          <cell r="D685" t="str">
            <v>ca</v>
          </cell>
          <cell r="E685">
            <v>2309036.5174825178</v>
          </cell>
        </row>
        <row r="686">
          <cell r="C686">
            <v>0</v>
          </cell>
          <cell r="D686" t="str">
            <v>ca</v>
          </cell>
          <cell r="E686">
            <v>1835753.1878195805</v>
          </cell>
        </row>
        <row r="687">
          <cell r="C687" t="str">
            <v>M¸y nÐn thö ®­êng èng - c«ng suÊt:</v>
          </cell>
          <cell r="D687">
            <v>0</v>
          </cell>
          <cell r="E687">
            <v>0</v>
          </cell>
        </row>
        <row r="688">
          <cell r="C688">
            <v>0</v>
          </cell>
          <cell r="D688" t="str">
            <v>ca</v>
          </cell>
          <cell r="E688">
            <v>1118204.559927972</v>
          </cell>
        </row>
        <row r="689">
          <cell r="C689">
            <v>0</v>
          </cell>
          <cell r="D689" t="str">
            <v>ca</v>
          </cell>
          <cell r="E689">
            <v>2101788.8657727269</v>
          </cell>
        </row>
        <row r="690">
          <cell r="C690" t="str">
            <v>M¸y kiÓm tra mèi hµn ®­êng èng:</v>
          </cell>
          <cell r="D690">
            <v>0</v>
          </cell>
          <cell r="E690">
            <v>0</v>
          </cell>
        </row>
        <row r="691">
          <cell r="C691">
            <v>0</v>
          </cell>
          <cell r="D691" t="str">
            <v>ca</v>
          </cell>
          <cell r="E691">
            <v>1188209.3351506991</v>
          </cell>
        </row>
        <row r="692">
          <cell r="C692">
            <v>0</v>
          </cell>
          <cell r="D692" t="str">
            <v>ca</v>
          </cell>
          <cell r="E692">
            <v>927814.34469230764</v>
          </cell>
        </row>
        <row r="693">
          <cell r="C693">
            <v>0</v>
          </cell>
          <cell r="D693" t="str">
            <v>ca</v>
          </cell>
          <cell r="E693">
            <v>3190</v>
          </cell>
        </row>
        <row r="694">
          <cell r="C694" t="str">
            <v xml:space="preserve">M¸y ph¸t ®iÖn l­u ®éng - c«ng suÊt: </v>
          </cell>
          <cell r="D694">
            <v>0</v>
          </cell>
          <cell r="E694">
            <v>0</v>
          </cell>
        </row>
        <row r="695">
          <cell r="C695">
            <v>0</v>
          </cell>
          <cell r="D695" t="str">
            <v>ca</v>
          </cell>
          <cell r="E695">
            <v>202445.25524475524</v>
          </cell>
        </row>
        <row r="696">
          <cell r="C696">
            <v>0</v>
          </cell>
          <cell r="D696" t="str">
            <v>ca</v>
          </cell>
          <cell r="E696">
            <v>257134.12797202799</v>
          </cell>
        </row>
        <row r="697">
          <cell r="C697">
            <v>0</v>
          </cell>
          <cell r="D697" t="str">
            <v>ca</v>
          </cell>
          <cell r="E697">
            <v>294535.1734265734</v>
          </cell>
        </row>
        <row r="698">
          <cell r="C698">
            <v>0</v>
          </cell>
          <cell r="D698" t="str">
            <v>ca</v>
          </cell>
          <cell r="E698">
            <v>356421.02797202801</v>
          </cell>
        </row>
        <row r="699">
          <cell r="C699">
            <v>0</v>
          </cell>
          <cell r="D699" t="str">
            <v>ca</v>
          </cell>
          <cell r="E699">
            <v>394680.07342657342</v>
          </cell>
        </row>
        <row r="700">
          <cell r="C700">
            <v>0</v>
          </cell>
          <cell r="D700" t="str">
            <v>ca</v>
          </cell>
          <cell r="E700">
            <v>485906.39160839154</v>
          </cell>
        </row>
        <row r="701">
          <cell r="C701">
            <v>0</v>
          </cell>
          <cell r="D701" t="str">
            <v>ca</v>
          </cell>
          <cell r="E701">
            <v>529063.20979020977</v>
          </cell>
        </row>
        <row r="702">
          <cell r="C702">
            <v>0</v>
          </cell>
          <cell r="D702" t="str">
            <v>ca</v>
          </cell>
          <cell r="E702">
            <v>573737.02797202801</v>
          </cell>
        </row>
        <row r="703">
          <cell r="C703">
            <v>0</v>
          </cell>
          <cell r="D703" t="str">
            <v>ca</v>
          </cell>
          <cell r="E703">
            <v>657621.66433566436</v>
          </cell>
        </row>
        <row r="704">
          <cell r="C704">
            <v>0</v>
          </cell>
          <cell r="D704" t="str">
            <v>ca</v>
          </cell>
          <cell r="E704">
            <v>700323.48251748248</v>
          </cell>
        </row>
        <row r="705">
          <cell r="C705">
            <v>0</v>
          </cell>
          <cell r="D705" t="str">
            <v>ca</v>
          </cell>
          <cell r="E705">
            <v>773734.11888111883</v>
          </cell>
        </row>
        <row r="706">
          <cell r="C706">
            <v>0</v>
          </cell>
          <cell r="D706" t="str">
            <v>ca</v>
          </cell>
          <cell r="E706">
            <v>852605.52797202801</v>
          </cell>
        </row>
        <row r="707">
          <cell r="C707">
            <v>0</v>
          </cell>
          <cell r="D707" t="str">
            <v>ca</v>
          </cell>
          <cell r="E707">
            <v>974655.93706293718</v>
          </cell>
        </row>
        <row r="708">
          <cell r="C708">
            <v>0</v>
          </cell>
          <cell r="D708" t="str">
            <v>ca</v>
          </cell>
          <cell r="E708">
            <v>1288679.5506993008</v>
          </cell>
        </row>
        <row r="709">
          <cell r="C709">
            <v>0</v>
          </cell>
          <cell r="D709" t="str">
            <v>ca</v>
          </cell>
          <cell r="E709">
            <v>1383760.9947902099</v>
          </cell>
        </row>
        <row r="710">
          <cell r="C710" t="str">
            <v xml:space="preserve">M¸y nÐn khÝ, ®éng c¬ x¨ng - n¨ng suÊt: </v>
          </cell>
          <cell r="D710">
            <v>0</v>
          </cell>
          <cell r="E710">
            <v>0</v>
          </cell>
        </row>
        <row r="711">
          <cell r="C711">
            <v>0</v>
          </cell>
          <cell r="D711" t="str">
            <v>ca</v>
          </cell>
          <cell r="E711">
            <v>212695.7772852098</v>
          </cell>
        </row>
        <row r="712">
          <cell r="C712">
            <v>0</v>
          </cell>
          <cell r="D712" t="str">
            <v>ca</v>
          </cell>
          <cell r="E712">
            <v>233361.36367202795</v>
          </cell>
        </row>
        <row r="713">
          <cell r="C713">
            <v>0</v>
          </cell>
          <cell r="D713" t="str">
            <v>ca</v>
          </cell>
          <cell r="E713">
            <v>258545.67418293707</v>
          </cell>
        </row>
        <row r="714">
          <cell r="C714">
            <v>0</v>
          </cell>
          <cell r="D714" t="str">
            <v>ca</v>
          </cell>
          <cell r="E714">
            <v>340053.75539930072</v>
          </cell>
        </row>
        <row r="715">
          <cell r="C715">
            <v>0</v>
          </cell>
          <cell r="D715" t="str">
            <v>ca</v>
          </cell>
          <cell r="E715">
            <v>494989.98629930068</v>
          </cell>
        </row>
        <row r="716">
          <cell r="C716">
            <v>0</v>
          </cell>
          <cell r="D716" t="str">
            <v>ca</v>
          </cell>
          <cell r="E716">
            <v>688354.41306293709</v>
          </cell>
        </row>
        <row r="717">
          <cell r="C717">
            <v>0</v>
          </cell>
          <cell r="D717" t="str">
            <v>ca</v>
          </cell>
          <cell r="E717">
            <v>882256.00065384607</v>
          </cell>
        </row>
        <row r="718">
          <cell r="C718">
            <v>0</v>
          </cell>
          <cell r="D718" t="str">
            <v>ca</v>
          </cell>
          <cell r="E718">
            <v>1306734.4624538461</v>
          </cell>
        </row>
        <row r="719">
          <cell r="C719" t="str">
            <v>M¸y nÐn khÝ</v>
          </cell>
          <cell r="D719">
            <v>0</v>
          </cell>
          <cell r="E719">
            <v>0</v>
          </cell>
        </row>
        <row r="720">
          <cell r="C720">
            <v>0</v>
          </cell>
          <cell r="D720" t="str">
            <v>ca</v>
          </cell>
          <cell r="E720">
            <v>209623.14115384617</v>
          </cell>
        </row>
        <row r="721">
          <cell r="C721">
            <v>0</v>
          </cell>
          <cell r="D721" t="str">
            <v>ca</v>
          </cell>
          <cell r="E721">
            <v>314434.80979020981</v>
          </cell>
        </row>
        <row r="722">
          <cell r="C722">
            <v>0</v>
          </cell>
          <cell r="D722" t="str">
            <v>ca</v>
          </cell>
          <cell r="E722">
            <v>419144.84615384613</v>
          </cell>
        </row>
        <row r="723">
          <cell r="C723">
            <v>0</v>
          </cell>
          <cell r="D723" t="str">
            <v>ca</v>
          </cell>
          <cell r="E723">
            <v>439611.9461538461</v>
          </cell>
        </row>
        <row r="724">
          <cell r="C724">
            <v>0</v>
          </cell>
          <cell r="D724" t="str">
            <v>ca</v>
          </cell>
          <cell r="E724">
            <v>541876.48251748248</v>
          </cell>
        </row>
        <row r="725">
          <cell r="C725" t="str">
            <v>M¸y nÐn khÝ 240,0 m3/h</v>
          </cell>
          <cell r="D725" t="str">
            <v>ca</v>
          </cell>
          <cell r="E725">
            <v>684665.1097902098</v>
          </cell>
        </row>
        <row r="726">
          <cell r="C726">
            <v>0</v>
          </cell>
          <cell r="D726" t="str">
            <v>ca</v>
          </cell>
          <cell r="E726">
            <v>791596.39160839154</v>
          </cell>
        </row>
        <row r="727">
          <cell r="C727" t="str">
            <v>M¸y nÐn khÝ 360,0 m3/h</v>
          </cell>
          <cell r="D727" t="str">
            <v>ca</v>
          </cell>
          <cell r="E727">
            <v>834809.62797202799</v>
          </cell>
        </row>
        <row r="728">
          <cell r="C728">
            <v>0</v>
          </cell>
          <cell r="D728" t="str">
            <v>ca</v>
          </cell>
          <cell r="E728">
            <v>951004.4825174826</v>
          </cell>
        </row>
        <row r="729">
          <cell r="C729">
            <v>0</v>
          </cell>
          <cell r="D729" t="str">
            <v>ca</v>
          </cell>
          <cell r="E729">
            <v>987259.28251748264</v>
          </cell>
        </row>
        <row r="730">
          <cell r="C730" t="str">
            <v>M¸y nÐn khÝ 600,0 m3/h</v>
          </cell>
          <cell r="D730" t="str">
            <v>ca</v>
          </cell>
          <cell r="E730">
            <v>1087374.9370629371</v>
          </cell>
        </row>
        <row r="731">
          <cell r="C731" t="str">
            <v>M¸y nÐn khÝ 660,0 m3/h</v>
          </cell>
          <cell r="D731" t="str">
            <v>ca</v>
          </cell>
          <cell r="E731">
            <v>1172800.1006993009</v>
          </cell>
        </row>
        <row r="732">
          <cell r="C732">
            <v>0</v>
          </cell>
          <cell r="D732" t="str">
            <v>ca</v>
          </cell>
          <cell r="E732">
            <v>2062411.6643356646</v>
          </cell>
        </row>
        <row r="733">
          <cell r="C733" t="str">
            <v>M¸y nÐn khÝ, ®éng c¬ ®iÖn - n¨ng suÊt:</v>
          </cell>
          <cell r="D733">
            <v>0</v>
          </cell>
          <cell r="E733">
            <v>0</v>
          </cell>
        </row>
        <row r="734">
          <cell r="C734">
            <v>0</v>
          </cell>
          <cell r="D734" t="str">
            <v>ca</v>
          </cell>
          <cell r="E734">
            <v>173017.28680684615</v>
          </cell>
        </row>
        <row r="735">
          <cell r="C735">
            <v>0</v>
          </cell>
          <cell r="D735" t="str">
            <v>ca</v>
          </cell>
          <cell r="E735">
            <v>181258.60540264615</v>
          </cell>
        </row>
        <row r="736">
          <cell r="C736">
            <v>0</v>
          </cell>
          <cell r="D736" t="str">
            <v>ca</v>
          </cell>
          <cell r="E736">
            <v>191187.66739164616</v>
          </cell>
        </row>
        <row r="737">
          <cell r="C737">
            <v>0</v>
          </cell>
          <cell r="D737" t="str">
            <v>ca</v>
          </cell>
          <cell r="E737">
            <v>199705.75052384619</v>
          </cell>
        </row>
        <row r="738">
          <cell r="C738">
            <v>0</v>
          </cell>
          <cell r="D738" t="str">
            <v>ca</v>
          </cell>
          <cell r="E738">
            <v>230623.15225184616</v>
          </cell>
        </row>
        <row r="739">
          <cell r="C739">
            <v>0</v>
          </cell>
          <cell r="D739" t="str">
            <v>ca</v>
          </cell>
          <cell r="E739">
            <v>311750.42182584619</v>
          </cell>
        </row>
        <row r="740">
          <cell r="C740">
            <v>0</v>
          </cell>
          <cell r="D740" t="str">
            <v>ca</v>
          </cell>
          <cell r="E740">
            <v>355266.94176584616</v>
          </cell>
        </row>
        <row r="741">
          <cell r="C741">
            <v>0</v>
          </cell>
          <cell r="D741" t="str">
            <v>ca</v>
          </cell>
          <cell r="E741">
            <v>430156.47755784611</v>
          </cell>
        </row>
        <row r="742">
          <cell r="C742">
            <v>0</v>
          </cell>
          <cell r="D742" t="str">
            <v>ca</v>
          </cell>
          <cell r="E742">
            <v>475021.72551384615</v>
          </cell>
        </row>
        <row r="743">
          <cell r="C743">
            <v>0</v>
          </cell>
          <cell r="D743" t="str">
            <v>ca</v>
          </cell>
          <cell r="E743">
            <v>754794.62122584612</v>
          </cell>
        </row>
        <row r="744">
          <cell r="C744" t="str">
            <v>M¸y biÕn thÕ hµn mét chiÒu - c«ng suÊt:</v>
          </cell>
          <cell r="D744">
            <v>0</v>
          </cell>
          <cell r="E744">
            <v>0</v>
          </cell>
        </row>
        <row r="745">
          <cell r="C745">
            <v>0</v>
          </cell>
          <cell r="D745" t="str">
            <v>ca</v>
          </cell>
          <cell r="E745">
            <v>368839.86775384616</v>
          </cell>
        </row>
        <row r="746">
          <cell r="C746">
            <v>0</v>
          </cell>
          <cell r="D746" t="str">
            <v>ca</v>
          </cell>
          <cell r="E746">
            <v>413356.62315384613</v>
          </cell>
        </row>
        <row r="747">
          <cell r="C747" t="str">
            <v>M¸y hµn</v>
          </cell>
          <cell r="D747">
            <v>0</v>
          </cell>
          <cell r="E747">
            <v>0</v>
          </cell>
        </row>
        <row r="748">
          <cell r="C748">
            <v>0</v>
          </cell>
          <cell r="D748" t="str">
            <v>ca</v>
          </cell>
          <cell r="E748">
            <v>214873.34831384616</v>
          </cell>
        </row>
        <row r="749">
          <cell r="C749">
            <v>0</v>
          </cell>
          <cell r="D749" t="str">
            <v>ca</v>
          </cell>
          <cell r="E749">
            <v>228113.97493384616</v>
          </cell>
        </row>
        <row r="750">
          <cell r="C750">
            <v>0</v>
          </cell>
          <cell r="D750" t="str">
            <v>ca</v>
          </cell>
          <cell r="E750">
            <v>230642.24307384616</v>
          </cell>
        </row>
        <row r="751">
          <cell r="C751">
            <v>0</v>
          </cell>
          <cell r="D751" t="str">
            <v>ca</v>
          </cell>
          <cell r="E751">
            <v>241543.60155384615</v>
          </cell>
        </row>
        <row r="752">
          <cell r="C752">
            <v>0</v>
          </cell>
          <cell r="D752" t="str">
            <v>ca</v>
          </cell>
          <cell r="E752">
            <v>260075.10371384613</v>
          </cell>
        </row>
        <row r="753">
          <cell r="C753" t="str">
            <v>M¸y hµn 23,0 kW</v>
          </cell>
          <cell r="D753" t="str">
            <v>ca</v>
          </cell>
          <cell r="E753">
            <v>303618.98357384617</v>
          </cell>
        </row>
        <row r="754">
          <cell r="C754">
            <v>0</v>
          </cell>
          <cell r="D754" t="str">
            <v>ca</v>
          </cell>
          <cell r="E754">
            <v>323822.92350384616</v>
          </cell>
        </row>
        <row r="755">
          <cell r="C755">
            <v>0</v>
          </cell>
          <cell r="D755" t="str">
            <v>ca</v>
          </cell>
          <cell r="E755">
            <v>331070.01192184613</v>
          </cell>
        </row>
        <row r="756">
          <cell r="C756">
            <v>0</v>
          </cell>
          <cell r="D756" t="str">
            <v>ca</v>
          </cell>
          <cell r="E756">
            <v>349540.17674384615</v>
          </cell>
        </row>
        <row r="757">
          <cell r="C757" t="str">
            <v xml:space="preserve">M¸y hµn ®iÖn, ®éng c¬ x¨ng - c«ng suÊt: </v>
          </cell>
          <cell r="D757">
            <v>0</v>
          </cell>
          <cell r="E757">
            <v>0</v>
          </cell>
        </row>
        <row r="758">
          <cell r="C758">
            <v>0</v>
          </cell>
          <cell r="D758" t="str">
            <v>ca</v>
          </cell>
          <cell r="E758">
            <v>286973.12243111886</v>
          </cell>
        </row>
        <row r="759">
          <cell r="C759">
            <v>0</v>
          </cell>
          <cell r="D759" t="str">
            <v>ca</v>
          </cell>
          <cell r="E759">
            <v>330127.55953566439</v>
          </cell>
        </row>
        <row r="760">
          <cell r="C760" t="str">
            <v xml:space="preserve">M¸y hµn ®iÖn, ®éng c¬ diezel - c«ng suÊt: </v>
          </cell>
          <cell r="D760">
            <v>0</v>
          </cell>
          <cell r="E760">
            <v>0</v>
          </cell>
        </row>
        <row r="761">
          <cell r="C761">
            <v>0</v>
          </cell>
          <cell r="D761" t="str">
            <v>ca</v>
          </cell>
          <cell r="E761">
            <v>243491.33706293706</v>
          </cell>
        </row>
        <row r="762">
          <cell r="C762">
            <v>0</v>
          </cell>
          <cell r="D762" t="str">
            <v>ca</v>
          </cell>
          <cell r="E762">
            <v>288749.76433566434</v>
          </cell>
        </row>
        <row r="763">
          <cell r="C763">
            <v>0</v>
          </cell>
          <cell r="D763" t="str">
            <v>ca</v>
          </cell>
          <cell r="E763">
            <v>367191.97115384613</v>
          </cell>
        </row>
        <row r="764">
          <cell r="C764" t="str">
            <v>M¸y hµn h¬i - c«ng suÊt:</v>
          </cell>
          <cell r="D764">
            <v>0</v>
          </cell>
          <cell r="E764">
            <v>0</v>
          </cell>
        </row>
        <row r="765">
          <cell r="C765">
            <v>0</v>
          </cell>
          <cell r="D765" t="str">
            <v>ca</v>
          </cell>
          <cell r="E765">
            <v>207645.84615384616</v>
          </cell>
        </row>
        <row r="766">
          <cell r="C766">
            <v>0</v>
          </cell>
          <cell r="D766" t="str">
            <v>ca</v>
          </cell>
          <cell r="E766">
            <v>213729.84615384616</v>
          </cell>
        </row>
        <row r="767">
          <cell r="C767">
            <v>0</v>
          </cell>
          <cell r="D767" t="str">
            <v>ca</v>
          </cell>
          <cell r="E767">
            <v>1101933.4615384615</v>
          </cell>
        </row>
        <row r="768">
          <cell r="C768" t="str">
            <v xml:space="preserve">M¸y phun s¬n (ch­a tÝnh khÝ nÐn) - n¨ng suÊt: </v>
          </cell>
          <cell r="D768">
            <v>0</v>
          </cell>
          <cell r="E768">
            <v>0</v>
          </cell>
        </row>
        <row r="769">
          <cell r="C769">
            <v>0</v>
          </cell>
          <cell r="D769" t="str">
            <v>ca</v>
          </cell>
          <cell r="E769">
            <v>189137.84615384616</v>
          </cell>
        </row>
        <row r="770">
          <cell r="C770">
            <v>0</v>
          </cell>
          <cell r="D770" t="str">
            <v>ca</v>
          </cell>
          <cell r="E770">
            <v>195513.84615384616</v>
          </cell>
        </row>
        <row r="771">
          <cell r="C771" t="str">
            <v>M¸y khoan ®øng</v>
          </cell>
          <cell r="D771">
            <v>0</v>
          </cell>
          <cell r="E771">
            <v>0</v>
          </cell>
        </row>
        <row r="772">
          <cell r="C772">
            <v>0</v>
          </cell>
          <cell r="D772" t="str">
            <v>ca</v>
          </cell>
          <cell r="E772">
            <v>220665.86537384614</v>
          </cell>
        </row>
        <row r="773">
          <cell r="C773" t="str">
            <v>M¸y khoan ®øng 4,5 kW</v>
          </cell>
          <cell r="D773" t="str">
            <v>ca</v>
          </cell>
          <cell r="E773">
            <v>242649.78608384618</v>
          </cell>
        </row>
        <row r="774">
          <cell r="C774" t="str">
            <v>M¸y khoan s¾t cÇm tay, ®­êng kÝnh khoan:</v>
          </cell>
          <cell r="D774">
            <v>0</v>
          </cell>
          <cell r="E774">
            <v>0</v>
          </cell>
        </row>
        <row r="775">
          <cell r="C775">
            <v>0</v>
          </cell>
          <cell r="D775" t="str">
            <v>ca</v>
          </cell>
          <cell r="E775">
            <v>182523.28392384615</v>
          </cell>
        </row>
        <row r="776">
          <cell r="C776" t="str">
            <v>M¸y c¾t s¾t cÇm tay - c«ng suÊt:</v>
          </cell>
          <cell r="D776">
            <v>0</v>
          </cell>
          <cell r="E776">
            <v>0</v>
          </cell>
        </row>
        <row r="777">
          <cell r="C777">
            <v>0</v>
          </cell>
          <cell r="D777" t="str">
            <v>ca</v>
          </cell>
          <cell r="E777">
            <v>196021.72169384616</v>
          </cell>
        </row>
        <row r="778">
          <cell r="C778">
            <v>0</v>
          </cell>
          <cell r="D778" t="str">
            <v>ca</v>
          </cell>
          <cell r="E778">
            <v>198153.98983384616</v>
          </cell>
        </row>
        <row r="779">
          <cell r="C779" t="str">
            <v>M¸y khoan bª t«ng</v>
          </cell>
          <cell r="D779">
            <v>0</v>
          </cell>
          <cell r="E779">
            <v>0</v>
          </cell>
        </row>
        <row r="780">
          <cell r="C780">
            <v>0</v>
          </cell>
          <cell r="D780" t="str">
            <v>ca</v>
          </cell>
          <cell r="E780">
            <v>184264.49103584615</v>
          </cell>
        </row>
        <row r="781">
          <cell r="C781">
            <v>0</v>
          </cell>
          <cell r="D781" t="str">
            <v>ca</v>
          </cell>
          <cell r="E781">
            <v>184387.52947884618</v>
          </cell>
        </row>
        <row r="782">
          <cell r="C782">
            <v>0</v>
          </cell>
          <cell r="D782" t="str">
            <v>ca</v>
          </cell>
          <cell r="E782">
            <v>185944.02058884615</v>
          </cell>
        </row>
        <row r="783">
          <cell r="C783">
            <v>0</v>
          </cell>
          <cell r="D783" t="str">
            <v>ca</v>
          </cell>
          <cell r="E783">
            <v>190762.00280884615</v>
          </cell>
        </row>
        <row r="784">
          <cell r="C784" t="str">
            <v>M¸y khoan bª t«ng 1,50 kW</v>
          </cell>
          <cell r="D784" t="str">
            <v>ca</v>
          </cell>
          <cell r="E784">
            <v>201529.21280384614</v>
          </cell>
        </row>
        <row r="785">
          <cell r="C785" t="str">
            <v>M¸y c¾t g¹ch ®¸</v>
          </cell>
          <cell r="D785">
            <v>0</v>
          </cell>
          <cell r="E785">
            <v>0</v>
          </cell>
        </row>
        <row r="786">
          <cell r="C786" t="str">
            <v>M¸y c¾t g¹ch ®¸ 1,7 kW</v>
          </cell>
          <cell r="D786" t="str">
            <v>ca</v>
          </cell>
          <cell r="E786">
            <v>195812.06479784616</v>
          </cell>
        </row>
        <row r="787">
          <cell r="C787" t="str">
            <v>M¸y c¾t bª t«ng</v>
          </cell>
          <cell r="D787" t="str">
            <v>ca</v>
          </cell>
          <cell r="E787">
            <v>0</v>
          </cell>
        </row>
        <row r="788">
          <cell r="C788">
            <v>0</v>
          </cell>
          <cell r="D788" t="str">
            <v>ca</v>
          </cell>
          <cell r="E788">
            <v>198101.68613384617</v>
          </cell>
        </row>
        <row r="789">
          <cell r="C789" t="str">
            <v>M¸y c¾t bª t«ng 7,50 kW</v>
          </cell>
          <cell r="D789" t="str">
            <v>ca</v>
          </cell>
          <cell r="E789">
            <v>233286.20607384614</v>
          </cell>
        </row>
        <row r="790">
          <cell r="C790">
            <v>0</v>
          </cell>
          <cell r="D790" t="str">
            <v>ca</v>
          </cell>
          <cell r="E790">
            <v>421420.12323384616</v>
          </cell>
        </row>
        <row r="791">
          <cell r="C791" t="str">
            <v>Bóa c¨n khÝ nÐn</v>
          </cell>
          <cell r="D791">
            <v>0</v>
          </cell>
          <cell r="E791">
            <v>0</v>
          </cell>
        </row>
        <row r="792">
          <cell r="C792" t="str">
            <v>Bóa c¨n khÝ nÐn 1,5 m3/ph</v>
          </cell>
          <cell r="D792" t="str">
            <v>ca</v>
          </cell>
          <cell r="E792">
            <v>216575.84615384616</v>
          </cell>
        </row>
        <row r="793">
          <cell r="C793">
            <v>0</v>
          </cell>
          <cell r="D793" t="str">
            <v>ca</v>
          </cell>
          <cell r="E793">
            <v>219222.84615384616</v>
          </cell>
        </row>
        <row r="794">
          <cell r="C794" t="str">
            <v>M¸y uèn èng</v>
          </cell>
          <cell r="D794">
            <v>0</v>
          </cell>
          <cell r="E794">
            <v>0</v>
          </cell>
        </row>
        <row r="795">
          <cell r="C795" t="str">
            <v>M¸y uèn èng 2,8 kW</v>
          </cell>
          <cell r="D795" t="str">
            <v>ca</v>
          </cell>
          <cell r="E795">
            <v>202284.14744984615</v>
          </cell>
        </row>
        <row r="796">
          <cell r="C796" t="str">
            <v>M¸y c¾t èng</v>
          </cell>
          <cell r="D796">
            <v>0</v>
          </cell>
          <cell r="E796">
            <v>0</v>
          </cell>
        </row>
        <row r="797">
          <cell r="C797" t="str">
            <v>M¸y c¾t èng 5,0 kW</v>
          </cell>
          <cell r="D797" t="str">
            <v>ca</v>
          </cell>
          <cell r="E797">
            <v>208716.31275384614</v>
          </cell>
        </row>
        <row r="798">
          <cell r="C798" t="str">
            <v xml:space="preserve">M¸y c¾t t«n - c«ng suÊt: </v>
          </cell>
          <cell r="D798">
            <v>0</v>
          </cell>
          <cell r="E798">
            <v>0</v>
          </cell>
        </row>
        <row r="799">
          <cell r="C799">
            <v>0</v>
          </cell>
          <cell r="D799" t="str">
            <v>ca</v>
          </cell>
          <cell r="E799">
            <v>199453.25941384616</v>
          </cell>
        </row>
        <row r="800">
          <cell r="C800">
            <v>0</v>
          </cell>
          <cell r="D800" t="str">
            <v>ca</v>
          </cell>
          <cell r="E800">
            <v>353867.24595384614</v>
          </cell>
        </row>
        <row r="801">
          <cell r="C801">
            <v>0</v>
          </cell>
          <cell r="D801" t="str">
            <v>ca</v>
          </cell>
          <cell r="E801">
            <v>249726.09939384618</v>
          </cell>
        </row>
        <row r="802">
          <cell r="C802" t="str">
            <v xml:space="preserve">M¸y lèc t«n - c«ng suÊt: </v>
          </cell>
          <cell r="D802">
            <v>0</v>
          </cell>
          <cell r="E802">
            <v>0</v>
          </cell>
        </row>
        <row r="803">
          <cell r="C803">
            <v>0</v>
          </cell>
          <cell r="D803" t="str">
            <v>ca</v>
          </cell>
          <cell r="E803">
            <v>232575.25941384613</v>
          </cell>
        </row>
        <row r="804">
          <cell r="C804" t="str">
            <v>M¸y c¾t ®ét - c«ng suÊt:</v>
          </cell>
          <cell r="D804">
            <v>0</v>
          </cell>
          <cell r="E804">
            <v>0</v>
          </cell>
        </row>
        <row r="805">
          <cell r="C805">
            <v>0</v>
          </cell>
          <cell r="D805" t="str">
            <v>ca</v>
          </cell>
          <cell r="E805">
            <v>214865.14744984618</v>
          </cell>
        </row>
        <row r="806">
          <cell r="C806" t="str">
            <v>M¸y c¾t uèn cèt thÐp</v>
          </cell>
          <cell r="D806">
            <v>0</v>
          </cell>
          <cell r="E806">
            <v>0</v>
          </cell>
        </row>
        <row r="807">
          <cell r="C807" t="str">
            <v>M¸y c¾t uèn cèt thÐp 5,0 kW</v>
          </cell>
          <cell r="D807" t="str">
            <v>ca</v>
          </cell>
          <cell r="E807">
            <v>198459.31275384614</v>
          </cell>
        </row>
        <row r="808">
          <cell r="C808" t="str">
            <v>M¸y c­a kim lo¹i - c«ng suÊt:</v>
          </cell>
          <cell r="D808">
            <v>0</v>
          </cell>
          <cell r="E808">
            <v>0</v>
          </cell>
        </row>
        <row r="809">
          <cell r="C809">
            <v>0</v>
          </cell>
          <cell r="D809" t="str">
            <v>ca</v>
          </cell>
          <cell r="E809">
            <v>194012.93457184616</v>
          </cell>
        </row>
        <row r="810">
          <cell r="C810">
            <v>0</v>
          </cell>
          <cell r="D810" t="str">
            <v>ca</v>
          </cell>
          <cell r="E810">
            <v>201967.50833384617</v>
          </cell>
        </row>
        <row r="811">
          <cell r="C811" t="str">
            <v>M¸y tiÖn - c«ng suÊt:</v>
          </cell>
          <cell r="D811">
            <v>0</v>
          </cell>
          <cell r="E811">
            <v>0</v>
          </cell>
        </row>
        <row r="812">
          <cell r="C812">
            <v>0</v>
          </cell>
          <cell r="D812" t="str">
            <v>ca</v>
          </cell>
          <cell r="E812">
            <v>220861.78608384618</v>
          </cell>
        </row>
        <row r="813">
          <cell r="C813">
            <v>0</v>
          </cell>
          <cell r="D813" t="str">
            <v>ca</v>
          </cell>
          <cell r="E813">
            <v>305214.72601384617</v>
          </cell>
        </row>
        <row r="814">
          <cell r="C814" t="str">
            <v>M¸y bµo thÐp - c«ng suÊt:</v>
          </cell>
          <cell r="D814">
            <v>0</v>
          </cell>
          <cell r="E814">
            <v>0</v>
          </cell>
        </row>
        <row r="815">
          <cell r="C815">
            <v>0</v>
          </cell>
          <cell r="D815" t="str">
            <v>ca</v>
          </cell>
          <cell r="E815">
            <v>262729.24307384616</v>
          </cell>
        </row>
        <row r="816">
          <cell r="C816" t="str">
            <v>M¸y phay - c«ng suÊt:</v>
          </cell>
          <cell r="D816">
            <v>0</v>
          </cell>
          <cell r="E816">
            <v>0</v>
          </cell>
        </row>
        <row r="817">
          <cell r="C817">
            <v>0</v>
          </cell>
          <cell r="D817" t="str">
            <v>ca</v>
          </cell>
          <cell r="E817">
            <v>276700.97493384616</v>
          </cell>
        </row>
        <row r="818">
          <cell r="C818" t="str">
            <v>M¸y ghÐp mÝ - c«ng suÊt:</v>
          </cell>
          <cell r="D818">
            <v>0</v>
          </cell>
          <cell r="E818">
            <v>0</v>
          </cell>
        </row>
        <row r="819">
          <cell r="C819">
            <v>0</v>
          </cell>
          <cell r="D819" t="str">
            <v>ca</v>
          </cell>
          <cell r="E819">
            <v>206630.04317384618</v>
          </cell>
        </row>
        <row r="820">
          <cell r="C820" t="str">
            <v>M¸y mµi</v>
          </cell>
          <cell r="D820">
            <v>0</v>
          </cell>
          <cell r="E820">
            <v>0</v>
          </cell>
        </row>
        <row r="821">
          <cell r="C821">
            <v>0</v>
          </cell>
          <cell r="D821" t="str">
            <v>ca</v>
          </cell>
          <cell r="E821">
            <v>173088.73947384616</v>
          </cell>
        </row>
        <row r="822">
          <cell r="C822" t="str">
            <v>M¸y mµi 2,7 kW</v>
          </cell>
          <cell r="D822" t="str">
            <v>ca</v>
          </cell>
          <cell r="E822">
            <v>184044.10612384614</v>
          </cell>
        </row>
        <row r="823">
          <cell r="C823" t="str">
            <v>M¸y nèi èng nhùa:</v>
          </cell>
          <cell r="D823">
            <v>0</v>
          </cell>
          <cell r="E823">
            <v>0</v>
          </cell>
        </row>
        <row r="824">
          <cell r="C824">
            <v>0</v>
          </cell>
          <cell r="D824" t="str">
            <v>ca</v>
          </cell>
          <cell r="E824">
            <v>428499.84759384615</v>
          </cell>
        </row>
        <row r="825">
          <cell r="C825" t="str">
            <v xml:space="preserve">M¸y c­a gç cÇm tay - c«ng suÊt: </v>
          </cell>
          <cell r="D825">
            <v>0</v>
          </cell>
          <cell r="E825">
            <v>0</v>
          </cell>
        </row>
        <row r="826">
          <cell r="C826">
            <v>0</v>
          </cell>
          <cell r="D826" t="str">
            <v>ca</v>
          </cell>
          <cell r="E826">
            <v>191725.38435584615</v>
          </cell>
        </row>
        <row r="827">
          <cell r="C827" t="str">
            <v>M¸y c¾t cá cÇm tay - c«ng suÊt:</v>
          </cell>
          <cell r="D827">
            <v>0</v>
          </cell>
          <cell r="E827">
            <v>0</v>
          </cell>
        </row>
        <row r="828">
          <cell r="C828">
            <v>0</v>
          </cell>
          <cell r="D828" t="str">
            <v>ca</v>
          </cell>
          <cell r="E828">
            <v>212456.11813784618</v>
          </cell>
        </row>
        <row r="829">
          <cell r="C829" t="str">
            <v>M¸y khoan ®Êt  ®¸, cÇm tay - ®­êng kÝnh khoan:</v>
          </cell>
          <cell r="D829">
            <v>0</v>
          </cell>
          <cell r="E829">
            <v>0</v>
          </cell>
        </row>
        <row r="830">
          <cell r="C830">
            <v>0</v>
          </cell>
          <cell r="D830" t="str">
            <v>ca</v>
          </cell>
          <cell r="E830">
            <v>194970.76878584616</v>
          </cell>
        </row>
        <row r="831">
          <cell r="C831">
            <v>0</v>
          </cell>
          <cell r="D831" t="str">
            <v>ca</v>
          </cell>
          <cell r="E831">
            <v>207862.84615384616</v>
          </cell>
        </row>
        <row r="832">
          <cell r="C832">
            <v>0</v>
          </cell>
          <cell r="D832" t="str">
            <v>ca</v>
          </cell>
          <cell r="E832">
            <v>353559.84615384619</v>
          </cell>
        </row>
        <row r="833">
          <cell r="C833">
            <v>0</v>
          </cell>
          <cell r="D833" t="str">
            <v>ca</v>
          </cell>
          <cell r="E833">
            <v>176110.84615384616</v>
          </cell>
        </row>
        <row r="834">
          <cell r="C834" t="str">
            <v xml:space="preserve">M¸y khoan xoay ®Ëp tù hµnh, khÝ nÐn (ch­a tÝnh khÝ nÐn) - ®­êng kÝnh khoan:  </v>
          </cell>
          <cell r="D834">
            <v>0</v>
          </cell>
          <cell r="E834">
            <v>0</v>
          </cell>
        </row>
        <row r="835">
          <cell r="C835">
            <v>0</v>
          </cell>
          <cell r="D835" t="str">
            <v>ca</v>
          </cell>
          <cell r="E835">
            <v>1457619.6923076925</v>
          </cell>
        </row>
        <row r="836">
          <cell r="C836">
            <v>0</v>
          </cell>
          <cell r="D836" t="str">
            <v>ca</v>
          </cell>
          <cell r="E836">
            <v>1731219.6923076925</v>
          </cell>
        </row>
        <row r="837">
          <cell r="C837" t="str">
            <v xml:space="preserve">M¸y khoan xoay ®Ëp tù hµnh, ®éng c¬ ®iÖn - ®­êng kÝnh khoan: </v>
          </cell>
          <cell r="D837">
            <v>0</v>
          </cell>
          <cell r="E837">
            <v>0</v>
          </cell>
        </row>
        <row r="838">
          <cell r="C838">
            <v>0</v>
          </cell>
          <cell r="D838" t="str">
            <v>ca</v>
          </cell>
          <cell r="E838">
            <v>2115505.7398276925</v>
          </cell>
        </row>
        <row r="839">
          <cell r="C839" t="str">
            <v xml:space="preserve">M¸y khoan ®Ëp c¸p - ®­êng kÝnh khoan: </v>
          </cell>
          <cell r="D839">
            <v>0</v>
          </cell>
          <cell r="E839">
            <v>0</v>
          </cell>
        </row>
        <row r="840">
          <cell r="C840">
            <v>0</v>
          </cell>
          <cell r="D840" t="str">
            <v>ca</v>
          </cell>
          <cell r="E840">
            <v>993051.33806153852</v>
          </cell>
        </row>
        <row r="841">
          <cell r="C841" t="str">
            <v xml:space="preserve">M¸y khoan ®Ëp xoay tù hµnh, ®éng c¬ ®iÖn - ®­êng kÝnh khoan: </v>
          </cell>
          <cell r="D841">
            <v>0</v>
          </cell>
          <cell r="E841">
            <v>0</v>
          </cell>
        </row>
        <row r="842">
          <cell r="C842">
            <v>0</v>
          </cell>
          <cell r="D842" t="str">
            <v>ca</v>
          </cell>
          <cell r="E842">
            <v>2412220.2905076919</v>
          </cell>
        </row>
        <row r="843">
          <cell r="C843" t="str">
            <v>M¸y khoan ®Ëp xoay tù hµnh, ®éng c¬ diezel - ®­êng kÝnh khoan:</v>
          </cell>
          <cell r="D843">
            <v>0</v>
          </cell>
          <cell r="E843">
            <v>0</v>
          </cell>
        </row>
        <row r="844">
          <cell r="C844">
            <v>0</v>
          </cell>
          <cell r="D844" t="str">
            <v>ca</v>
          </cell>
          <cell r="E844">
            <v>5200154.5874125874</v>
          </cell>
        </row>
        <row r="845">
          <cell r="C845">
            <v>0</v>
          </cell>
          <cell r="D845" t="str">
            <v>ca</v>
          </cell>
          <cell r="E845">
            <v>5539604.3828671323</v>
          </cell>
        </row>
        <row r="846">
          <cell r="C846">
            <v>0</v>
          </cell>
          <cell r="D846" t="str">
            <v>ca</v>
          </cell>
          <cell r="E846">
            <v>7119336.1692307694</v>
          </cell>
        </row>
        <row r="847">
          <cell r="C847">
            <v>0</v>
          </cell>
          <cell r="D847" t="str">
            <v>ca</v>
          </cell>
          <cell r="E847">
            <v>7887061.4965034965</v>
          </cell>
        </row>
        <row r="848">
          <cell r="C848">
            <v>0</v>
          </cell>
          <cell r="D848" t="str">
            <v>ca</v>
          </cell>
          <cell r="E848">
            <v>7165970.7510489505</v>
          </cell>
        </row>
        <row r="849">
          <cell r="C849">
            <v>0</v>
          </cell>
          <cell r="D849" t="str">
            <v>ca</v>
          </cell>
          <cell r="E849">
            <v>8848840.8146853149</v>
          </cell>
        </row>
        <row r="850">
          <cell r="C850" t="str">
            <v>M¸y khoan xoay cÇu, ®éng c¬ ®iÖn - ®­êng kÝnh khoan:</v>
          </cell>
          <cell r="D850">
            <v>0</v>
          </cell>
          <cell r="E850">
            <v>0</v>
          </cell>
        </row>
        <row r="851">
          <cell r="C851">
            <v>0</v>
          </cell>
          <cell r="D851" t="str">
            <v>ca</v>
          </cell>
          <cell r="E851">
            <v>10146002.001510773</v>
          </cell>
        </row>
        <row r="852">
          <cell r="C852" t="str">
            <v>M¸y khoan xoay cÇu, ®éng c¬ ®iezel - ®­êng kÝnh khoan:</v>
          </cell>
          <cell r="D852">
            <v>0</v>
          </cell>
          <cell r="E852">
            <v>0</v>
          </cell>
        </row>
        <row r="853">
          <cell r="C853">
            <v>0</v>
          </cell>
          <cell r="D853" t="str">
            <v>ca</v>
          </cell>
          <cell r="E853">
            <v>12150662.17832168</v>
          </cell>
        </row>
        <row r="854">
          <cell r="C854" t="str">
            <v>M¸y khoan hÇm tù hµnh, ®éng c¬ ®iezel - ®­êng kÝnh khoan:</v>
          </cell>
          <cell r="D854">
            <v>0</v>
          </cell>
          <cell r="E854">
            <v>0</v>
          </cell>
        </row>
        <row r="855">
          <cell r="C855">
            <v>0</v>
          </cell>
          <cell r="D855" t="str">
            <v>ca</v>
          </cell>
          <cell r="E855">
            <v>11555802.415734265</v>
          </cell>
        </row>
        <row r="856">
          <cell r="C856">
            <v>0</v>
          </cell>
          <cell r="D856" t="str">
            <v>ca</v>
          </cell>
          <cell r="E856">
            <v>16530937.856643356</v>
          </cell>
        </row>
        <row r="857">
          <cell r="C857" t="str">
            <v xml:space="preserve">M¸y khoan nÐo - ®é s©u khoan: </v>
          </cell>
          <cell r="D857">
            <v>0</v>
          </cell>
          <cell r="E857">
            <v>0</v>
          </cell>
        </row>
        <row r="858">
          <cell r="C858">
            <v>0</v>
          </cell>
          <cell r="D858" t="str">
            <v>ca</v>
          </cell>
          <cell r="E858">
            <v>12101914.62937063</v>
          </cell>
        </row>
        <row r="859">
          <cell r="C859" t="str">
            <v>M¸y khoan ng­îc (toµn tiÕt diÖn), ®­êng kÝnh khoan:</v>
          </cell>
          <cell r="D859">
            <v>0</v>
          </cell>
          <cell r="E859">
            <v>0</v>
          </cell>
        </row>
        <row r="860">
          <cell r="C860">
            <v>0</v>
          </cell>
          <cell r="D860" t="str">
            <v>ca</v>
          </cell>
          <cell r="E860">
            <v>44683337.533461533</v>
          </cell>
        </row>
        <row r="861">
          <cell r="C861" t="str">
            <v xml:space="preserve">Tæ hîp dµn khoan leo, c«ng suÊt: </v>
          </cell>
          <cell r="D861">
            <v>0</v>
          </cell>
          <cell r="E861">
            <v>0</v>
          </cell>
        </row>
        <row r="862">
          <cell r="C862">
            <v>0</v>
          </cell>
          <cell r="D862" t="str">
            <v>ca</v>
          </cell>
          <cell r="E862">
            <v>2801966.8860338461</v>
          </cell>
        </row>
        <row r="863">
          <cell r="C863" t="str">
            <v>M¸y khoan giÕng khai th¸c n­íc ngÇm, khoan ®Ëp c¸p - c«ng suÊt:</v>
          </cell>
          <cell r="D863">
            <v>0</v>
          </cell>
          <cell r="E863">
            <v>0</v>
          </cell>
        </row>
        <row r="864">
          <cell r="C864">
            <v>0</v>
          </cell>
          <cell r="D864" t="str">
            <v>ca</v>
          </cell>
          <cell r="E864">
            <v>1524082.0040615385</v>
          </cell>
        </row>
        <row r="865">
          <cell r="C865" t="str">
            <v xml:space="preserve">M¸y khoan giÕng khai th¸c n­íc ngÇm, khoan xoay - c«ng suÊt: </v>
          </cell>
          <cell r="D865">
            <v>0</v>
          </cell>
          <cell r="E865">
            <v>0</v>
          </cell>
        </row>
        <row r="866">
          <cell r="C866">
            <v>0</v>
          </cell>
          <cell r="D866" t="str">
            <v>ca</v>
          </cell>
          <cell r="E866">
            <v>2040583.6657342657</v>
          </cell>
        </row>
        <row r="867">
          <cell r="C867">
            <v>0</v>
          </cell>
          <cell r="D867" t="str">
            <v>ca</v>
          </cell>
          <cell r="E867">
            <v>8621769.3286713287</v>
          </cell>
        </row>
        <row r="868">
          <cell r="C868" t="str">
            <v>M¸y vµ thiÕt bÞ khoan ®Æt ®­êng c¸p ngÇm:</v>
          </cell>
          <cell r="D868">
            <v>0</v>
          </cell>
          <cell r="E868">
            <v>0</v>
          </cell>
        </row>
        <row r="869">
          <cell r="C869">
            <v>0</v>
          </cell>
          <cell r="D869" t="str">
            <v>ca</v>
          </cell>
          <cell r="E869">
            <v>5971055.8566307686</v>
          </cell>
        </row>
        <row r="870">
          <cell r="C870">
            <v>0</v>
          </cell>
          <cell r="D870" t="str">
            <v>ca</v>
          </cell>
          <cell r="E870">
            <v>3503494.5718399999</v>
          </cell>
        </row>
        <row r="871">
          <cell r="C871" t="str">
            <v>M¸y khoan ®Æt ®­êng èng ngÇm:</v>
          </cell>
          <cell r="D871">
            <v>0</v>
          </cell>
          <cell r="E871">
            <v>0</v>
          </cell>
        </row>
        <row r="872">
          <cell r="C872">
            <v>0</v>
          </cell>
          <cell r="D872" t="str">
            <v>ca</v>
          </cell>
          <cell r="E872">
            <v>11880899.552497759</v>
          </cell>
        </row>
        <row r="873">
          <cell r="C873">
            <v>0</v>
          </cell>
          <cell r="D873" t="str">
            <v>ca</v>
          </cell>
          <cell r="E873">
            <v>3130814.6428430071</v>
          </cell>
        </row>
        <row r="874">
          <cell r="C874" t="str">
            <v>M¸y khoan t¹o lç neo gia cè m¸i ta luy:</v>
          </cell>
          <cell r="D874">
            <v>0</v>
          </cell>
          <cell r="E874">
            <v>0</v>
          </cell>
        </row>
        <row r="875">
          <cell r="C875">
            <v>0</v>
          </cell>
          <cell r="D875" t="str">
            <v>ca</v>
          </cell>
          <cell r="E875">
            <v>1809589.7202797201</v>
          </cell>
        </row>
        <row r="876">
          <cell r="C876" t="str">
            <v>M¸y ®ãng cäc</v>
          </cell>
          <cell r="D876">
            <v>0</v>
          </cell>
          <cell r="E876">
            <v>0</v>
          </cell>
        </row>
        <row r="877">
          <cell r="C877">
            <v>0</v>
          </cell>
          <cell r="D877" t="str">
            <v>ca</v>
          </cell>
          <cell r="E877">
            <v>1949677.6293706296</v>
          </cell>
        </row>
        <row r="878">
          <cell r="C878" t="str">
            <v>M¸y ®ãng cäc 1,2 T</v>
          </cell>
          <cell r="D878" t="str">
            <v>ca</v>
          </cell>
          <cell r="E878">
            <v>2302255.2657342656</v>
          </cell>
        </row>
        <row r="879">
          <cell r="C879" t="str">
            <v>M¸y ®ãng cäc 1,8 T</v>
          </cell>
          <cell r="D879" t="str">
            <v>ca</v>
          </cell>
          <cell r="E879">
            <v>2475937.5489510493</v>
          </cell>
        </row>
        <row r="880">
          <cell r="C880">
            <v>0</v>
          </cell>
          <cell r="D880" t="str">
            <v>ca</v>
          </cell>
          <cell r="E880">
            <v>3646440.0524475523</v>
          </cell>
        </row>
        <row r="881">
          <cell r="C881">
            <v>0</v>
          </cell>
          <cell r="D881" t="str">
            <v>ca</v>
          </cell>
          <cell r="E881">
            <v>4057257.3251748253</v>
          </cell>
        </row>
        <row r="882">
          <cell r="C882" t="str">
            <v>Bóa diezel ch¹y trªn ray - träng l­îng ®Çu bóa:</v>
          </cell>
          <cell r="D882">
            <v>0</v>
          </cell>
          <cell r="E882">
            <v>0</v>
          </cell>
        </row>
        <row r="883">
          <cell r="C883">
            <v>0</v>
          </cell>
          <cell r="D883" t="str">
            <v>ca</v>
          </cell>
          <cell r="E883">
            <v>1330021.9748354517</v>
          </cell>
        </row>
        <row r="884">
          <cell r="C884">
            <v>0</v>
          </cell>
          <cell r="D884" t="str">
            <v>ca</v>
          </cell>
          <cell r="E884">
            <v>1689147.3457280286</v>
          </cell>
        </row>
        <row r="885">
          <cell r="C885">
            <v>0</v>
          </cell>
          <cell r="D885" t="str">
            <v>ca</v>
          </cell>
          <cell r="E885">
            <v>1814310.2142564948</v>
          </cell>
        </row>
        <row r="886">
          <cell r="C886">
            <v>0</v>
          </cell>
          <cell r="D886" t="str">
            <v>ca</v>
          </cell>
          <cell r="E886">
            <v>2114900.2567236908</v>
          </cell>
        </row>
        <row r="887">
          <cell r="C887">
            <v>0</v>
          </cell>
          <cell r="D887" t="str">
            <v>ca</v>
          </cell>
          <cell r="E887">
            <v>2364750.9069434339</v>
          </cell>
        </row>
        <row r="888">
          <cell r="C888">
            <v>0</v>
          </cell>
          <cell r="D888" t="str">
            <v>ca</v>
          </cell>
          <cell r="E888">
            <v>2792526.8835313604</v>
          </cell>
        </row>
        <row r="889">
          <cell r="C889">
            <v>0</v>
          </cell>
          <cell r="D889" t="str">
            <v>ca</v>
          </cell>
          <cell r="E889">
            <v>3212708.7254702593</v>
          </cell>
        </row>
        <row r="890">
          <cell r="C890" t="str">
            <v>Bóa rung cäc c¸t</v>
          </cell>
          <cell r="D890">
            <v>0</v>
          </cell>
          <cell r="E890">
            <v>0</v>
          </cell>
        </row>
        <row r="891">
          <cell r="C891" t="str">
            <v>Bóa rung cäc c¸t 60,0 kW</v>
          </cell>
          <cell r="D891" t="str">
            <v>ca</v>
          </cell>
          <cell r="E891">
            <v>2327242.4615384615</v>
          </cell>
        </row>
        <row r="892">
          <cell r="C892" t="str">
            <v>Bóa rung</v>
          </cell>
          <cell r="D892">
            <v>0</v>
          </cell>
          <cell r="E892">
            <v>0</v>
          </cell>
        </row>
        <row r="893">
          <cell r="C893">
            <v>0</v>
          </cell>
          <cell r="D893" t="str">
            <v>ca</v>
          </cell>
          <cell r="E893">
            <v>671513.29150769231</v>
          </cell>
        </row>
        <row r="894">
          <cell r="C894">
            <v>0</v>
          </cell>
          <cell r="D894" t="str">
            <v>ca</v>
          </cell>
          <cell r="E894">
            <v>744571.69130769232</v>
          </cell>
        </row>
        <row r="895">
          <cell r="C895" t="str">
            <v>Bóa rung 170,0 kW</v>
          </cell>
          <cell r="D895" t="str">
            <v>ca</v>
          </cell>
          <cell r="E895">
            <v>1235023.5341076923</v>
          </cell>
        </row>
        <row r="896">
          <cell r="C896" t="str">
            <v>Bóa ®ãng cäc næi (c¶ sµ lan vµ m¸y phô trî) - träng l­îng bóa:</v>
          </cell>
          <cell r="D896">
            <v>0</v>
          </cell>
          <cell r="E896">
            <v>0</v>
          </cell>
        </row>
        <row r="897">
          <cell r="C897">
            <v>0</v>
          </cell>
          <cell r="D897" t="str">
            <v>ca</v>
          </cell>
          <cell r="E897">
            <v>4744780.0034965035</v>
          </cell>
        </row>
        <row r="898">
          <cell r="C898">
            <v>0</v>
          </cell>
          <cell r="D898" t="str">
            <v>ca</v>
          </cell>
          <cell r="E898">
            <v>4913131.2762237769</v>
          </cell>
        </row>
        <row r="899">
          <cell r="C899">
            <v>0</v>
          </cell>
          <cell r="D899" t="str">
            <v>ca</v>
          </cell>
          <cell r="E899">
            <v>5027616.7262237761</v>
          </cell>
        </row>
        <row r="900">
          <cell r="C900" t="str">
            <v>Tµu ®ãng cäc C 96  -  bóa thuû lùc, träng l­îng ®Çu bóa:</v>
          </cell>
          <cell r="D900">
            <v>0</v>
          </cell>
          <cell r="E900">
            <v>0</v>
          </cell>
        </row>
        <row r="901">
          <cell r="C901">
            <v>0</v>
          </cell>
          <cell r="D901" t="str">
            <v>ca</v>
          </cell>
          <cell r="E901">
            <v>13204831.342657344</v>
          </cell>
        </row>
        <row r="902">
          <cell r="C902" t="str">
            <v>M¸y Ðp cäc tr­íc</v>
          </cell>
          <cell r="D902">
            <v>0</v>
          </cell>
          <cell r="E902">
            <v>0</v>
          </cell>
        </row>
        <row r="903">
          <cell r="C903">
            <v>0</v>
          </cell>
          <cell r="D903" t="str">
            <v>ca</v>
          </cell>
          <cell r="E903">
            <v>623943.46980769234</v>
          </cell>
        </row>
        <row r="904">
          <cell r="C904">
            <v>0</v>
          </cell>
          <cell r="D904" t="str">
            <v>ca</v>
          </cell>
          <cell r="E904">
            <v>719971.58080769214</v>
          </cell>
        </row>
        <row r="905">
          <cell r="C905" t="str">
            <v>M¸y Ðp cäc tr­íc 150 T</v>
          </cell>
          <cell r="D905" t="str">
            <v>ca</v>
          </cell>
          <cell r="E905">
            <v>792349.24730769219</v>
          </cell>
        </row>
        <row r="906">
          <cell r="C906">
            <v>0</v>
          </cell>
          <cell r="D906" t="str">
            <v>ca</v>
          </cell>
          <cell r="E906">
            <v>842799.71390769235</v>
          </cell>
        </row>
        <row r="907">
          <cell r="C907" t="str">
            <v>M¸y Ðp cäc sau</v>
          </cell>
          <cell r="D907" t="str">
            <v>ca</v>
          </cell>
          <cell r="E907">
            <v>525664.55870769243</v>
          </cell>
        </row>
        <row r="908">
          <cell r="C908" t="str">
            <v>M¸y Ðp thuû lùc (KGK-130C4) - lùc Ðp:</v>
          </cell>
          <cell r="D908">
            <v>0</v>
          </cell>
          <cell r="E908">
            <v>0</v>
          </cell>
        </row>
        <row r="909">
          <cell r="C909" t="str">
            <v>M¸y Ðp thñy lùc 130 T</v>
          </cell>
          <cell r="D909" t="str">
            <v>ca</v>
          </cell>
          <cell r="E909">
            <v>1281724.5312876923</v>
          </cell>
        </row>
        <row r="910">
          <cell r="C910" t="str">
            <v>M¸y c¾m bÊc thÊm</v>
          </cell>
          <cell r="D910" t="str">
            <v>ca</v>
          </cell>
          <cell r="E910">
            <v>2040109.5576923077</v>
          </cell>
        </row>
        <row r="911">
          <cell r="C911" t="str">
            <v>M¸y khoan cäc nhåi:</v>
          </cell>
          <cell r="D911">
            <v>0</v>
          </cell>
          <cell r="E911">
            <v>0</v>
          </cell>
        </row>
        <row r="912">
          <cell r="C912">
            <v>0</v>
          </cell>
          <cell r="D912" t="str">
            <v>ca</v>
          </cell>
          <cell r="E912">
            <v>9278261.7832167838</v>
          </cell>
        </row>
        <row r="913">
          <cell r="C913">
            <v>0</v>
          </cell>
          <cell r="D913" t="str">
            <v>ca</v>
          </cell>
          <cell r="E913">
            <v>16946691.749692306</v>
          </cell>
        </row>
        <row r="914">
          <cell r="C914">
            <v>0</v>
          </cell>
          <cell r="D914" t="str">
            <v>ca</v>
          </cell>
          <cell r="E914">
            <v>4370163.4879076919</v>
          </cell>
        </row>
        <row r="915">
          <cell r="C915">
            <v>0</v>
          </cell>
          <cell r="D915" t="str">
            <v>ca</v>
          </cell>
          <cell r="E915">
            <v>5923292.7832167828</v>
          </cell>
        </row>
        <row r="916">
          <cell r="C916">
            <v>0</v>
          </cell>
          <cell r="D916" t="str">
            <v>ca</v>
          </cell>
          <cell r="E916">
            <v>5568995.6873076921</v>
          </cell>
        </row>
        <row r="917">
          <cell r="C917">
            <v>0</v>
          </cell>
          <cell r="D917" t="str">
            <v>ca</v>
          </cell>
          <cell r="E917">
            <v>11848170.146853147</v>
          </cell>
        </row>
        <row r="918">
          <cell r="C918">
            <v>0</v>
          </cell>
          <cell r="D918" t="str">
            <v>ca</v>
          </cell>
          <cell r="E918">
            <v>14151373.283216784</v>
          </cell>
        </row>
        <row r="919">
          <cell r="C919" t="str">
            <v>M¸y trén dung dÞch khoan - dung tÝch:</v>
          </cell>
          <cell r="D919">
            <v>0</v>
          </cell>
          <cell r="E919">
            <v>0</v>
          </cell>
        </row>
        <row r="920">
          <cell r="C920">
            <v>0</v>
          </cell>
          <cell r="D920" t="str">
            <v>ca</v>
          </cell>
          <cell r="E920">
            <v>211048.09939384618</v>
          </cell>
        </row>
        <row r="921">
          <cell r="C921">
            <v>0</v>
          </cell>
          <cell r="D921" t="str">
            <v>ca</v>
          </cell>
          <cell r="E921">
            <v>379416.77935384616</v>
          </cell>
        </row>
        <row r="922">
          <cell r="C922" t="str">
            <v xml:space="preserve">M¸y sµng läc Bentonit BE100 - n¨ng suÊt: </v>
          </cell>
          <cell r="D922">
            <v>0</v>
          </cell>
          <cell r="E922">
            <v>0</v>
          </cell>
        </row>
        <row r="923">
          <cell r="C923">
            <v>0</v>
          </cell>
          <cell r="D923" t="str">
            <v>ca</v>
          </cell>
          <cell r="E923">
            <v>537216.39444184618</v>
          </cell>
        </row>
        <row r="924">
          <cell r="C924" t="str">
            <v>Sµ lan c«ng tr×nh</v>
          </cell>
          <cell r="D924">
            <v>0</v>
          </cell>
          <cell r="E924">
            <v>0</v>
          </cell>
        </row>
        <row r="925">
          <cell r="C925">
            <v>0</v>
          </cell>
          <cell r="D925" t="str">
            <v>ca</v>
          </cell>
          <cell r="E925">
            <v>733568.61538461549</v>
          </cell>
        </row>
        <row r="926">
          <cell r="C926">
            <v>0</v>
          </cell>
          <cell r="D926" t="str">
            <v>ca</v>
          </cell>
          <cell r="E926">
            <v>920838.61538461538</v>
          </cell>
        </row>
        <row r="927">
          <cell r="C927" t="str">
            <v>Sµ lan c«ng tr×nh 250,0 T</v>
          </cell>
          <cell r="D927" t="str">
            <v>ca</v>
          </cell>
          <cell r="E927">
            <v>1067155.6153846153</v>
          </cell>
        </row>
        <row r="928">
          <cell r="C928">
            <v>0</v>
          </cell>
          <cell r="D928" t="str">
            <v>ca</v>
          </cell>
          <cell r="E928">
            <v>1214868.6153846155</v>
          </cell>
        </row>
        <row r="929">
          <cell r="C929">
            <v>0</v>
          </cell>
          <cell r="D929" t="str">
            <v>ca</v>
          </cell>
          <cell r="E929">
            <v>1300056.6153846155</v>
          </cell>
        </row>
        <row r="930">
          <cell r="C930">
            <v>0</v>
          </cell>
          <cell r="D930" t="str">
            <v>ca</v>
          </cell>
          <cell r="E930">
            <v>1470297.6153846155</v>
          </cell>
        </row>
        <row r="931">
          <cell r="C931">
            <v>0</v>
          </cell>
          <cell r="D931" t="str">
            <v>ca</v>
          </cell>
          <cell r="E931">
            <v>1925644.6153846155</v>
          </cell>
        </row>
        <row r="932">
          <cell r="C932">
            <v>0</v>
          </cell>
          <cell r="D932" t="str">
            <v>ca</v>
          </cell>
          <cell r="E932">
            <v>2206251.6153846155</v>
          </cell>
        </row>
        <row r="933">
          <cell r="C933" t="str">
            <v>Phµ chuyªn dïng, träng t¶i:</v>
          </cell>
          <cell r="D933">
            <v>0</v>
          </cell>
          <cell r="E933">
            <v>0</v>
          </cell>
        </row>
        <row r="934">
          <cell r="C934">
            <v>0</v>
          </cell>
          <cell r="D934" t="str">
            <v>ca</v>
          </cell>
          <cell r="E934">
            <v>2408618.230769231</v>
          </cell>
        </row>
        <row r="935">
          <cell r="C935" t="str">
            <v>Phao thÐp</v>
          </cell>
          <cell r="D935">
            <v>0</v>
          </cell>
          <cell r="E935">
            <v>0</v>
          </cell>
        </row>
        <row r="936">
          <cell r="C936">
            <v>0</v>
          </cell>
          <cell r="D936" t="str">
            <v>ca</v>
          </cell>
          <cell r="E936">
            <v>59246</v>
          </cell>
        </row>
        <row r="937">
          <cell r="C937">
            <v>0</v>
          </cell>
          <cell r="D937" t="str">
            <v>ca</v>
          </cell>
          <cell r="E937">
            <v>78263</v>
          </cell>
        </row>
        <row r="938">
          <cell r="C938">
            <v>0</v>
          </cell>
          <cell r="D938" t="str">
            <v>ca</v>
          </cell>
          <cell r="E938">
            <v>122151.99999999999</v>
          </cell>
        </row>
        <row r="939">
          <cell r="C939" t="str">
            <v>Phao thÐp 200 T</v>
          </cell>
          <cell r="D939" t="str">
            <v>ca</v>
          </cell>
          <cell r="E939">
            <v>212730</v>
          </cell>
        </row>
        <row r="940">
          <cell r="C940" t="str">
            <v>Phao thÐp 250 T</v>
          </cell>
          <cell r="D940" t="str">
            <v>ca</v>
          </cell>
          <cell r="E940">
            <v>223330.99999999997</v>
          </cell>
        </row>
        <row r="941">
          <cell r="C941" t="str">
            <v>Ca n« - c«ng suÊt:</v>
          </cell>
          <cell r="D941">
            <v>0</v>
          </cell>
          <cell r="E941">
            <v>0</v>
          </cell>
        </row>
        <row r="942">
          <cell r="C942">
            <v>0</v>
          </cell>
          <cell r="D942" t="str">
            <v>ca</v>
          </cell>
          <cell r="E942">
            <v>416699.46328671329</v>
          </cell>
        </row>
        <row r="943">
          <cell r="C943">
            <v>0</v>
          </cell>
          <cell r="D943" t="str">
            <v>ca</v>
          </cell>
          <cell r="E943">
            <v>443848.53601398598</v>
          </cell>
        </row>
        <row r="944">
          <cell r="C944">
            <v>0</v>
          </cell>
          <cell r="D944" t="str">
            <v>ca</v>
          </cell>
          <cell r="E944">
            <v>465368.8496503497</v>
          </cell>
        </row>
        <row r="945">
          <cell r="C945">
            <v>0</v>
          </cell>
          <cell r="D945" t="str">
            <v>ca</v>
          </cell>
          <cell r="E945">
            <v>702849.88461538462</v>
          </cell>
        </row>
        <row r="946">
          <cell r="C946">
            <v>0</v>
          </cell>
          <cell r="D946" t="str">
            <v>ca</v>
          </cell>
          <cell r="E946">
            <v>787201.61188811192</v>
          </cell>
        </row>
        <row r="947">
          <cell r="C947">
            <v>0</v>
          </cell>
          <cell r="D947" t="str">
            <v>ca</v>
          </cell>
          <cell r="E947">
            <v>873334.65734265733</v>
          </cell>
        </row>
        <row r="948">
          <cell r="C948">
            <v>0</v>
          </cell>
          <cell r="D948" t="str">
            <v>ca</v>
          </cell>
          <cell r="E948">
            <v>948315.02097902098</v>
          </cell>
        </row>
        <row r="949">
          <cell r="C949" t="str">
            <v>Ca n« 150 CV</v>
          </cell>
          <cell r="D949" t="str">
            <v>ca</v>
          </cell>
          <cell r="E949">
            <v>1295328.1993006994</v>
          </cell>
        </row>
        <row r="950">
          <cell r="C950" t="str">
            <v xml:space="preserve">Tµu c«ng t¸c s«ng - c«ng suÊt: </v>
          </cell>
          <cell r="D950">
            <v>0</v>
          </cell>
          <cell r="E950">
            <v>0</v>
          </cell>
        </row>
        <row r="951">
          <cell r="C951">
            <v>0</v>
          </cell>
          <cell r="D951" t="str">
            <v>ca</v>
          </cell>
          <cell r="E951">
            <v>734241.54545454541</v>
          </cell>
        </row>
        <row r="952">
          <cell r="C952">
            <v>0</v>
          </cell>
          <cell r="D952" t="str">
            <v>ca</v>
          </cell>
          <cell r="E952">
            <v>1645477.7447552448</v>
          </cell>
        </row>
        <row r="953">
          <cell r="C953">
            <v>0</v>
          </cell>
          <cell r="D953" t="str">
            <v>ca</v>
          </cell>
          <cell r="E953">
            <v>1918368.153846154</v>
          </cell>
        </row>
        <row r="954">
          <cell r="C954">
            <v>0</v>
          </cell>
          <cell r="D954" t="str">
            <v>ca</v>
          </cell>
          <cell r="E954">
            <v>2163229.2902097907</v>
          </cell>
        </row>
        <row r="955">
          <cell r="C955">
            <v>0</v>
          </cell>
          <cell r="D955" t="str">
            <v>ca</v>
          </cell>
          <cell r="E955">
            <v>3204748.3076923075</v>
          </cell>
        </row>
        <row r="956">
          <cell r="C956">
            <v>0</v>
          </cell>
          <cell r="D956" t="str">
            <v>ca</v>
          </cell>
          <cell r="E956">
            <v>4606508.346153846</v>
          </cell>
        </row>
        <row r="957">
          <cell r="C957">
            <v>0</v>
          </cell>
          <cell r="D957" t="str">
            <v>ca</v>
          </cell>
          <cell r="E957">
            <v>6253919.2167832162</v>
          </cell>
        </row>
        <row r="958">
          <cell r="C958" t="str">
            <v>Xuång cao tèc - c«ng suÊt:</v>
          </cell>
          <cell r="D958">
            <v>0</v>
          </cell>
          <cell r="E958">
            <v>0</v>
          </cell>
        </row>
        <row r="959">
          <cell r="C959">
            <v>0</v>
          </cell>
          <cell r="D959" t="str">
            <v>ca</v>
          </cell>
          <cell r="E959">
            <v>2174652.855227273</v>
          </cell>
        </row>
        <row r="960">
          <cell r="C960">
            <v>0</v>
          </cell>
          <cell r="D960" t="str">
            <v>ca</v>
          </cell>
          <cell r="E960">
            <v>2834735.329272727</v>
          </cell>
        </row>
        <row r="961">
          <cell r="C961">
            <v>0</v>
          </cell>
          <cell r="D961" t="str">
            <v>ca</v>
          </cell>
          <cell r="E961">
            <v>6005868.1840909095</v>
          </cell>
        </row>
        <row r="962">
          <cell r="C962">
            <v>0</v>
          </cell>
          <cell r="D962" t="str">
            <v>ca</v>
          </cell>
          <cell r="E962">
            <v>10538647.592902098</v>
          </cell>
        </row>
        <row r="963">
          <cell r="C963">
            <v>0</v>
          </cell>
          <cell r="D963" t="str">
            <v>ca</v>
          </cell>
          <cell r="E963">
            <v>707535.23076923075</v>
          </cell>
        </row>
        <row r="964">
          <cell r="C964" t="str">
            <v>Xuång vít r¸c - c«ng suÊt:</v>
          </cell>
          <cell r="D964">
            <v>0</v>
          </cell>
          <cell r="E964">
            <v>0</v>
          </cell>
        </row>
        <row r="965">
          <cell r="C965">
            <v>0</v>
          </cell>
          <cell r="D965" t="str">
            <v>ca</v>
          </cell>
          <cell r="E965">
            <v>414071.96858496504</v>
          </cell>
        </row>
        <row r="966">
          <cell r="C966">
            <v>0</v>
          </cell>
          <cell r="D966" t="str">
            <v>ca</v>
          </cell>
          <cell r="E966">
            <v>660300.25197412586</v>
          </cell>
        </row>
        <row r="967">
          <cell r="C967" t="str">
            <v>Lß ®èt r¸c y tÕ b»ng gaz (ch­a tÝnh gaz) - c«ng suÊt:</v>
          </cell>
          <cell r="D967">
            <v>0</v>
          </cell>
          <cell r="E967">
            <v>0</v>
          </cell>
        </row>
        <row r="968">
          <cell r="C968">
            <v>0</v>
          </cell>
          <cell r="D968" t="str">
            <v>ca</v>
          </cell>
          <cell r="E968">
            <v>9620369</v>
          </cell>
        </row>
        <row r="969">
          <cell r="C969" t="str">
            <v>TÇu kÐo vµ phôc vô thi c«ng thuû (lµm neo, cÊp dÇu,...) - c«ng suÊt:</v>
          </cell>
          <cell r="D969">
            <v>0</v>
          </cell>
          <cell r="E969">
            <v>0</v>
          </cell>
        </row>
        <row r="970">
          <cell r="C970">
            <v>0</v>
          </cell>
          <cell r="D970" t="str">
            <v>ca</v>
          </cell>
          <cell r="E970">
            <v>2185674.2430069931</v>
          </cell>
        </row>
        <row r="971">
          <cell r="C971">
            <v>0</v>
          </cell>
          <cell r="D971" t="str">
            <v>ca</v>
          </cell>
          <cell r="E971">
            <v>3209429.5909090908</v>
          </cell>
        </row>
        <row r="972">
          <cell r="C972">
            <v>0</v>
          </cell>
          <cell r="D972" t="str">
            <v>ca</v>
          </cell>
          <cell r="E972">
            <v>4693584.8811188806</v>
          </cell>
        </row>
        <row r="973">
          <cell r="C973">
            <v>0</v>
          </cell>
          <cell r="D973" t="str">
            <v>ca</v>
          </cell>
          <cell r="E973">
            <v>6982866.9440559447</v>
          </cell>
        </row>
        <row r="974">
          <cell r="C974">
            <v>0</v>
          </cell>
          <cell r="D974" t="str">
            <v>ca</v>
          </cell>
          <cell r="E974">
            <v>18910027.37062937</v>
          </cell>
        </row>
        <row r="975">
          <cell r="C975" t="str">
            <v>Xe n©ng - chiÒu cao n©ng:</v>
          </cell>
          <cell r="D975">
            <v>0</v>
          </cell>
          <cell r="E975">
            <v>0</v>
          </cell>
        </row>
        <row r="976">
          <cell r="C976">
            <v>0</v>
          </cell>
          <cell r="D976" t="str">
            <v>ca</v>
          </cell>
          <cell r="E976">
            <v>1270687.3986013986</v>
          </cell>
        </row>
        <row r="977">
          <cell r="C977">
            <v>0</v>
          </cell>
          <cell r="D977" t="str">
            <v>ca</v>
          </cell>
          <cell r="E977">
            <v>1504790.5804195805</v>
          </cell>
        </row>
        <row r="978">
          <cell r="C978">
            <v>0</v>
          </cell>
          <cell r="D978" t="str">
            <v>ca</v>
          </cell>
          <cell r="E978">
            <v>1730622.9667832167</v>
          </cell>
        </row>
        <row r="979">
          <cell r="C979" t="str">
            <v xml:space="preserve">Xe thang - chiÒu dµi thang: </v>
          </cell>
          <cell r="D979">
            <v>0</v>
          </cell>
          <cell r="E979">
            <v>0</v>
          </cell>
        </row>
        <row r="980">
          <cell r="C980">
            <v>0</v>
          </cell>
          <cell r="D980" t="str">
            <v>ca</v>
          </cell>
          <cell r="E980">
            <v>1473268.3986013986</v>
          </cell>
        </row>
        <row r="981">
          <cell r="C981">
            <v>0</v>
          </cell>
          <cell r="D981" t="str">
            <v>ca</v>
          </cell>
          <cell r="E981">
            <v>1780751.5804195805</v>
          </cell>
        </row>
        <row r="982">
          <cell r="C982">
            <v>0</v>
          </cell>
          <cell r="D982" t="str">
            <v>ca</v>
          </cell>
          <cell r="E982">
            <v>2029496.9667832169</v>
          </cell>
        </row>
        <row r="983">
          <cell r="C983" t="str">
            <v>Bé phao th¶ kÌ - Lo¹i träng t¶i, cù ly:</v>
          </cell>
          <cell r="D983">
            <v>0</v>
          </cell>
          <cell r="E983">
            <v>0</v>
          </cell>
        </row>
        <row r="984">
          <cell r="C984">
            <v>0</v>
          </cell>
          <cell r="D984" t="str">
            <v>ca</v>
          </cell>
          <cell r="E984">
            <v>156024</v>
          </cell>
        </row>
        <row r="985">
          <cell r="C985">
            <v>0</v>
          </cell>
          <cell r="D985" t="str">
            <v>ca</v>
          </cell>
          <cell r="E985">
            <v>225171</v>
          </cell>
        </row>
        <row r="986">
          <cell r="C986">
            <v>0</v>
          </cell>
          <cell r="D986" t="str">
            <v>ca</v>
          </cell>
          <cell r="E986">
            <v>311604.99999999994</v>
          </cell>
        </row>
        <row r="987">
          <cell r="C987" t="str">
            <v>Tµu cuèc s«ng- c«ng suÊt:</v>
          </cell>
          <cell r="D987">
            <v>0</v>
          </cell>
          <cell r="E987">
            <v>0</v>
          </cell>
        </row>
        <row r="988">
          <cell r="C988">
            <v>0</v>
          </cell>
          <cell r="D988" t="str">
            <v>ca</v>
          </cell>
          <cell r="E988">
            <v>17973625.980769232</v>
          </cell>
        </row>
        <row r="989">
          <cell r="C989" t="str">
            <v>Tµu cuèc biÓn - c«ng suÊt:</v>
          </cell>
          <cell r="D989">
            <v>0</v>
          </cell>
          <cell r="E989">
            <v>0</v>
          </cell>
        </row>
        <row r="990">
          <cell r="C990">
            <v>0</v>
          </cell>
          <cell r="D990" t="str">
            <v>ca</v>
          </cell>
          <cell r="E990">
            <v>46532607.048951052</v>
          </cell>
        </row>
        <row r="991">
          <cell r="C991" t="str">
            <v>Tµu hót bïn  - c«ng suÊt:</v>
          </cell>
          <cell r="D991">
            <v>0</v>
          </cell>
          <cell r="E991">
            <v>0</v>
          </cell>
        </row>
        <row r="992">
          <cell r="C992">
            <v>0</v>
          </cell>
          <cell r="D992" t="str">
            <v>ca</v>
          </cell>
          <cell r="E992">
            <v>4774639.6258741263</v>
          </cell>
        </row>
        <row r="993">
          <cell r="C993">
            <v>0</v>
          </cell>
          <cell r="D993" t="str">
            <v>ca</v>
          </cell>
          <cell r="E993">
            <v>7308627.8356643356</v>
          </cell>
        </row>
        <row r="994">
          <cell r="C994">
            <v>0</v>
          </cell>
          <cell r="D994" t="str">
            <v>ca</v>
          </cell>
          <cell r="E994">
            <v>14970839.625874128</v>
          </cell>
        </row>
        <row r="995">
          <cell r="C995">
            <v>0</v>
          </cell>
          <cell r="D995" t="str">
            <v>ca</v>
          </cell>
          <cell r="E995">
            <v>17660867.034965035</v>
          </cell>
        </row>
        <row r="996">
          <cell r="C996">
            <v>0</v>
          </cell>
          <cell r="D996" t="str">
            <v>ca</v>
          </cell>
          <cell r="E996">
            <v>27942822.790209785</v>
          </cell>
        </row>
        <row r="997">
          <cell r="C997">
            <v>0</v>
          </cell>
          <cell r="D997" t="str">
            <v>ca</v>
          </cell>
          <cell r="E997">
            <v>100057247.5</v>
          </cell>
        </row>
        <row r="998">
          <cell r="C998" t="str">
            <v xml:space="preserve">Tµu hót bông tù hµnh - c«ng suÊt: </v>
          </cell>
          <cell r="D998">
            <v>0</v>
          </cell>
          <cell r="E998">
            <v>0</v>
          </cell>
        </row>
        <row r="999">
          <cell r="C999">
            <v>0</v>
          </cell>
          <cell r="D999" t="str">
            <v>ca</v>
          </cell>
          <cell r="E999">
            <v>27653988.27972028</v>
          </cell>
        </row>
        <row r="1000">
          <cell r="C1000">
            <v>0</v>
          </cell>
          <cell r="D1000" t="str">
            <v>ca</v>
          </cell>
          <cell r="E1000">
            <v>107313598.46153846</v>
          </cell>
        </row>
        <row r="1001">
          <cell r="C1001" t="str">
            <v>TÇu ngo¹m (cã tÝnh n¨ng ph¸ ®¸ ngÇm), c«ng suÊt 3170 CV - dung tÝch gÇu:</v>
          </cell>
          <cell r="D1001">
            <v>0</v>
          </cell>
          <cell r="E1001">
            <v>0</v>
          </cell>
        </row>
        <row r="1002">
          <cell r="C1002">
            <v>0</v>
          </cell>
          <cell r="D1002" t="str">
            <v>ca</v>
          </cell>
          <cell r="E1002">
            <v>63734408.888111882</v>
          </cell>
        </row>
        <row r="1003">
          <cell r="C1003" t="str">
            <v>X¸ng c¹p - dung tÝch gÇu:</v>
          </cell>
          <cell r="D1003">
            <v>0</v>
          </cell>
          <cell r="E1003">
            <v>0</v>
          </cell>
        </row>
        <row r="1004">
          <cell r="C1004">
            <v>0</v>
          </cell>
          <cell r="D1004" t="str">
            <v>ca</v>
          </cell>
          <cell r="E1004">
            <v>2384679.7727272729</v>
          </cell>
        </row>
        <row r="1005">
          <cell r="C1005">
            <v>0</v>
          </cell>
          <cell r="D1005" t="str">
            <v>ca</v>
          </cell>
          <cell r="E1005">
            <v>2763424.7377622379</v>
          </cell>
        </row>
        <row r="1006">
          <cell r="C1006">
            <v>0</v>
          </cell>
          <cell r="D1006" t="str">
            <v>ca</v>
          </cell>
          <cell r="E1006">
            <v>3127696.8741258741</v>
          </cell>
        </row>
        <row r="1007">
          <cell r="C1007" t="str">
            <v>M¸y qu¹t giã - c«ng suÊt:</v>
          </cell>
          <cell r="D1007">
            <v>0</v>
          </cell>
          <cell r="E1007">
            <v>0</v>
          </cell>
        </row>
        <row r="1008">
          <cell r="C1008">
            <v>0</v>
          </cell>
          <cell r="D1008" t="str">
            <v>ca</v>
          </cell>
          <cell r="E1008">
            <v>198550.56455384617</v>
          </cell>
        </row>
        <row r="1009">
          <cell r="C1009">
            <v>0</v>
          </cell>
          <cell r="D1009" t="str">
            <v>ca</v>
          </cell>
          <cell r="E1009">
            <v>226995.13927384614</v>
          </cell>
        </row>
        <row r="1010">
          <cell r="C1010" t="str">
            <v>M¸y - thiÕt bÞ khoan vµ th¨m dß kh¶o s¸t:</v>
          </cell>
          <cell r="D1010">
            <v>0</v>
          </cell>
          <cell r="E1010">
            <v>0</v>
          </cell>
        </row>
        <row r="1011">
          <cell r="C1011">
            <v>0</v>
          </cell>
          <cell r="D1011" t="str">
            <v>ca</v>
          </cell>
          <cell r="E1011">
            <v>51000</v>
          </cell>
        </row>
        <row r="1012">
          <cell r="C1012">
            <v>0</v>
          </cell>
          <cell r="D1012" t="str">
            <v>ca</v>
          </cell>
          <cell r="E1012">
            <v>938813.09090909094</v>
          </cell>
        </row>
        <row r="1013">
          <cell r="C1013">
            <v>0</v>
          </cell>
          <cell r="D1013" t="str">
            <v>ca</v>
          </cell>
          <cell r="E1013">
            <v>539602.40909090906</v>
          </cell>
        </row>
        <row r="1014">
          <cell r="C1014">
            <v>0</v>
          </cell>
          <cell r="D1014" t="str">
            <v>ca</v>
          </cell>
          <cell r="E1014">
            <v>12826.999999999998</v>
          </cell>
        </row>
        <row r="1015">
          <cell r="C1015">
            <v>0</v>
          </cell>
          <cell r="D1015" t="str">
            <v>ca</v>
          </cell>
          <cell r="E1015">
            <v>27765.358480000003</v>
          </cell>
        </row>
        <row r="1016">
          <cell r="C1016">
            <v>0</v>
          </cell>
          <cell r="D1016" t="str">
            <v>ca</v>
          </cell>
          <cell r="E1016">
            <v>7740</v>
          </cell>
        </row>
        <row r="1017">
          <cell r="C1017">
            <v>0</v>
          </cell>
          <cell r="D1017" t="str">
            <v>ca</v>
          </cell>
          <cell r="E1017">
            <v>1425170.7272727273</v>
          </cell>
        </row>
        <row r="1018">
          <cell r="C1018">
            <v>0</v>
          </cell>
          <cell r="D1018" t="str">
            <v>ca</v>
          </cell>
          <cell r="E1018">
            <v>62130</v>
          </cell>
        </row>
        <row r="1019">
          <cell r="C1019">
            <v>0</v>
          </cell>
          <cell r="D1019" t="str">
            <v>ca</v>
          </cell>
          <cell r="E1019">
            <v>1360</v>
          </cell>
        </row>
        <row r="1020">
          <cell r="C1020">
            <v>0</v>
          </cell>
          <cell r="D1020" t="str">
            <v>ca</v>
          </cell>
          <cell r="E1020">
            <v>714678</v>
          </cell>
        </row>
        <row r="1021">
          <cell r="C1021">
            <v>0</v>
          </cell>
          <cell r="D1021" t="str">
            <v>ca</v>
          </cell>
          <cell r="E1021">
            <v>351449.99999999994</v>
          </cell>
        </row>
        <row r="1022">
          <cell r="C1022">
            <v>0</v>
          </cell>
          <cell r="D1022" t="str">
            <v>ca</v>
          </cell>
          <cell r="E1022">
            <v>11750.000000000002</v>
          </cell>
        </row>
        <row r="1023">
          <cell r="C1023">
            <v>0</v>
          </cell>
          <cell r="D1023" t="str">
            <v>ca</v>
          </cell>
          <cell r="E1023">
            <v>6670</v>
          </cell>
        </row>
        <row r="1024">
          <cell r="C1024" t="str">
            <v>M¸y nÐn khÝ hót n­íc thÝ nghiÖm, thæi röa lç khoan:</v>
          </cell>
          <cell r="D1024">
            <v>0</v>
          </cell>
          <cell r="E1024">
            <v>0</v>
          </cell>
        </row>
        <row r="1025">
          <cell r="C1025">
            <v>0</v>
          </cell>
          <cell r="D1025" t="str">
            <v>ca</v>
          </cell>
          <cell r="E1025">
            <v>1164170.3916083917</v>
          </cell>
        </row>
        <row r="1026">
          <cell r="C1026">
            <v>0</v>
          </cell>
          <cell r="D1026" t="str">
            <v>ca</v>
          </cell>
          <cell r="E1026">
            <v>1276436.6643356646</v>
          </cell>
        </row>
        <row r="1027">
          <cell r="C1027">
            <v>0</v>
          </cell>
          <cell r="D1027" t="str">
            <v>ca</v>
          </cell>
          <cell r="E1027">
            <v>2387230.7797202799</v>
          </cell>
        </row>
        <row r="1028">
          <cell r="C1028" t="str">
            <v>M¸y th¨m dß ®Þa vËt lý:</v>
          </cell>
          <cell r="D1028">
            <v>0</v>
          </cell>
          <cell r="E1028">
            <v>0</v>
          </cell>
        </row>
        <row r="1029">
          <cell r="C1029">
            <v>0</v>
          </cell>
          <cell r="D1029" t="str">
            <v>ca</v>
          </cell>
          <cell r="E1029">
            <v>37310</v>
          </cell>
        </row>
        <row r="1030">
          <cell r="C1030">
            <v>0</v>
          </cell>
          <cell r="D1030" t="str">
            <v>ca</v>
          </cell>
          <cell r="E1030">
            <v>46193</v>
          </cell>
        </row>
        <row r="1031">
          <cell r="C1031" t="str">
            <v>M¸y, thiÕt bÞ  tr¾c ®¹c:</v>
          </cell>
          <cell r="D1031">
            <v>0</v>
          </cell>
          <cell r="E1031">
            <v>0</v>
          </cell>
        </row>
        <row r="1032">
          <cell r="C1032">
            <v>0</v>
          </cell>
          <cell r="D1032" t="str">
            <v>ca</v>
          </cell>
          <cell r="E1032">
            <v>18150</v>
          </cell>
        </row>
        <row r="1033">
          <cell r="C1033">
            <v>0</v>
          </cell>
          <cell r="D1033" t="str">
            <v>ca</v>
          </cell>
          <cell r="E1033">
            <v>41708</v>
          </cell>
        </row>
        <row r="1034">
          <cell r="C1034">
            <v>0</v>
          </cell>
          <cell r="D1034" t="str">
            <v>ca</v>
          </cell>
          <cell r="E1034">
            <v>68193</v>
          </cell>
        </row>
        <row r="1035">
          <cell r="C1035">
            <v>0</v>
          </cell>
          <cell r="D1035" t="str">
            <v>ca</v>
          </cell>
          <cell r="E1035">
            <v>9683.0000000000018</v>
          </cell>
        </row>
        <row r="1036">
          <cell r="C1036">
            <v>0</v>
          </cell>
          <cell r="D1036" t="str">
            <v>ca</v>
          </cell>
          <cell r="E1036">
            <v>13957.999999999996</v>
          </cell>
        </row>
        <row r="1037">
          <cell r="C1037">
            <v>0</v>
          </cell>
          <cell r="D1037" t="str">
            <v>ca</v>
          </cell>
          <cell r="E1037">
            <v>25350.000000000004</v>
          </cell>
        </row>
        <row r="1038">
          <cell r="C1038">
            <v>0</v>
          </cell>
          <cell r="D1038" t="str">
            <v>ca</v>
          </cell>
          <cell r="E1038">
            <v>2400</v>
          </cell>
        </row>
        <row r="1039">
          <cell r="C1039">
            <v>0</v>
          </cell>
          <cell r="D1039" t="str">
            <v>ca</v>
          </cell>
          <cell r="E1039">
            <v>15410</v>
          </cell>
        </row>
        <row r="1040">
          <cell r="C1040">
            <v>0</v>
          </cell>
          <cell r="D1040" t="str">
            <v>ca</v>
          </cell>
          <cell r="E1040">
            <v>165533</v>
          </cell>
        </row>
        <row r="1041">
          <cell r="C1041">
            <v>0</v>
          </cell>
          <cell r="D1041" t="str">
            <v>ca</v>
          </cell>
          <cell r="E1041">
            <v>611000</v>
          </cell>
        </row>
        <row r="1042">
          <cell r="C1042">
            <v>0</v>
          </cell>
          <cell r="D1042" t="str">
            <v>ca</v>
          </cell>
          <cell r="E1042">
            <v>1222864.4755244756</v>
          </cell>
        </row>
        <row r="1043">
          <cell r="C1043" t="str">
            <v>M¸y, thiÕt bÞ quang häc:</v>
          </cell>
          <cell r="D1043">
            <v>0</v>
          </cell>
          <cell r="E1043">
            <v>0</v>
          </cell>
        </row>
        <row r="1044">
          <cell r="C1044">
            <v>0</v>
          </cell>
          <cell r="D1044" t="str">
            <v>ca</v>
          </cell>
          <cell r="E1044">
            <v>1111</v>
          </cell>
        </row>
        <row r="1045">
          <cell r="C1045">
            <v>0</v>
          </cell>
          <cell r="D1045" t="str">
            <v>ca</v>
          </cell>
          <cell r="E1045">
            <v>7722</v>
          </cell>
        </row>
        <row r="1046">
          <cell r="C1046">
            <v>0</v>
          </cell>
          <cell r="D1046" t="str">
            <v>ca</v>
          </cell>
          <cell r="E1046">
            <v>2599250</v>
          </cell>
        </row>
        <row r="1047">
          <cell r="C1047">
            <v>0</v>
          </cell>
          <cell r="D1047" t="str">
            <v>ca</v>
          </cell>
          <cell r="E1047">
            <v>7333</v>
          </cell>
        </row>
        <row r="1048">
          <cell r="C1048" t="str">
            <v>M¸y, thiÕt bÞ kiÓm tra nÒn, mÆt ®­êng bé:</v>
          </cell>
          <cell r="D1048">
            <v>0</v>
          </cell>
          <cell r="E1048">
            <v>0</v>
          </cell>
        </row>
        <row r="1049">
          <cell r="C1049">
            <v>0</v>
          </cell>
          <cell r="D1049" t="str">
            <v>ca</v>
          </cell>
          <cell r="E1049">
            <v>20323</v>
          </cell>
        </row>
        <row r="1050">
          <cell r="C1050">
            <v>0</v>
          </cell>
          <cell r="D1050" t="str">
            <v>ca</v>
          </cell>
          <cell r="E1050">
            <v>134658</v>
          </cell>
        </row>
        <row r="1051">
          <cell r="C1051">
            <v>0</v>
          </cell>
          <cell r="D1051" t="str">
            <v>ca</v>
          </cell>
          <cell r="E1051">
            <v>369690.99999999994</v>
          </cell>
        </row>
        <row r="1052">
          <cell r="C1052">
            <v>0</v>
          </cell>
          <cell r="D1052" t="str">
            <v>ca</v>
          </cell>
          <cell r="E1052">
            <v>1863767</v>
          </cell>
        </row>
        <row r="1053">
          <cell r="C1053">
            <v>0</v>
          </cell>
          <cell r="D1053" t="str">
            <v>ca</v>
          </cell>
          <cell r="E1053">
            <v>90899</v>
          </cell>
        </row>
        <row r="1054">
          <cell r="C1054" t="str">
            <v>ThiÕt bÞ kiÓm tra chÊt l­îng cäc khoan nhåi:</v>
          </cell>
          <cell r="D1054">
            <v>0</v>
          </cell>
          <cell r="E1054">
            <v>0</v>
          </cell>
        </row>
        <row r="1055">
          <cell r="C1055">
            <v>0</v>
          </cell>
          <cell r="D1055" t="str">
            <v>ca</v>
          </cell>
          <cell r="E1055">
            <v>331336.26813999994</v>
          </cell>
        </row>
        <row r="1056">
          <cell r="C1056">
            <v>0</v>
          </cell>
          <cell r="D1056" t="str">
            <v>ca</v>
          </cell>
          <cell r="E1056">
            <v>1245109.5718400001</v>
          </cell>
        </row>
        <row r="1057">
          <cell r="C1057">
            <v>0</v>
          </cell>
          <cell r="D1057" t="str">
            <v>ca</v>
          </cell>
          <cell r="E1057">
            <v>538434.26813999994</v>
          </cell>
        </row>
        <row r="1058">
          <cell r="C1058" t="str">
            <v>M¸y, thiÕt bÞ th¨m dß ®Þa chÊn:</v>
          </cell>
          <cell r="D1058">
            <v>0</v>
          </cell>
          <cell r="E1058">
            <v>0</v>
          </cell>
        </row>
        <row r="1059">
          <cell r="C1059">
            <v>0</v>
          </cell>
          <cell r="D1059" t="str">
            <v>ca</v>
          </cell>
          <cell r="E1059">
            <v>110890.00000000003</v>
          </cell>
        </row>
        <row r="1060">
          <cell r="C1060">
            <v>0</v>
          </cell>
          <cell r="D1060" t="str">
            <v>ca</v>
          </cell>
          <cell r="E1060">
            <v>327843</v>
          </cell>
        </row>
        <row r="1061">
          <cell r="C1061">
            <v>0</v>
          </cell>
          <cell r="D1061" t="str">
            <v>ca</v>
          </cell>
          <cell r="E1061">
            <v>385357</v>
          </cell>
        </row>
        <row r="1062">
          <cell r="C1062" t="str">
            <v>M¸y, thiÕt bÞ ®o l­êng, thÝ nghiÖm:</v>
          </cell>
          <cell r="D1062">
            <v>0</v>
          </cell>
          <cell r="E1062">
            <v>0</v>
          </cell>
        </row>
        <row r="1063">
          <cell r="C1063">
            <v>0</v>
          </cell>
          <cell r="D1063" t="str">
            <v>ca</v>
          </cell>
          <cell r="E1063">
            <v>7128.0000000000009</v>
          </cell>
        </row>
        <row r="1064">
          <cell r="C1064">
            <v>0</v>
          </cell>
          <cell r="D1064" t="str">
            <v>ca</v>
          </cell>
          <cell r="E1064">
            <v>10610</v>
          </cell>
        </row>
        <row r="1065">
          <cell r="C1065">
            <v>0</v>
          </cell>
          <cell r="D1065" t="str">
            <v>ca</v>
          </cell>
          <cell r="E1065">
            <v>4158</v>
          </cell>
        </row>
        <row r="1066">
          <cell r="C1066">
            <v>0</v>
          </cell>
          <cell r="D1066" t="str">
            <v>ca</v>
          </cell>
          <cell r="E1066">
            <v>4851</v>
          </cell>
        </row>
        <row r="1067">
          <cell r="C1067">
            <v>0</v>
          </cell>
          <cell r="D1067" t="str">
            <v>ca</v>
          </cell>
          <cell r="E1067">
            <v>33021.610279999994</v>
          </cell>
        </row>
        <row r="1068">
          <cell r="C1068">
            <v>0</v>
          </cell>
          <cell r="D1068" t="str">
            <v>ca</v>
          </cell>
          <cell r="E1068">
            <v>24982.180680000001</v>
          </cell>
        </row>
        <row r="1069">
          <cell r="C1069">
            <v>0</v>
          </cell>
          <cell r="D1069" t="str">
            <v>ca</v>
          </cell>
          <cell r="E1069">
            <v>15293.857760000001</v>
          </cell>
        </row>
        <row r="1070">
          <cell r="C1070">
            <v>0</v>
          </cell>
          <cell r="D1070" t="str">
            <v>ca</v>
          </cell>
          <cell r="E1070">
            <v>9881.8577600000008</v>
          </cell>
        </row>
        <row r="1071">
          <cell r="C1071">
            <v>0</v>
          </cell>
          <cell r="D1071" t="str">
            <v>ca</v>
          </cell>
          <cell r="E1071">
            <v>5012.2859200000003</v>
          </cell>
        </row>
        <row r="1072">
          <cell r="C1072">
            <v>0</v>
          </cell>
          <cell r="D1072" t="str">
            <v>ca</v>
          </cell>
          <cell r="E1072">
            <v>9900</v>
          </cell>
        </row>
        <row r="1073">
          <cell r="C1073">
            <v>0</v>
          </cell>
          <cell r="D1073" t="str">
            <v>ca</v>
          </cell>
          <cell r="E1073">
            <v>7067.1614600000003</v>
          </cell>
        </row>
        <row r="1074">
          <cell r="C1074">
            <v>0</v>
          </cell>
          <cell r="D1074" t="str">
            <v>ca</v>
          </cell>
          <cell r="E1074">
            <v>7740.1614600000003</v>
          </cell>
        </row>
        <row r="1075">
          <cell r="C1075">
            <v>0</v>
          </cell>
          <cell r="D1075" t="str">
            <v>ca</v>
          </cell>
          <cell r="E1075">
            <v>11805.161460000003</v>
          </cell>
        </row>
        <row r="1076">
          <cell r="C1076">
            <v>0</v>
          </cell>
          <cell r="D1076" t="str">
            <v>ca</v>
          </cell>
          <cell r="E1076">
            <v>12572.090340000001</v>
          </cell>
        </row>
        <row r="1077">
          <cell r="C1077">
            <v>0</v>
          </cell>
          <cell r="D1077" t="str">
            <v>ca</v>
          </cell>
          <cell r="E1077">
            <v>18096</v>
          </cell>
        </row>
        <row r="1078">
          <cell r="C1078">
            <v>0</v>
          </cell>
          <cell r="D1078" t="str">
            <v>ca</v>
          </cell>
          <cell r="E1078">
            <v>15392</v>
          </cell>
        </row>
        <row r="1079">
          <cell r="C1079">
            <v>0</v>
          </cell>
          <cell r="D1079" t="str">
            <v>ca</v>
          </cell>
          <cell r="E1079">
            <v>12847.090340000001</v>
          </cell>
        </row>
        <row r="1080">
          <cell r="C1080">
            <v>0</v>
          </cell>
          <cell r="D1080" t="str">
            <v>ca</v>
          </cell>
          <cell r="E1080">
            <v>2415</v>
          </cell>
        </row>
        <row r="1081">
          <cell r="C1081">
            <v>0</v>
          </cell>
          <cell r="D1081" t="str">
            <v>ca</v>
          </cell>
          <cell r="E1081">
            <v>21397.108120000001</v>
          </cell>
        </row>
        <row r="1082">
          <cell r="C1082">
            <v>0</v>
          </cell>
          <cell r="D1082" t="str">
            <v>ca</v>
          </cell>
          <cell r="E1082">
            <v>139425</v>
          </cell>
        </row>
        <row r="1083">
          <cell r="C1083">
            <v>0</v>
          </cell>
          <cell r="D1083" t="str">
            <v>ca</v>
          </cell>
          <cell r="E1083">
            <v>650097.73330000008</v>
          </cell>
        </row>
        <row r="1084">
          <cell r="C1084">
            <v>0</v>
          </cell>
          <cell r="D1084" t="str">
            <v>ca</v>
          </cell>
          <cell r="E1084">
            <v>18920.554059999999</v>
          </cell>
        </row>
        <row r="1085">
          <cell r="C1085">
            <v>0</v>
          </cell>
          <cell r="D1085" t="str">
            <v>ca</v>
          </cell>
          <cell r="E1085">
            <v>6868.0000000000009</v>
          </cell>
        </row>
        <row r="1086">
          <cell r="C1086">
            <v>0</v>
          </cell>
          <cell r="D1086" t="str">
            <v>ca</v>
          </cell>
          <cell r="E1086">
            <v>153654.57327999998</v>
          </cell>
        </row>
        <row r="1087">
          <cell r="C1087">
            <v>0</v>
          </cell>
          <cell r="D1087" t="str">
            <v>ca</v>
          </cell>
          <cell r="E1087">
            <v>76389.948100000009</v>
          </cell>
        </row>
        <row r="1088">
          <cell r="C1088">
            <v>0</v>
          </cell>
          <cell r="D1088" t="str">
            <v>ca</v>
          </cell>
          <cell r="E1088">
            <v>68636.715520000012</v>
          </cell>
        </row>
        <row r="1089">
          <cell r="C1089">
            <v>0</v>
          </cell>
          <cell r="D1089" t="str">
            <v>ca</v>
          </cell>
          <cell r="E1089">
            <v>21684.573279999997</v>
          </cell>
        </row>
        <row r="1090">
          <cell r="C1090">
            <v>0</v>
          </cell>
          <cell r="D1090" t="str">
            <v>ca</v>
          </cell>
          <cell r="E1090">
            <v>17133.285919999998</v>
          </cell>
        </row>
        <row r="1091">
          <cell r="C1091">
            <v>0</v>
          </cell>
          <cell r="D1091" t="str">
            <v>ca</v>
          </cell>
          <cell r="E1091">
            <v>225128</v>
          </cell>
        </row>
        <row r="1092">
          <cell r="C1092">
            <v>0</v>
          </cell>
          <cell r="D1092" t="str">
            <v>ca</v>
          </cell>
          <cell r="E1092">
            <v>74870.090339999995</v>
          </cell>
        </row>
        <row r="1093">
          <cell r="C1093">
            <v>0</v>
          </cell>
          <cell r="D1093" t="str">
            <v>ca</v>
          </cell>
          <cell r="E1093">
            <v>7848.0000000000009</v>
          </cell>
        </row>
        <row r="1094">
          <cell r="C1094">
            <v>0</v>
          </cell>
          <cell r="D1094" t="str">
            <v>ca</v>
          </cell>
          <cell r="E1094">
            <v>7310.0000000000009</v>
          </cell>
        </row>
        <row r="1095">
          <cell r="C1095">
            <v>0</v>
          </cell>
          <cell r="D1095" t="str">
            <v>ca</v>
          </cell>
          <cell r="E1095">
            <v>19448</v>
          </cell>
        </row>
        <row r="1096">
          <cell r="C1096">
            <v>0</v>
          </cell>
          <cell r="D1096" t="str">
            <v>ca</v>
          </cell>
          <cell r="E1096">
            <v>32344</v>
          </cell>
        </row>
        <row r="1097">
          <cell r="C1097">
            <v>0</v>
          </cell>
          <cell r="D1097" t="str">
            <v>ca</v>
          </cell>
          <cell r="E1097">
            <v>43264.000000000007</v>
          </cell>
        </row>
        <row r="1098">
          <cell r="C1098">
            <v>0</v>
          </cell>
          <cell r="D1098" t="str">
            <v>ca</v>
          </cell>
          <cell r="E1098">
            <v>47320</v>
          </cell>
        </row>
        <row r="1099">
          <cell r="C1099">
            <v>0</v>
          </cell>
          <cell r="D1099" t="str">
            <v>ca</v>
          </cell>
          <cell r="E1099">
            <v>26208</v>
          </cell>
        </row>
        <row r="1100">
          <cell r="C1100">
            <v>0</v>
          </cell>
          <cell r="D1100" t="str">
            <v>ca</v>
          </cell>
          <cell r="E1100">
            <v>205238</v>
          </cell>
        </row>
        <row r="1101">
          <cell r="C1101">
            <v>0</v>
          </cell>
          <cell r="D1101" t="str">
            <v>ca</v>
          </cell>
          <cell r="E1101">
            <v>33800</v>
          </cell>
        </row>
        <row r="1102">
          <cell r="C1102">
            <v>0</v>
          </cell>
          <cell r="D1102" t="str">
            <v>ca</v>
          </cell>
          <cell r="E1102">
            <v>5913.0000000000009</v>
          </cell>
        </row>
        <row r="1103">
          <cell r="C1103">
            <v>0</v>
          </cell>
          <cell r="D1103" t="str">
            <v>ca</v>
          </cell>
          <cell r="E1103">
            <v>74646</v>
          </cell>
        </row>
        <row r="1104">
          <cell r="C1104">
            <v>0</v>
          </cell>
          <cell r="D1104" t="str">
            <v>ca</v>
          </cell>
          <cell r="E1104">
            <v>8708.0000000000018</v>
          </cell>
        </row>
        <row r="1105">
          <cell r="C1105">
            <v>0</v>
          </cell>
          <cell r="D1105" t="str">
            <v>ca</v>
          </cell>
          <cell r="E1105">
            <v>7848.0000000000009</v>
          </cell>
        </row>
        <row r="1106">
          <cell r="C1106">
            <v>0</v>
          </cell>
          <cell r="D1106" t="str">
            <v>ca</v>
          </cell>
          <cell r="E1106">
            <v>93060</v>
          </cell>
        </row>
        <row r="1107">
          <cell r="C1107">
            <v>0</v>
          </cell>
          <cell r="D1107" t="str">
            <v>ca</v>
          </cell>
          <cell r="E1107">
            <v>79794</v>
          </cell>
        </row>
        <row r="1108">
          <cell r="C1108">
            <v>0</v>
          </cell>
          <cell r="D1108" t="str">
            <v>ca</v>
          </cell>
          <cell r="E1108">
            <v>14768</v>
          </cell>
        </row>
        <row r="1109">
          <cell r="C1109">
            <v>0</v>
          </cell>
          <cell r="D1109" t="str">
            <v>ca</v>
          </cell>
          <cell r="E1109">
            <v>113978</v>
          </cell>
        </row>
        <row r="1110">
          <cell r="C1110">
            <v>0</v>
          </cell>
          <cell r="D1110" t="str">
            <v>ca</v>
          </cell>
          <cell r="E1110">
            <v>163182</v>
          </cell>
        </row>
        <row r="1111">
          <cell r="C1111">
            <v>0</v>
          </cell>
          <cell r="D1111" t="str">
            <v>ca</v>
          </cell>
          <cell r="E1111">
            <v>10920.000000000002</v>
          </cell>
        </row>
        <row r="1112">
          <cell r="C1112">
            <v>0</v>
          </cell>
          <cell r="D1112" t="str">
            <v>ca</v>
          </cell>
          <cell r="E1112">
            <v>84942</v>
          </cell>
        </row>
        <row r="1113">
          <cell r="C1113">
            <v>0</v>
          </cell>
          <cell r="D1113" t="str">
            <v>ca</v>
          </cell>
          <cell r="E1113">
            <v>15288</v>
          </cell>
        </row>
        <row r="1114">
          <cell r="C1114">
            <v>0</v>
          </cell>
          <cell r="D1114" t="str">
            <v>ca</v>
          </cell>
          <cell r="E1114">
            <v>52470.000000000007</v>
          </cell>
        </row>
        <row r="1115">
          <cell r="C1115">
            <v>0</v>
          </cell>
          <cell r="D1115" t="str">
            <v>ca</v>
          </cell>
          <cell r="E1115">
            <v>27710</v>
          </cell>
        </row>
        <row r="1116">
          <cell r="C1116">
            <v>0</v>
          </cell>
          <cell r="D1116" t="str">
            <v>ca</v>
          </cell>
          <cell r="E1116">
            <v>36946</v>
          </cell>
        </row>
        <row r="1117">
          <cell r="C1117">
            <v>0</v>
          </cell>
          <cell r="D1117" t="str">
            <v>ca</v>
          </cell>
          <cell r="E1117">
            <v>92664</v>
          </cell>
        </row>
        <row r="1118">
          <cell r="C1118">
            <v>0</v>
          </cell>
          <cell r="D1118" t="str">
            <v>ca</v>
          </cell>
          <cell r="E1118">
            <v>54054.000000000007</v>
          </cell>
        </row>
        <row r="1119">
          <cell r="C1119">
            <v>0</v>
          </cell>
          <cell r="D1119" t="str">
            <v>ca</v>
          </cell>
          <cell r="E1119">
            <v>8278.0000000000018</v>
          </cell>
        </row>
        <row r="1120">
          <cell r="C1120">
            <v>0</v>
          </cell>
          <cell r="D1120" t="str">
            <v>ca</v>
          </cell>
          <cell r="E1120">
            <v>13208</v>
          </cell>
        </row>
        <row r="1121">
          <cell r="C1121">
            <v>0</v>
          </cell>
          <cell r="D1121" t="str">
            <v>ca</v>
          </cell>
          <cell r="E1121">
            <v>14352</v>
          </cell>
        </row>
        <row r="1122">
          <cell r="C1122">
            <v>0</v>
          </cell>
          <cell r="D1122" t="str">
            <v>ca</v>
          </cell>
          <cell r="E1122">
            <v>24336</v>
          </cell>
        </row>
        <row r="1123">
          <cell r="C1123">
            <v>0</v>
          </cell>
          <cell r="D1123" t="str">
            <v>ca</v>
          </cell>
          <cell r="E1123">
            <v>9138</v>
          </cell>
        </row>
        <row r="1124">
          <cell r="C1124">
            <v>0</v>
          </cell>
          <cell r="D1124" t="str">
            <v>ca</v>
          </cell>
          <cell r="E1124">
            <v>13832</v>
          </cell>
        </row>
        <row r="1125">
          <cell r="C1125">
            <v>0</v>
          </cell>
          <cell r="D1125" t="str">
            <v>ca</v>
          </cell>
          <cell r="E1125">
            <v>8493.0000000000018</v>
          </cell>
        </row>
        <row r="1126">
          <cell r="C1126">
            <v>0</v>
          </cell>
          <cell r="D1126" t="str">
            <v>ca</v>
          </cell>
          <cell r="E1126">
            <v>7848.0000000000009</v>
          </cell>
        </row>
        <row r="1127">
          <cell r="C1127">
            <v>0</v>
          </cell>
          <cell r="D1127" t="str">
            <v>ca</v>
          </cell>
          <cell r="E1127">
            <v>71478</v>
          </cell>
        </row>
        <row r="1128">
          <cell r="C1128">
            <v>0</v>
          </cell>
          <cell r="D1128" t="str">
            <v>ca</v>
          </cell>
          <cell r="E1128">
            <v>57915.000000000007</v>
          </cell>
        </row>
        <row r="1129">
          <cell r="C1129">
            <v>0</v>
          </cell>
          <cell r="D1129" t="str">
            <v>ca</v>
          </cell>
          <cell r="E1129">
            <v>7418.0000000000009</v>
          </cell>
        </row>
        <row r="1130">
          <cell r="C1130">
            <v>0</v>
          </cell>
          <cell r="D1130" t="str">
            <v>ca</v>
          </cell>
          <cell r="E1130">
            <v>72072</v>
          </cell>
        </row>
        <row r="1131">
          <cell r="C1131">
            <v>0</v>
          </cell>
          <cell r="D1131" t="str">
            <v>ca</v>
          </cell>
          <cell r="E1131">
            <v>6988.0000000000009</v>
          </cell>
        </row>
        <row r="1132">
          <cell r="C1132">
            <v>0</v>
          </cell>
          <cell r="D1132" t="str">
            <v>ca</v>
          </cell>
          <cell r="E1132">
            <v>1907998.0000000002</v>
          </cell>
        </row>
        <row r="1133">
          <cell r="C1133">
            <v>0</v>
          </cell>
          <cell r="D1133" t="str">
            <v>ca</v>
          </cell>
          <cell r="E1133">
            <v>4208.0000000000009</v>
          </cell>
        </row>
        <row r="1134">
          <cell r="C1134">
            <v>0</v>
          </cell>
          <cell r="D1134" t="str">
            <v>ca</v>
          </cell>
          <cell r="E1134">
            <v>2946.0000000000005</v>
          </cell>
        </row>
        <row r="1135">
          <cell r="C1135">
            <v>0</v>
          </cell>
          <cell r="D1135" t="str">
            <v>ca</v>
          </cell>
          <cell r="E1135">
            <v>4208.0000000000009</v>
          </cell>
        </row>
        <row r="1136">
          <cell r="C1136">
            <v>0</v>
          </cell>
          <cell r="D1136" t="str">
            <v>ca</v>
          </cell>
          <cell r="E1136">
            <v>2946.0000000000005</v>
          </cell>
        </row>
        <row r="1137">
          <cell r="C1137">
            <v>0</v>
          </cell>
          <cell r="D1137" t="str">
            <v>ca</v>
          </cell>
          <cell r="E1137">
            <v>20350</v>
          </cell>
        </row>
        <row r="1138">
          <cell r="C1138">
            <v>0</v>
          </cell>
          <cell r="D1138" t="str">
            <v>ca</v>
          </cell>
          <cell r="E1138">
            <v>7821</v>
          </cell>
        </row>
        <row r="1139">
          <cell r="C1139">
            <v>0</v>
          </cell>
          <cell r="D1139" t="str">
            <v>ca</v>
          </cell>
          <cell r="E1139">
            <v>37454</v>
          </cell>
        </row>
        <row r="1140">
          <cell r="C1140">
            <v>0</v>
          </cell>
          <cell r="D1140" t="str">
            <v>ca</v>
          </cell>
          <cell r="E1140">
            <v>57915.000000000007</v>
          </cell>
        </row>
        <row r="1141">
          <cell r="C1141">
            <v>0</v>
          </cell>
          <cell r="D1141" t="str">
            <v>ca</v>
          </cell>
          <cell r="E1141">
            <v>130552.99999999999</v>
          </cell>
        </row>
        <row r="1142">
          <cell r="C1142">
            <v>0</v>
          </cell>
          <cell r="D1142" t="str">
            <v>ca</v>
          </cell>
          <cell r="E1142">
            <v>55440.000000000007</v>
          </cell>
        </row>
        <row r="1143">
          <cell r="C1143">
            <v>0</v>
          </cell>
          <cell r="D1143" t="str">
            <v>ca</v>
          </cell>
          <cell r="E1143">
            <v>8063.0000000000018</v>
          </cell>
        </row>
        <row r="1144">
          <cell r="C1144" t="str">
            <v>M¸y tÝnh chuyªn dïng:</v>
          </cell>
          <cell r="D1144" t="str">
            <v>ca</v>
          </cell>
          <cell r="E1144">
            <v>0</v>
          </cell>
        </row>
        <row r="1145">
          <cell r="C1145">
            <v>0</v>
          </cell>
          <cell r="D1145" t="str">
            <v>ca</v>
          </cell>
          <cell r="E1145">
            <v>183709.89332</v>
          </cell>
        </row>
        <row r="1146">
          <cell r="C1146">
            <v>0</v>
          </cell>
          <cell r="D1146" t="str">
            <v>ca</v>
          </cell>
          <cell r="E1146">
            <v>105977.89332000002</v>
          </cell>
        </row>
        <row r="1147">
          <cell r="C1147">
            <v>0</v>
          </cell>
          <cell r="D1147" t="str">
            <v>ca</v>
          </cell>
          <cell r="E1147">
            <v>13798.571840000002</v>
          </cell>
        </row>
        <row r="1148">
          <cell r="C1148">
            <v>0</v>
          </cell>
          <cell r="D1148" t="str">
            <v>ca</v>
          </cell>
          <cell r="E1148">
            <v>21174.285919999998</v>
          </cell>
        </row>
        <row r="1149">
          <cell r="C1149" t="str">
            <v>M¸y thÝ nghiÖm ®iÖn ®­êng d©y vµ tr¹m biÕn ¸p</v>
          </cell>
          <cell r="D1149">
            <v>0</v>
          </cell>
          <cell r="E1149">
            <v>0</v>
          </cell>
        </row>
        <row r="1150">
          <cell r="C1150">
            <v>0</v>
          </cell>
          <cell r="D1150" t="str">
            <v>ca</v>
          </cell>
          <cell r="E1150">
            <v>439673.00000000006</v>
          </cell>
        </row>
        <row r="1151">
          <cell r="C1151">
            <v>0</v>
          </cell>
          <cell r="D1151" t="str">
            <v>ca</v>
          </cell>
          <cell r="E1151">
            <v>43243</v>
          </cell>
        </row>
        <row r="1152">
          <cell r="C1152">
            <v>0</v>
          </cell>
          <cell r="D1152" t="str">
            <v>ca</v>
          </cell>
          <cell r="E1152">
            <v>182197</v>
          </cell>
        </row>
        <row r="1153">
          <cell r="C1153">
            <v>0</v>
          </cell>
          <cell r="D1153" t="str">
            <v>ca</v>
          </cell>
          <cell r="E1153">
            <v>865857</v>
          </cell>
        </row>
        <row r="1154">
          <cell r="C1154">
            <v>0</v>
          </cell>
          <cell r="D1154" t="str">
            <v>ca</v>
          </cell>
          <cell r="E1154">
            <v>818548</v>
          </cell>
        </row>
        <row r="1155">
          <cell r="C1155">
            <v>0</v>
          </cell>
          <cell r="D1155" t="str">
            <v>ca</v>
          </cell>
          <cell r="E1155">
            <v>1400447</v>
          </cell>
        </row>
        <row r="1156">
          <cell r="C1156">
            <v>0</v>
          </cell>
          <cell r="D1156" t="str">
            <v>ca</v>
          </cell>
          <cell r="E1156">
            <v>439078.00000000006</v>
          </cell>
        </row>
        <row r="1157">
          <cell r="C1157">
            <v>0</v>
          </cell>
          <cell r="D1157" t="str">
            <v>ca</v>
          </cell>
          <cell r="E1157">
            <v>826978</v>
          </cell>
        </row>
        <row r="1158">
          <cell r="C1158">
            <v>0</v>
          </cell>
          <cell r="D1158" t="str">
            <v>ca</v>
          </cell>
          <cell r="E1158">
            <v>17158</v>
          </cell>
        </row>
        <row r="1159">
          <cell r="C1159">
            <v>0</v>
          </cell>
          <cell r="D1159" t="str">
            <v>ca</v>
          </cell>
          <cell r="E1159">
            <v>157897</v>
          </cell>
        </row>
        <row r="1160">
          <cell r="C1160">
            <v>0</v>
          </cell>
          <cell r="D1160" t="str">
            <v>ca</v>
          </cell>
          <cell r="E1160">
            <v>151351</v>
          </cell>
        </row>
        <row r="1161">
          <cell r="C1161">
            <v>0</v>
          </cell>
          <cell r="D1161" t="str">
            <v>ca</v>
          </cell>
          <cell r="E1161">
            <v>130026.99999999997</v>
          </cell>
        </row>
        <row r="1162">
          <cell r="C1162">
            <v>0</v>
          </cell>
          <cell r="D1162" t="str">
            <v>ca</v>
          </cell>
          <cell r="E1162">
            <v>31639</v>
          </cell>
        </row>
        <row r="1163">
          <cell r="C1163">
            <v>0</v>
          </cell>
          <cell r="D1163" t="str">
            <v>ca</v>
          </cell>
          <cell r="E1163">
            <v>155418</v>
          </cell>
        </row>
        <row r="1164">
          <cell r="C1164">
            <v>0</v>
          </cell>
          <cell r="D1164" t="str">
            <v>ca</v>
          </cell>
          <cell r="E1164">
            <v>52864</v>
          </cell>
        </row>
        <row r="1165">
          <cell r="C1165">
            <v>0</v>
          </cell>
          <cell r="D1165" t="str">
            <v>ca</v>
          </cell>
          <cell r="E1165">
            <v>90751</v>
          </cell>
        </row>
        <row r="1166">
          <cell r="C1166">
            <v>0</v>
          </cell>
          <cell r="D1166" t="str">
            <v>ca</v>
          </cell>
          <cell r="E1166">
            <v>315993</v>
          </cell>
        </row>
        <row r="1167">
          <cell r="C1167">
            <v>0</v>
          </cell>
          <cell r="D1167" t="str">
            <v>ca</v>
          </cell>
          <cell r="E1167">
            <v>63576</v>
          </cell>
        </row>
        <row r="1168">
          <cell r="C1168">
            <v>0</v>
          </cell>
          <cell r="D1168" t="str">
            <v>ca</v>
          </cell>
          <cell r="E1168">
            <v>130821.00000000001</v>
          </cell>
        </row>
        <row r="1169">
          <cell r="C1169">
            <v>0</v>
          </cell>
          <cell r="D1169" t="str">
            <v>ca</v>
          </cell>
          <cell r="E1169">
            <v>450980</v>
          </cell>
        </row>
        <row r="1170">
          <cell r="C1170">
            <v>0</v>
          </cell>
          <cell r="D1170" t="str">
            <v>ca</v>
          </cell>
          <cell r="E1170">
            <v>323630</v>
          </cell>
        </row>
        <row r="1171">
          <cell r="C1171">
            <v>0</v>
          </cell>
          <cell r="D1171" t="str">
            <v>ca</v>
          </cell>
          <cell r="E1171">
            <v>115249.00000000001</v>
          </cell>
        </row>
        <row r="1172">
          <cell r="C1172">
            <v>0</v>
          </cell>
          <cell r="D1172" t="str">
            <v>ca</v>
          </cell>
          <cell r="E1172">
            <v>159385</v>
          </cell>
        </row>
        <row r="1173">
          <cell r="C1173">
            <v>0</v>
          </cell>
          <cell r="D1173" t="str">
            <v>ca</v>
          </cell>
          <cell r="E1173">
            <v>40961.999999999993</v>
          </cell>
        </row>
        <row r="1174">
          <cell r="C1174">
            <v>0</v>
          </cell>
          <cell r="D1174" t="str">
            <v>ca</v>
          </cell>
          <cell r="E1174">
            <v>144209.99999999997</v>
          </cell>
        </row>
        <row r="1175">
          <cell r="C1175">
            <v>0</v>
          </cell>
          <cell r="D1175" t="str">
            <v>ca</v>
          </cell>
          <cell r="E1175">
            <v>43640</v>
          </cell>
        </row>
        <row r="1176">
          <cell r="C1176">
            <v>0</v>
          </cell>
          <cell r="D1176" t="str">
            <v>ca</v>
          </cell>
          <cell r="E1176">
            <v>74684</v>
          </cell>
        </row>
        <row r="1177">
          <cell r="C1177">
            <v>0</v>
          </cell>
          <cell r="D1177" t="str">
            <v>ca</v>
          </cell>
          <cell r="E1177">
            <v>432334</v>
          </cell>
        </row>
        <row r="1178">
          <cell r="C1178">
            <v>0</v>
          </cell>
          <cell r="D1178">
            <v>0</v>
          </cell>
          <cell r="E1178">
            <v>0</v>
          </cell>
        </row>
      </sheetData>
      <sheetData sheetId="14">
        <row r="7">
          <cell r="A7">
            <v>0</v>
          </cell>
          <cell r="B7" t="str">
            <v>M¸y ®µo mét gÇu, b¸nh xÝch -  dung tÝch gÇu:</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row>
        <row r="8">
          <cell r="A8">
            <v>1</v>
          </cell>
          <cell r="B8" t="str">
            <v xml:space="preserve">              0,22 m3</v>
          </cell>
          <cell r="C8">
            <v>260</v>
          </cell>
          <cell r="D8">
            <v>0.95</v>
          </cell>
          <cell r="E8">
            <v>18</v>
          </cell>
          <cell r="F8">
            <v>6.04</v>
          </cell>
          <cell r="G8">
            <v>5</v>
          </cell>
          <cell r="H8">
            <v>32.4</v>
          </cell>
          <cell r="I8" t="str">
            <v>lÝt diezel</v>
          </cell>
          <cell r="J8" t="str">
            <v>1x4/7</v>
          </cell>
          <cell r="K8">
            <v>0</v>
          </cell>
          <cell r="L8">
            <v>0</v>
          </cell>
          <cell r="M8">
            <v>1</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510800213.21961623</v>
          </cell>
          <cell r="BX8">
            <v>510800213.21961623</v>
          </cell>
          <cell r="BY8">
            <v>335949.37100213219</v>
          </cell>
          <cell r="BZ8">
            <v>118662.81876332624</v>
          </cell>
          <cell r="CA8">
            <v>98230.810234541583</v>
          </cell>
          <cell r="CB8">
            <v>697410</v>
          </cell>
          <cell r="CC8">
            <v>225542</v>
          </cell>
          <cell r="CD8">
            <v>1475795</v>
          </cell>
          <cell r="CE8">
            <v>340818.54545454547</v>
          </cell>
          <cell r="CF8">
            <v>196153.84615384616</v>
          </cell>
          <cell r="CG8">
            <v>1</v>
          </cell>
          <cell r="CH8">
            <v>0.48869179600886919</v>
          </cell>
          <cell r="CI8">
            <v>0.86969986146192801</v>
          </cell>
          <cell r="CJ8">
            <v>1089815.3916083917</v>
          </cell>
        </row>
        <row r="9">
          <cell r="A9">
            <v>2</v>
          </cell>
          <cell r="B9" t="str">
            <v xml:space="preserve">              0,30 m3</v>
          </cell>
          <cell r="C9">
            <v>260</v>
          </cell>
          <cell r="D9">
            <v>0.95</v>
          </cell>
          <cell r="E9">
            <v>18</v>
          </cell>
          <cell r="F9">
            <v>6.04</v>
          </cell>
          <cell r="G9">
            <v>5</v>
          </cell>
          <cell r="H9">
            <v>35.1</v>
          </cell>
          <cell r="I9" t="str">
            <v>lÝt diezel</v>
          </cell>
          <cell r="J9" t="str">
            <v>1x4/7</v>
          </cell>
          <cell r="K9">
            <v>0</v>
          </cell>
          <cell r="L9">
            <v>0</v>
          </cell>
          <cell r="M9">
            <v>1</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618399466.95095956</v>
          </cell>
          <cell r="BX9">
            <v>618399466.95095956</v>
          </cell>
          <cell r="BY9">
            <v>406716.57249466953</v>
          </cell>
          <cell r="BZ9">
            <v>143658.95309168447</v>
          </cell>
          <cell r="CA9">
            <v>118922.97441364606</v>
          </cell>
          <cell r="CB9">
            <v>755527.5</v>
          </cell>
          <cell r="CC9">
            <v>225542</v>
          </cell>
          <cell r="CD9">
            <v>1650368</v>
          </cell>
          <cell r="CE9">
            <v>369220.09090909094</v>
          </cell>
          <cell r="CF9">
            <v>196153.84615384616</v>
          </cell>
          <cell r="CG9">
            <v>1</v>
          </cell>
          <cell r="CH9">
            <v>0.48869179600886919</v>
          </cell>
          <cell r="CI9">
            <v>0.86969986146192801</v>
          </cell>
          <cell r="CJ9">
            <v>1234672.4370629371</v>
          </cell>
        </row>
        <row r="10">
          <cell r="A10">
            <v>3</v>
          </cell>
          <cell r="B10" t="str">
            <v xml:space="preserve">              0,40 m3</v>
          </cell>
          <cell r="C10">
            <v>260</v>
          </cell>
          <cell r="D10">
            <v>0.95</v>
          </cell>
          <cell r="E10">
            <v>17</v>
          </cell>
          <cell r="F10">
            <v>5.76</v>
          </cell>
          <cell r="G10">
            <v>5</v>
          </cell>
          <cell r="H10">
            <v>42.66</v>
          </cell>
          <cell r="I10" t="str">
            <v>lÝt diezel</v>
          </cell>
          <cell r="J10" t="str">
            <v>1x4/7</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731700000.00000012</v>
          </cell>
          <cell r="BX10">
            <v>731700000.00000012</v>
          </cell>
          <cell r="BY10">
            <v>454498.26923076937</v>
          </cell>
          <cell r="BZ10">
            <v>162099.69230769234</v>
          </cell>
          <cell r="CA10">
            <v>140711.5384615385</v>
          </cell>
          <cell r="CB10">
            <v>918256.49999999988</v>
          </cell>
          <cell r="CC10">
            <v>225542</v>
          </cell>
          <cell r="CD10">
            <v>1901108</v>
          </cell>
          <cell r="CE10">
            <v>448744.41818181815</v>
          </cell>
          <cell r="CF10">
            <v>196153.84615384616</v>
          </cell>
          <cell r="CG10">
            <v>1</v>
          </cell>
          <cell r="CH10">
            <v>0.48869179600886919</v>
          </cell>
          <cell r="CI10">
            <v>0.86969986146192801</v>
          </cell>
          <cell r="CJ10">
            <v>1402207.7643356647</v>
          </cell>
        </row>
        <row r="11">
          <cell r="A11">
            <v>4</v>
          </cell>
          <cell r="B11" t="str">
            <v xml:space="preserve">              0,50 m3</v>
          </cell>
          <cell r="C11">
            <v>260</v>
          </cell>
          <cell r="D11">
            <v>0.95</v>
          </cell>
          <cell r="E11">
            <v>17</v>
          </cell>
          <cell r="F11">
            <v>5.76</v>
          </cell>
          <cell r="G11">
            <v>5</v>
          </cell>
          <cell r="H11">
            <v>51.3</v>
          </cell>
          <cell r="I11" t="str">
            <v>lÝt diezel</v>
          </cell>
          <cell r="J11" t="str">
            <v>1x4/7</v>
          </cell>
          <cell r="K11">
            <v>0</v>
          </cell>
          <cell r="L11">
            <v>0</v>
          </cell>
          <cell r="M11">
            <v>1</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860199516.90821254</v>
          </cell>
          <cell r="BX11">
            <v>860199516.90821254</v>
          </cell>
          <cell r="BY11">
            <v>534316.23838721658</v>
          </cell>
          <cell r="BZ11">
            <v>190567.27759197322</v>
          </cell>
          <cell r="CA11">
            <v>165422.98402081011</v>
          </cell>
          <cell r="CB11">
            <v>1104232.5</v>
          </cell>
          <cell r="CC11">
            <v>225542</v>
          </cell>
          <cell r="CD11">
            <v>2220081</v>
          </cell>
          <cell r="CE11">
            <v>539629.36363636365</v>
          </cell>
          <cell r="CF11">
            <v>196153.84615384616</v>
          </cell>
          <cell r="CG11">
            <v>1</v>
          </cell>
          <cell r="CH11">
            <v>0.48869179600886919</v>
          </cell>
          <cell r="CI11">
            <v>0.86969986146192801</v>
          </cell>
          <cell r="CJ11">
            <v>1626089.7097902098</v>
          </cell>
        </row>
        <row r="12">
          <cell r="A12">
            <v>5</v>
          </cell>
          <cell r="B12" t="str">
            <v xml:space="preserve">              0,65 m3</v>
          </cell>
          <cell r="C12">
            <v>260</v>
          </cell>
          <cell r="D12">
            <v>0.95</v>
          </cell>
          <cell r="E12">
            <v>17</v>
          </cell>
          <cell r="F12">
            <v>5.76</v>
          </cell>
          <cell r="G12">
            <v>5</v>
          </cell>
          <cell r="H12">
            <v>59.4</v>
          </cell>
          <cell r="I12" t="str">
            <v>lÝt diezel</v>
          </cell>
          <cell r="J12" t="str">
            <v>1x3/7+1x5/7</v>
          </cell>
          <cell r="K12">
            <v>0</v>
          </cell>
          <cell r="L12">
            <v>1</v>
          </cell>
          <cell r="M12">
            <v>0</v>
          </cell>
          <cell r="N12">
            <v>1</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971699516.90821254</v>
          </cell>
          <cell r="BX12">
            <v>971699516.90821254</v>
          </cell>
          <cell r="BY12">
            <v>603574.89223337045</v>
          </cell>
          <cell r="BZ12">
            <v>215268.81605351169</v>
          </cell>
          <cell r="CA12">
            <v>186865.2917131178</v>
          </cell>
          <cell r="CB12">
            <v>1278585</v>
          </cell>
          <cell r="CC12">
            <v>457481</v>
          </cell>
          <cell r="CD12">
            <v>2741775</v>
          </cell>
          <cell r="CE12">
            <v>624834</v>
          </cell>
          <cell r="CF12">
            <v>397692.30769230769</v>
          </cell>
          <cell r="CG12">
            <v>1</v>
          </cell>
          <cell r="CH12">
            <v>0.48869179600886919</v>
          </cell>
          <cell r="CI12">
            <v>0.86930890614540868</v>
          </cell>
          <cell r="CJ12">
            <v>2028235.3076923077</v>
          </cell>
        </row>
        <row r="13">
          <cell r="A13">
            <v>6</v>
          </cell>
          <cell r="B13" t="str">
            <v xml:space="preserve">              0,80 m3</v>
          </cell>
          <cell r="C13">
            <v>260</v>
          </cell>
          <cell r="D13">
            <v>0.95</v>
          </cell>
          <cell r="E13">
            <v>17</v>
          </cell>
          <cell r="F13">
            <v>5.76</v>
          </cell>
          <cell r="G13">
            <v>5</v>
          </cell>
          <cell r="H13">
            <v>64.8</v>
          </cell>
          <cell r="I13" t="str">
            <v>lÝt diezel</v>
          </cell>
          <cell r="J13" t="str">
            <v>1x3/7+1x5/7</v>
          </cell>
          <cell r="K13">
            <v>0</v>
          </cell>
          <cell r="L13">
            <v>1</v>
          </cell>
          <cell r="M13">
            <v>0</v>
          </cell>
          <cell r="N13">
            <v>1</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1068899516.9082125</v>
          </cell>
          <cell r="BX13">
            <v>1068899516.9082125</v>
          </cell>
          <cell r="BY13">
            <v>663951.04607952433</v>
          </cell>
          <cell r="BZ13">
            <v>236802.35451505016</v>
          </cell>
          <cell r="CA13">
            <v>205557.59940542551</v>
          </cell>
          <cell r="CB13">
            <v>1394820</v>
          </cell>
          <cell r="CC13">
            <v>457481</v>
          </cell>
          <cell r="CD13">
            <v>2958612</v>
          </cell>
          <cell r="CE13">
            <v>681637.09090909094</v>
          </cell>
          <cell r="CF13">
            <v>397692.30769230769</v>
          </cell>
          <cell r="CG13">
            <v>1</v>
          </cell>
          <cell r="CH13">
            <v>0.48869179600886919</v>
          </cell>
          <cell r="CI13">
            <v>0.86930890614540868</v>
          </cell>
          <cell r="CJ13">
            <v>2185640.3986013983</v>
          </cell>
        </row>
        <row r="14">
          <cell r="A14">
            <v>7</v>
          </cell>
          <cell r="B14" t="str">
            <v xml:space="preserve">              1,00 m3</v>
          </cell>
          <cell r="C14">
            <v>260</v>
          </cell>
          <cell r="D14">
            <v>0.95</v>
          </cell>
          <cell r="E14">
            <v>17</v>
          </cell>
          <cell r="F14">
            <v>5.76</v>
          </cell>
          <cell r="G14">
            <v>5</v>
          </cell>
          <cell r="H14">
            <v>74.52</v>
          </cell>
          <cell r="I14" t="str">
            <v>lÝt diezel</v>
          </cell>
          <cell r="J14" t="str">
            <v>1x4/7+1x6/7</v>
          </cell>
          <cell r="K14">
            <v>0</v>
          </cell>
          <cell r="L14">
            <v>0</v>
          </cell>
          <cell r="M14">
            <v>1</v>
          </cell>
          <cell r="N14">
            <v>0</v>
          </cell>
          <cell r="O14">
            <v>1</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1202200000</v>
          </cell>
          <cell r="BX14">
            <v>1202200000</v>
          </cell>
          <cell r="BY14">
            <v>746751.15384615387</v>
          </cell>
          <cell r="BZ14">
            <v>266333.53846153844</v>
          </cell>
          <cell r="CA14">
            <v>231192.30769230769</v>
          </cell>
          <cell r="CB14">
            <v>1604043</v>
          </cell>
          <cell r="CC14">
            <v>533444</v>
          </cell>
          <cell r="CD14">
            <v>3381764</v>
          </cell>
          <cell r="CE14">
            <v>783882.65454545454</v>
          </cell>
          <cell r="CF14">
            <v>470000</v>
          </cell>
          <cell r="CG14">
            <v>1</v>
          </cell>
          <cell r="CH14">
            <v>0.48869179600886919</v>
          </cell>
          <cell r="CI14">
            <v>0.88106717856044869</v>
          </cell>
          <cell r="CJ14">
            <v>2498159.6545454543</v>
          </cell>
        </row>
        <row r="15">
          <cell r="A15">
            <v>8</v>
          </cell>
          <cell r="B15" t="str">
            <v xml:space="preserve">              1,20 m3</v>
          </cell>
          <cell r="C15">
            <v>260</v>
          </cell>
          <cell r="D15">
            <v>0.95</v>
          </cell>
          <cell r="E15">
            <v>17</v>
          </cell>
          <cell r="F15">
            <v>5.76</v>
          </cell>
          <cell r="G15">
            <v>5</v>
          </cell>
          <cell r="H15">
            <v>78.3</v>
          </cell>
          <cell r="I15" t="str">
            <v>lÝt diezel</v>
          </cell>
          <cell r="J15" t="str">
            <v>1x4/7+1x6/7</v>
          </cell>
          <cell r="K15">
            <v>0</v>
          </cell>
          <cell r="L15">
            <v>0</v>
          </cell>
          <cell r="M15">
            <v>1</v>
          </cell>
          <cell r="N15">
            <v>0</v>
          </cell>
          <cell r="O15">
            <v>1</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1650100000</v>
          </cell>
          <cell r="BX15">
            <v>1650100000</v>
          </cell>
          <cell r="BY15">
            <v>1024965.9615384616</v>
          </cell>
          <cell r="BZ15">
            <v>365560.61538461538</v>
          </cell>
          <cell r="CA15">
            <v>317326.92307692306</v>
          </cell>
          <cell r="CB15">
            <v>1685407.5</v>
          </cell>
          <cell r="CC15">
            <v>533444</v>
          </cell>
          <cell r="CD15">
            <v>3926705</v>
          </cell>
          <cell r="CE15">
            <v>823644.81818181823</v>
          </cell>
          <cell r="CF15">
            <v>470000</v>
          </cell>
          <cell r="CG15">
            <v>1</v>
          </cell>
          <cell r="CH15">
            <v>0.48869179600886919</v>
          </cell>
          <cell r="CI15">
            <v>0.88106717856044869</v>
          </cell>
          <cell r="CJ15">
            <v>3001498.3181818184</v>
          </cell>
        </row>
        <row r="16">
          <cell r="A16">
            <v>9</v>
          </cell>
          <cell r="B16" t="str">
            <v xml:space="preserve">              1,25 m3</v>
          </cell>
          <cell r="C16">
            <v>260</v>
          </cell>
          <cell r="D16">
            <v>0.95</v>
          </cell>
          <cell r="E16">
            <v>17</v>
          </cell>
          <cell r="F16">
            <v>5.76</v>
          </cell>
          <cell r="G16">
            <v>5</v>
          </cell>
          <cell r="H16">
            <v>82.62</v>
          </cell>
          <cell r="I16" t="str">
            <v>lÝt diezel</v>
          </cell>
          <cell r="J16" t="str">
            <v>1x4/7+1x6/7</v>
          </cell>
          <cell r="K16">
            <v>0</v>
          </cell>
          <cell r="L16">
            <v>0</v>
          </cell>
          <cell r="M16">
            <v>1</v>
          </cell>
          <cell r="N16">
            <v>0</v>
          </cell>
          <cell r="O16">
            <v>1</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1683600483.0917873</v>
          </cell>
          <cell r="BX16">
            <v>1683600483.0917873</v>
          </cell>
          <cell r="BY16">
            <v>1045774.9154589371</v>
          </cell>
          <cell r="BZ16">
            <v>372982.26086956519</v>
          </cell>
          <cell r="CA16">
            <v>323769.32367149758</v>
          </cell>
          <cell r="CB16">
            <v>1778395.5</v>
          </cell>
          <cell r="CC16">
            <v>533444</v>
          </cell>
          <cell r="CD16">
            <v>4054366</v>
          </cell>
          <cell r="CE16">
            <v>869087.29090909101</v>
          </cell>
          <cell r="CF16">
            <v>470000</v>
          </cell>
          <cell r="CG16">
            <v>1</v>
          </cell>
          <cell r="CH16">
            <v>0.48869179600886925</v>
          </cell>
          <cell r="CI16">
            <v>0.88106717856044869</v>
          </cell>
          <cell r="CJ16">
            <v>3081613.790909091</v>
          </cell>
        </row>
        <row r="17">
          <cell r="A17">
            <v>10</v>
          </cell>
          <cell r="B17" t="str">
            <v xml:space="preserve">              1,60 m3</v>
          </cell>
          <cell r="C17">
            <v>260</v>
          </cell>
          <cell r="D17">
            <v>0.95</v>
          </cell>
          <cell r="E17">
            <v>16</v>
          </cell>
          <cell r="F17">
            <v>5.48</v>
          </cell>
          <cell r="G17">
            <v>5</v>
          </cell>
          <cell r="H17">
            <v>113.22</v>
          </cell>
          <cell r="I17" t="str">
            <v>lÝt diezel</v>
          </cell>
          <cell r="J17" t="str">
            <v>1x4/7+1x6/7</v>
          </cell>
          <cell r="K17">
            <v>0</v>
          </cell>
          <cell r="L17">
            <v>0</v>
          </cell>
          <cell r="M17">
            <v>1</v>
          </cell>
          <cell r="N17">
            <v>0</v>
          </cell>
          <cell r="O17">
            <v>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2027400116.8224297</v>
          </cell>
          <cell r="BX17">
            <v>2027400116.8224297</v>
          </cell>
          <cell r="BY17">
            <v>1185249.2990654202</v>
          </cell>
          <cell r="BZ17">
            <v>427313.56308411213</v>
          </cell>
          <cell r="CA17">
            <v>389884.63785046729</v>
          </cell>
          <cell r="CB17">
            <v>2437060.5</v>
          </cell>
          <cell r="CC17">
            <v>533444</v>
          </cell>
          <cell r="CD17">
            <v>4972952</v>
          </cell>
          <cell r="CE17">
            <v>1190971.4727272729</v>
          </cell>
          <cell r="CF17">
            <v>470000</v>
          </cell>
          <cell r="CG17">
            <v>1</v>
          </cell>
          <cell r="CH17">
            <v>0.48869179600886925</v>
          </cell>
          <cell r="CI17">
            <v>0.88106717856044869</v>
          </cell>
          <cell r="CJ17">
            <v>3663418.9727272727</v>
          </cell>
        </row>
        <row r="18">
          <cell r="A18">
            <v>11</v>
          </cell>
          <cell r="B18" t="str">
            <v xml:space="preserve">              2,00 m3</v>
          </cell>
          <cell r="C18">
            <v>260</v>
          </cell>
          <cell r="D18">
            <v>0.95</v>
          </cell>
          <cell r="E18">
            <v>16</v>
          </cell>
          <cell r="F18">
            <v>5.48</v>
          </cell>
          <cell r="G18">
            <v>5</v>
          </cell>
          <cell r="H18">
            <v>127.5</v>
          </cell>
          <cell r="I18" t="str">
            <v>lÝt diezel</v>
          </cell>
          <cell r="J18" t="str">
            <v>1x4/7+1x7/7</v>
          </cell>
          <cell r="K18">
            <v>0</v>
          </cell>
          <cell r="L18">
            <v>0</v>
          </cell>
          <cell r="M18">
            <v>1</v>
          </cell>
          <cell r="N18">
            <v>0</v>
          </cell>
          <cell r="O18">
            <v>0</v>
          </cell>
          <cell r="P18">
            <v>1</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2604399649.5327101</v>
          </cell>
          <cell r="BX18">
            <v>2604399649.5327101</v>
          </cell>
          <cell r="BY18">
            <v>1522572.1028037383</v>
          </cell>
          <cell r="BZ18">
            <v>548927.31074766361</v>
          </cell>
          <cell r="CA18">
            <v>500846.08644859813</v>
          </cell>
          <cell r="CB18">
            <v>2744437.5</v>
          </cell>
          <cell r="CC18">
            <v>586219</v>
          </cell>
          <cell r="CD18">
            <v>5903002</v>
          </cell>
          <cell r="CE18">
            <v>1341184.0909090911</v>
          </cell>
          <cell r="CF18">
            <v>519230.76923076925</v>
          </cell>
          <cell r="CG18">
            <v>1</v>
          </cell>
          <cell r="CH18">
            <v>0.48869179600886925</v>
          </cell>
          <cell r="CI18">
            <v>0.88572831865014479</v>
          </cell>
          <cell r="CJ18">
            <v>4432760.3601398598</v>
          </cell>
        </row>
        <row r="19">
          <cell r="A19">
            <v>12</v>
          </cell>
          <cell r="B19" t="str">
            <v xml:space="preserve">              2,30 m3</v>
          </cell>
          <cell r="C19">
            <v>260</v>
          </cell>
          <cell r="D19">
            <v>0.95</v>
          </cell>
          <cell r="E19">
            <v>16</v>
          </cell>
          <cell r="F19">
            <v>5.48</v>
          </cell>
          <cell r="G19">
            <v>5</v>
          </cell>
          <cell r="H19">
            <v>137.69999999999999</v>
          </cell>
          <cell r="I19" t="str">
            <v>lÝt diezel</v>
          </cell>
          <cell r="J19" t="str">
            <v>1x4/7+1x7/7</v>
          </cell>
          <cell r="K19">
            <v>0</v>
          </cell>
          <cell r="L19">
            <v>0</v>
          </cell>
          <cell r="M19">
            <v>1</v>
          </cell>
          <cell r="N19">
            <v>0</v>
          </cell>
          <cell r="O19">
            <v>0</v>
          </cell>
          <cell r="P19">
            <v>1</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2943500194.7040501</v>
          </cell>
          <cell r="BX19">
            <v>2943500194.7040501</v>
          </cell>
          <cell r="BY19">
            <v>1720815.4984423677</v>
          </cell>
          <cell r="BZ19">
            <v>620399.27180685371</v>
          </cell>
          <cell r="CA19">
            <v>566057.72975077888</v>
          </cell>
          <cell r="CB19">
            <v>2963992.4999999995</v>
          </cell>
          <cell r="CC19">
            <v>586219</v>
          </cell>
          <cell r="CD19">
            <v>6457484</v>
          </cell>
          <cell r="CE19">
            <v>1448478.8181818181</v>
          </cell>
          <cell r="CF19">
            <v>519230.76923076925</v>
          </cell>
          <cell r="CG19">
            <v>1</v>
          </cell>
          <cell r="CH19">
            <v>0.48869179600886925</v>
          </cell>
          <cell r="CI19">
            <v>0.88572831865014479</v>
          </cell>
          <cell r="CJ19">
            <v>4874982.0874125874</v>
          </cell>
        </row>
        <row r="20">
          <cell r="A20">
            <v>13</v>
          </cell>
          <cell r="B20" t="str">
            <v xml:space="preserve">              2,50 m3</v>
          </cell>
          <cell r="C20">
            <v>300</v>
          </cell>
          <cell r="D20">
            <v>0.95</v>
          </cell>
          <cell r="E20">
            <v>16</v>
          </cell>
          <cell r="F20">
            <v>5.48</v>
          </cell>
          <cell r="G20">
            <v>5</v>
          </cell>
          <cell r="H20">
            <v>163.71</v>
          </cell>
          <cell r="I20" t="str">
            <v>lÝt diezel</v>
          </cell>
          <cell r="J20" t="str">
            <v>1x4/7+1x7/7</v>
          </cell>
          <cell r="K20">
            <v>0</v>
          </cell>
          <cell r="L20">
            <v>0</v>
          </cell>
          <cell r="M20">
            <v>1</v>
          </cell>
          <cell r="N20">
            <v>0</v>
          </cell>
          <cell r="O20">
            <v>0</v>
          </cell>
          <cell r="P20">
            <v>1</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3500700058.4112144</v>
          </cell>
          <cell r="BX20">
            <v>3500700058.4112144</v>
          </cell>
          <cell r="BY20">
            <v>1773688.0295950153</v>
          </cell>
          <cell r="BZ20">
            <v>639461.2106697819</v>
          </cell>
          <cell r="CA20">
            <v>583450.00973520242</v>
          </cell>
          <cell r="CB20">
            <v>3523857.75</v>
          </cell>
          <cell r="CC20">
            <v>586219</v>
          </cell>
          <cell r="CD20">
            <v>7106676</v>
          </cell>
          <cell r="CE20">
            <v>1722080.372727273</v>
          </cell>
          <cell r="CF20">
            <v>519230.76923076925</v>
          </cell>
          <cell r="CG20">
            <v>1</v>
          </cell>
          <cell r="CH20">
            <v>0.48869179600886925</v>
          </cell>
          <cell r="CI20">
            <v>0.88572831865014479</v>
          </cell>
          <cell r="CJ20">
            <v>5237910.391958042</v>
          </cell>
        </row>
        <row r="21">
          <cell r="A21">
            <v>14</v>
          </cell>
          <cell r="B21" t="str">
            <v xml:space="preserve">              3,50  m3</v>
          </cell>
          <cell r="C21">
            <v>300</v>
          </cell>
          <cell r="D21">
            <v>0.95</v>
          </cell>
          <cell r="E21">
            <v>14</v>
          </cell>
          <cell r="F21">
            <v>4.08</v>
          </cell>
          <cell r="G21">
            <v>5</v>
          </cell>
          <cell r="H21">
            <v>196.35</v>
          </cell>
          <cell r="I21" t="str">
            <v>lÝt diezel</v>
          </cell>
          <cell r="J21" t="str">
            <v>1x4/7+1x7/7</v>
          </cell>
          <cell r="K21">
            <v>0</v>
          </cell>
          <cell r="L21">
            <v>0</v>
          </cell>
          <cell r="M21">
            <v>1</v>
          </cell>
          <cell r="N21">
            <v>0</v>
          </cell>
          <cell r="O21">
            <v>0</v>
          </cell>
          <cell r="P21">
            <v>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6126000335.1206436</v>
          </cell>
          <cell r="BX21">
            <v>6126000335.1206436</v>
          </cell>
          <cell r="BY21">
            <v>2715860.1485701525</v>
          </cell>
          <cell r="BZ21">
            <v>833136.04557640757</v>
          </cell>
          <cell r="CA21">
            <v>1021000.0558534405</v>
          </cell>
          <cell r="CB21">
            <v>4226433.75</v>
          </cell>
          <cell r="CC21">
            <v>586219</v>
          </cell>
          <cell r="CD21">
            <v>9382649</v>
          </cell>
          <cell r="CE21">
            <v>2065423.5</v>
          </cell>
          <cell r="CF21">
            <v>519230.76923076925</v>
          </cell>
          <cell r="CG21">
            <v>1</v>
          </cell>
          <cell r="CH21">
            <v>0.48869179600886919</v>
          </cell>
          <cell r="CI21">
            <v>0.88572831865014479</v>
          </cell>
          <cell r="CJ21">
            <v>7154650.5192307699</v>
          </cell>
        </row>
        <row r="22">
          <cell r="A22">
            <v>15</v>
          </cell>
          <cell r="B22" t="str">
            <v xml:space="preserve">              3,60 m3</v>
          </cell>
          <cell r="C22">
            <v>300</v>
          </cell>
          <cell r="D22">
            <v>0.95</v>
          </cell>
          <cell r="E22">
            <v>14</v>
          </cell>
          <cell r="F22">
            <v>4</v>
          </cell>
          <cell r="G22">
            <v>5</v>
          </cell>
          <cell r="H22">
            <v>198.9</v>
          </cell>
          <cell r="I22" t="str">
            <v>lÝt diezel</v>
          </cell>
          <cell r="J22" t="str">
            <v>1x4/7+1x7/7</v>
          </cell>
          <cell r="K22">
            <v>0</v>
          </cell>
          <cell r="L22">
            <v>0</v>
          </cell>
          <cell r="M22">
            <v>1</v>
          </cell>
          <cell r="N22">
            <v>0</v>
          </cell>
          <cell r="O22">
            <v>0</v>
          </cell>
          <cell r="P22">
            <v>1</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6503999327.3542604</v>
          </cell>
          <cell r="BX22">
            <v>6503999327.3542604</v>
          </cell>
          <cell r="BY22">
            <v>2883439.7017937223</v>
          </cell>
          <cell r="BZ22">
            <v>867199.91031390138</v>
          </cell>
          <cell r="CA22">
            <v>1083999.8878923769</v>
          </cell>
          <cell r="CB22">
            <v>4281322.5</v>
          </cell>
          <cell r="CC22">
            <v>586219</v>
          </cell>
          <cell r="CD22">
            <v>9702181</v>
          </cell>
          <cell r="CE22">
            <v>2092247.1818181821</v>
          </cell>
          <cell r="CF22">
            <v>519230.76923076925</v>
          </cell>
          <cell r="CG22">
            <v>1</v>
          </cell>
          <cell r="CH22">
            <v>0.48869179600886925</v>
          </cell>
          <cell r="CI22">
            <v>0.88572831865014479</v>
          </cell>
          <cell r="CJ22">
            <v>7446117.4510489525</v>
          </cell>
        </row>
        <row r="23">
          <cell r="A23">
            <v>16</v>
          </cell>
          <cell r="B23" t="str">
            <v xml:space="preserve">              5,40 m3</v>
          </cell>
          <cell r="C23">
            <v>300</v>
          </cell>
          <cell r="D23">
            <v>0.95</v>
          </cell>
          <cell r="E23">
            <v>14</v>
          </cell>
          <cell r="F23">
            <v>3.8</v>
          </cell>
          <cell r="G23">
            <v>5</v>
          </cell>
          <cell r="H23">
            <v>218.28</v>
          </cell>
          <cell r="I23" t="str">
            <v>lÝt diezel</v>
          </cell>
          <cell r="J23" t="str">
            <v>1x4/7+1x7/7</v>
          </cell>
          <cell r="K23">
            <v>0</v>
          </cell>
          <cell r="L23">
            <v>0</v>
          </cell>
          <cell r="M23">
            <v>1</v>
          </cell>
          <cell r="N23">
            <v>0</v>
          </cell>
          <cell r="O23">
            <v>0</v>
          </cell>
          <cell r="P23">
            <v>1</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7915199999.999999</v>
          </cell>
          <cell r="BX23">
            <v>7915199999.999999</v>
          </cell>
          <cell r="BY23">
            <v>3509072</v>
          </cell>
          <cell r="BZ23">
            <v>1002591.9999999998</v>
          </cell>
          <cell r="CA23">
            <v>1319200</v>
          </cell>
          <cell r="CB23">
            <v>4698477</v>
          </cell>
          <cell r="CC23">
            <v>586219</v>
          </cell>
          <cell r="CD23">
            <v>11115560</v>
          </cell>
          <cell r="CE23">
            <v>2296107.163636364</v>
          </cell>
          <cell r="CF23">
            <v>519230.76923076925</v>
          </cell>
          <cell r="CG23">
            <v>1</v>
          </cell>
          <cell r="CH23">
            <v>0.48869179600886925</v>
          </cell>
          <cell r="CI23">
            <v>0.88572831865014479</v>
          </cell>
          <cell r="CJ23">
            <v>8646201.932867134</v>
          </cell>
        </row>
        <row r="24">
          <cell r="A24">
            <v>17</v>
          </cell>
          <cell r="B24" t="str">
            <v xml:space="preserve">              6,50 m3</v>
          </cell>
          <cell r="C24">
            <v>300</v>
          </cell>
          <cell r="D24">
            <v>0.95</v>
          </cell>
          <cell r="E24">
            <v>14</v>
          </cell>
          <cell r="F24">
            <v>3.8</v>
          </cell>
          <cell r="G24">
            <v>5</v>
          </cell>
          <cell r="H24">
            <v>332.01</v>
          </cell>
          <cell r="I24" t="str">
            <v>lÝt diezel</v>
          </cell>
          <cell r="J24" t="str">
            <v>1x4/7+1x7/7</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10420000113.122171</v>
          </cell>
          <cell r="BX24">
            <v>10420000113.122171</v>
          </cell>
          <cell r="BY24">
            <v>4619533.3834841633</v>
          </cell>
          <cell r="BZ24">
            <v>1319866.680995475</v>
          </cell>
          <cell r="CA24">
            <v>1736666.6855203621</v>
          </cell>
          <cell r="CB24">
            <v>7146515.25</v>
          </cell>
          <cell r="CC24">
            <v>586219</v>
          </cell>
          <cell r="CD24">
            <v>15408801</v>
          </cell>
          <cell r="CE24">
            <v>3492443.372727273</v>
          </cell>
          <cell r="CF24">
            <v>519230.76923076925</v>
          </cell>
          <cell r="CG24">
            <v>1</v>
          </cell>
          <cell r="CH24">
            <v>0.48869179600886919</v>
          </cell>
          <cell r="CI24">
            <v>0.88572831865014479</v>
          </cell>
          <cell r="CJ24">
            <v>11687740.891958043</v>
          </cell>
        </row>
        <row r="25">
          <cell r="A25">
            <v>18</v>
          </cell>
          <cell r="B25" t="str">
            <v xml:space="preserve">              9,50 m3</v>
          </cell>
          <cell r="C25">
            <v>300</v>
          </cell>
          <cell r="D25">
            <v>0.95</v>
          </cell>
          <cell r="E25">
            <v>14</v>
          </cell>
          <cell r="F25">
            <v>3.52</v>
          </cell>
          <cell r="G25">
            <v>5</v>
          </cell>
          <cell r="H25">
            <v>397.8</v>
          </cell>
          <cell r="I25" t="str">
            <v>lÝt diezel</v>
          </cell>
          <cell r="J25" t="str">
            <v>1x4/7+1x7/7</v>
          </cell>
          <cell r="K25">
            <v>0</v>
          </cell>
          <cell r="L25">
            <v>0</v>
          </cell>
          <cell r="M25">
            <v>1</v>
          </cell>
          <cell r="N25">
            <v>0</v>
          </cell>
          <cell r="O25">
            <v>0</v>
          </cell>
          <cell r="P25">
            <v>1</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16065100366.636114</v>
          </cell>
          <cell r="BX25">
            <v>16065100366.636114</v>
          </cell>
          <cell r="BY25">
            <v>7122194.4958753446</v>
          </cell>
          <cell r="BZ25">
            <v>1884971.7763519709</v>
          </cell>
          <cell r="CA25">
            <v>2677516.7277726857</v>
          </cell>
          <cell r="CB25">
            <v>8562645</v>
          </cell>
          <cell r="CC25">
            <v>586219</v>
          </cell>
          <cell r="CD25">
            <v>20833547</v>
          </cell>
          <cell r="CE25">
            <v>4184494.3636363642</v>
          </cell>
          <cell r="CF25">
            <v>519230.76923076925</v>
          </cell>
          <cell r="CG25">
            <v>1</v>
          </cell>
          <cell r="CH25">
            <v>0.48869179600886925</v>
          </cell>
          <cell r="CI25">
            <v>0.88572831865014479</v>
          </cell>
          <cell r="CJ25">
            <v>16388408.132867133</v>
          </cell>
        </row>
        <row r="26">
          <cell r="A26">
            <v>19</v>
          </cell>
          <cell r="B26" t="str">
            <v xml:space="preserve">            10,40 m3</v>
          </cell>
          <cell r="C26">
            <v>300</v>
          </cell>
          <cell r="D26">
            <v>0.95</v>
          </cell>
          <cell r="E26">
            <v>14</v>
          </cell>
          <cell r="F26">
            <v>3.52</v>
          </cell>
          <cell r="G26">
            <v>5</v>
          </cell>
          <cell r="H26">
            <v>408</v>
          </cell>
          <cell r="I26" t="str">
            <v>lÝt diezel</v>
          </cell>
          <cell r="J26" t="str">
            <v>1x4/7+1x7/7</v>
          </cell>
          <cell r="K26">
            <v>0</v>
          </cell>
          <cell r="L26">
            <v>0</v>
          </cell>
          <cell r="M26">
            <v>1</v>
          </cell>
          <cell r="N26">
            <v>0</v>
          </cell>
          <cell r="O26">
            <v>0</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18073299266.727772</v>
          </cell>
          <cell r="BX26">
            <v>18073299266.727772</v>
          </cell>
          <cell r="BY26">
            <v>8012496.0082493126</v>
          </cell>
          <cell r="BZ26">
            <v>2120600.4472960588</v>
          </cell>
          <cell r="CA26">
            <v>3012216.5444546286</v>
          </cell>
          <cell r="CB26">
            <v>8782200</v>
          </cell>
          <cell r="CC26">
            <v>586219</v>
          </cell>
          <cell r="CD26">
            <v>22513732</v>
          </cell>
          <cell r="CE26">
            <v>4291789.0909090908</v>
          </cell>
          <cell r="CF26">
            <v>519230.76923076925</v>
          </cell>
          <cell r="CG26">
            <v>1</v>
          </cell>
          <cell r="CH26">
            <v>0.48869179600886919</v>
          </cell>
          <cell r="CI26">
            <v>0.88572831865014479</v>
          </cell>
          <cell r="CJ26">
            <v>17956332.860139858</v>
          </cell>
        </row>
        <row r="27">
          <cell r="A27">
            <v>0</v>
          </cell>
          <cell r="B27" t="str">
            <v xml:space="preserve">M¸y ®µo mét gÇu, b¸nh xÝch, ®éng c¬ ®iÖn - dung tÝch gÇu: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row>
        <row r="28">
          <cell r="A28">
            <v>20</v>
          </cell>
          <cell r="B28" t="str">
            <v xml:space="preserve">              2,5  m3</v>
          </cell>
          <cell r="C28">
            <v>300</v>
          </cell>
          <cell r="D28">
            <v>0.95</v>
          </cell>
          <cell r="E28">
            <v>14</v>
          </cell>
          <cell r="F28">
            <v>5.2</v>
          </cell>
          <cell r="G28">
            <v>5</v>
          </cell>
          <cell r="H28">
            <v>672</v>
          </cell>
          <cell r="I28" t="str">
            <v>kWh</v>
          </cell>
          <cell r="J28" t="str">
            <v>1x4/7+1x7/7</v>
          </cell>
          <cell r="K28">
            <v>0</v>
          </cell>
          <cell r="L28">
            <v>0</v>
          </cell>
          <cell r="M28">
            <v>1</v>
          </cell>
          <cell r="N28">
            <v>0</v>
          </cell>
          <cell r="O28">
            <v>0</v>
          </cell>
          <cell r="P28">
            <v>1</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3607600152.5106387</v>
          </cell>
          <cell r="BX28">
            <v>3607600152.5106387</v>
          </cell>
          <cell r="BY28">
            <v>1599369.4009463834</v>
          </cell>
          <cell r="BZ28">
            <v>625317.3597685108</v>
          </cell>
          <cell r="CA28">
            <v>601266.69208510651</v>
          </cell>
          <cell r="CB28">
            <v>919062.54720000003</v>
          </cell>
          <cell r="CC28">
            <v>586219</v>
          </cell>
          <cell r="CD28">
            <v>4331235</v>
          </cell>
          <cell r="CE28">
            <v>1091502.72</v>
          </cell>
          <cell r="CF28">
            <v>519230.76923076925</v>
          </cell>
          <cell r="CG28">
            <v>1</v>
          </cell>
          <cell r="CH28">
            <v>1.1876261559404777</v>
          </cell>
          <cell r="CI28">
            <v>0.88572831865014479</v>
          </cell>
          <cell r="CJ28">
            <v>4436686.9420307698</v>
          </cell>
        </row>
        <row r="29">
          <cell r="A29">
            <v>21</v>
          </cell>
          <cell r="B29" t="str">
            <v xml:space="preserve">              4,00 m3</v>
          </cell>
          <cell r="C29">
            <v>300</v>
          </cell>
          <cell r="D29">
            <v>0.95</v>
          </cell>
          <cell r="E29">
            <v>14</v>
          </cell>
          <cell r="F29">
            <v>4.92</v>
          </cell>
          <cell r="G29">
            <v>5</v>
          </cell>
          <cell r="H29">
            <v>924</v>
          </cell>
          <cell r="I29" t="str">
            <v>kWh</v>
          </cell>
          <cell r="J29" t="str">
            <v>1x4/7+1x7/7</v>
          </cell>
          <cell r="K29">
            <v>0</v>
          </cell>
          <cell r="L29">
            <v>0</v>
          </cell>
          <cell r="M29">
            <v>1</v>
          </cell>
          <cell r="N29">
            <v>0</v>
          </cell>
          <cell r="O29">
            <v>0</v>
          </cell>
          <cell r="P29">
            <v>1</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4997299738.5012922</v>
          </cell>
          <cell r="BX29">
            <v>4997299738.5012922</v>
          </cell>
          <cell r="BY29">
            <v>2215469.5507355728</v>
          </cell>
          <cell r="BZ29">
            <v>819557.15711421194</v>
          </cell>
          <cell r="CA29">
            <v>832883.28975021536</v>
          </cell>
          <cell r="CB29">
            <v>1263711.0024000001</v>
          </cell>
          <cell r="CC29">
            <v>586219</v>
          </cell>
          <cell r="CD29">
            <v>5717840</v>
          </cell>
          <cell r="CE29">
            <v>1500816.24</v>
          </cell>
          <cell r="CF29">
            <v>519230.76923076925</v>
          </cell>
          <cell r="CG29">
            <v>1</v>
          </cell>
          <cell r="CH29">
            <v>1.1876261559404777</v>
          </cell>
          <cell r="CI29">
            <v>0.88572831865014479</v>
          </cell>
          <cell r="CJ29">
            <v>5887957.0068307696</v>
          </cell>
        </row>
        <row r="30">
          <cell r="A30">
            <v>22</v>
          </cell>
          <cell r="B30" t="str">
            <v xml:space="preserve">              4,60 m3</v>
          </cell>
          <cell r="C30">
            <v>300</v>
          </cell>
          <cell r="D30">
            <v>0.95</v>
          </cell>
          <cell r="E30">
            <v>14</v>
          </cell>
          <cell r="F30">
            <v>4.92</v>
          </cell>
          <cell r="G30">
            <v>5</v>
          </cell>
          <cell r="H30">
            <v>1050</v>
          </cell>
          <cell r="I30" t="str">
            <v>kWh</v>
          </cell>
          <cell r="J30" t="str">
            <v>1x4/7+1x7/7</v>
          </cell>
          <cell r="K30">
            <v>0</v>
          </cell>
          <cell r="L30">
            <v>0</v>
          </cell>
          <cell r="M30">
            <v>1</v>
          </cell>
          <cell r="N30">
            <v>0</v>
          </cell>
          <cell r="O30">
            <v>0</v>
          </cell>
          <cell r="P30">
            <v>1</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6976400219.6382418</v>
          </cell>
          <cell r="BX30">
            <v>6976400219.6382418</v>
          </cell>
          <cell r="BY30">
            <v>3092870.7640396208</v>
          </cell>
          <cell r="BZ30">
            <v>1144129.6360206718</v>
          </cell>
          <cell r="CA30">
            <v>1162733.3699397072</v>
          </cell>
          <cell r="CB30">
            <v>1436035.2300000002</v>
          </cell>
          <cell r="CC30">
            <v>586219</v>
          </cell>
          <cell r="CD30">
            <v>7421988</v>
          </cell>
          <cell r="CE30">
            <v>1705473</v>
          </cell>
          <cell r="CF30">
            <v>519230.76923076925</v>
          </cell>
          <cell r="CG30">
            <v>1</v>
          </cell>
          <cell r="CH30">
            <v>1.1876261559404777</v>
          </cell>
          <cell r="CI30">
            <v>0.88572831865014479</v>
          </cell>
          <cell r="CJ30">
            <v>7624437.5392307686</v>
          </cell>
        </row>
        <row r="31">
          <cell r="A31">
            <v>23</v>
          </cell>
          <cell r="B31" t="str">
            <v xml:space="preserve">              5,00 m3</v>
          </cell>
          <cell r="C31">
            <v>300</v>
          </cell>
          <cell r="D31">
            <v>0.95</v>
          </cell>
          <cell r="E31">
            <v>14</v>
          </cell>
          <cell r="F31">
            <v>4.42</v>
          </cell>
          <cell r="G31">
            <v>5</v>
          </cell>
          <cell r="H31">
            <v>1134</v>
          </cell>
          <cell r="I31" t="str">
            <v>kWh</v>
          </cell>
          <cell r="J31" t="str">
            <v>1x4/7+1x7/7</v>
          </cell>
          <cell r="K31">
            <v>0</v>
          </cell>
          <cell r="L31">
            <v>0</v>
          </cell>
          <cell r="M31">
            <v>1</v>
          </cell>
          <cell r="N31">
            <v>0</v>
          </cell>
          <cell r="O31">
            <v>0</v>
          </cell>
          <cell r="P31">
            <v>1</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7254800112.1478872</v>
          </cell>
          <cell r="BX31">
            <v>7254800112.1478872</v>
          </cell>
          <cell r="BY31">
            <v>3216294.7163855638</v>
          </cell>
          <cell r="BZ31">
            <v>1068873.8831897886</v>
          </cell>
          <cell r="CA31">
            <v>1209133.3520246481</v>
          </cell>
          <cell r="CB31">
            <v>1550918.0484000002</v>
          </cell>
          <cell r="CC31">
            <v>586219</v>
          </cell>
          <cell r="CD31">
            <v>7631439</v>
          </cell>
          <cell r="CE31">
            <v>1841910.84</v>
          </cell>
          <cell r="CF31">
            <v>519230.76923076925</v>
          </cell>
          <cell r="CG31">
            <v>1</v>
          </cell>
          <cell r="CH31">
            <v>1.1876261559404777</v>
          </cell>
          <cell r="CI31">
            <v>0.88572831865014479</v>
          </cell>
          <cell r="CJ31">
            <v>7855443.5608307691</v>
          </cell>
        </row>
        <row r="32">
          <cell r="A32">
            <v>24</v>
          </cell>
          <cell r="B32" t="str">
            <v xml:space="preserve">              8,00  m3</v>
          </cell>
          <cell r="C32">
            <v>300</v>
          </cell>
          <cell r="D32">
            <v>0.95</v>
          </cell>
          <cell r="E32">
            <v>14</v>
          </cell>
          <cell r="F32">
            <v>4.42</v>
          </cell>
          <cell r="G32">
            <v>5</v>
          </cell>
          <cell r="H32">
            <v>2079</v>
          </cell>
          <cell r="I32" t="str">
            <v>kWh</v>
          </cell>
          <cell r="J32" t="str">
            <v>1x4/7+1x7/7</v>
          </cell>
          <cell r="K32">
            <v>0</v>
          </cell>
          <cell r="L32">
            <v>0</v>
          </cell>
          <cell r="M32">
            <v>1</v>
          </cell>
          <cell r="N32">
            <v>0</v>
          </cell>
          <cell r="O32">
            <v>0</v>
          </cell>
          <cell r="P32">
            <v>1</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12650600234.947184</v>
          </cell>
          <cell r="BX32">
            <v>12650600234.947184</v>
          </cell>
          <cell r="BY32">
            <v>5608432.7708265847</v>
          </cell>
          <cell r="BZ32">
            <v>1863855.1012822182</v>
          </cell>
          <cell r="CA32">
            <v>2108433.3724911972</v>
          </cell>
          <cell r="CB32">
            <v>2843349.7554000001</v>
          </cell>
          <cell r="CC32">
            <v>586219</v>
          </cell>
          <cell r="CD32">
            <v>13010290</v>
          </cell>
          <cell r="CE32">
            <v>3376836.54</v>
          </cell>
          <cell r="CF32">
            <v>519230.76923076925</v>
          </cell>
          <cell r="CG32">
            <v>1</v>
          </cell>
          <cell r="CH32">
            <v>1.1876261559404777</v>
          </cell>
          <cell r="CI32">
            <v>0.88572831865014479</v>
          </cell>
          <cell r="CJ32">
            <v>13476788.553830769</v>
          </cell>
        </row>
        <row r="33">
          <cell r="A33">
            <v>0</v>
          </cell>
          <cell r="B33" t="str">
            <v>M¸y ®µo mét gÇu, b¸nh h¬i - dung tÝch gÇu:</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row>
        <row r="34">
          <cell r="A34">
            <v>25</v>
          </cell>
          <cell r="B34" t="str">
            <v xml:space="preserve">              0,15 m3</v>
          </cell>
          <cell r="C34">
            <v>260</v>
          </cell>
          <cell r="D34">
            <v>0.95</v>
          </cell>
          <cell r="E34">
            <v>18</v>
          </cell>
          <cell r="F34">
            <v>5.68</v>
          </cell>
          <cell r="G34">
            <v>5</v>
          </cell>
          <cell r="H34">
            <v>29.7</v>
          </cell>
          <cell r="I34" t="str">
            <v>lÝt diezel</v>
          </cell>
          <cell r="J34" t="str">
            <v>1x4/7</v>
          </cell>
          <cell r="K34">
            <v>0</v>
          </cell>
          <cell r="L34">
            <v>0</v>
          </cell>
          <cell r="M34">
            <v>1</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652592980.56155515</v>
          </cell>
          <cell r="BX34">
            <v>652592980.56155515</v>
          </cell>
          <cell r="BY34">
            <v>429205.38336933043</v>
          </cell>
          <cell r="BZ34">
            <v>142566.46652267818</v>
          </cell>
          <cell r="CA34">
            <v>125498.65010799139</v>
          </cell>
          <cell r="CB34">
            <v>639292.5</v>
          </cell>
          <cell r="CC34">
            <v>22542</v>
          </cell>
          <cell r="CD34">
            <v>1359105</v>
          </cell>
          <cell r="CE34">
            <v>312417</v>
          </cell>
          <cell r="CF34">
            <v>196153.84615384616</v>
          </cell>
          <cell r="CG34">
            <v>1</v>
          </cell>
          <cell r="CH34">
            <v>0.48869179600886919</v>
          </cell>
          <cell r="CI34">
            <v>8.70170553428472</v>
          </cell>
          <cell r="CJ34">
            <v>1205841.3461538462</v>
          </cell>
        </row>
        <row r="35">
          <cell r="A35">
            <v>26</v>
          </cell>
          <cell r="B35" t="str">
            <v xml:space="preserve">              0,30 m3</v>
          </cell>
          <cell r="C35">
            <v>260</v>
          </cell>
          <cell r="D35">
            <v>0.95</v>
          </cell>
          <cell r="E35">
            <v>18</v>
          </cell>
          <cell r="F35">
            <v>5.68</v>
          </cell>
          <cell r="G35">
            <v>5</v>
          </cell>
          <cell r="H35">
            <v>33.479999999999997</v>
          </cell>
          <cell r="I35" t="str">
            <v>lÝt diezel</v>
          </cell>
          <cell r="J35" t="str">
            <v>1x4/7</v>
          </cell>
          <cell r="K35">
            <v>0</v>
          </cell>
          <cell r="L35">
            <v>0</v>
          </cell>
          <cell r="M35">
            <v>1</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827492584.59323263</v>
          </cell>
          <cell r="BX35">
            <v>827492584.59323263</v>
          </cell>
          <cell r="BY35">
            <v>544235.50755939528</v>
          </cell>
          <cell r="BZ35">
            <v>180775.30309575234</v>
          </cell>
          <cell r="CA35">
            <v>159133.18934485244</v>
          </cell>
          <cell r="CB35">
            <v>720656.99999999988</v>
          </cell>
          <cell r="CC35">
            <v>22542</v>
          </cell>
          <cell r="CD35">
            <v>1627343</v>
          </cell>
          <cell r="CE35">
            <v>352179.16363636364</v>
          </cell>
          <cell r="CF35">
            <v>196153.84615384616</v>
          </cell>
          <cell r="CG35">
            <v>1</v>
          </cell>
          <cell r="CH35">
            <v>0.48869179600886925</v>
          </cell>
          <cell r="CI35">
            <v>8.70170553428472</v>
          </cell>
          <cell r="CJ35">
            <v>1432477.0097902101</v>
          </cell>
        </row>
        <row r="36">
          <cell r="A36">
            <v>27</v>
          </cell>
          <cell r="B36" t="str">
            <v xml:space="preserve">              0,75 m3</v>
          </cell>
          <cell r="C36">
            <v>260</v>
          </cell>
          <cell r="D36">
            <v>0.95</v>
          </cell>
          <cell r="E36">
            <v>17</v>
          </cell>
          <cell r="F36">
            <v>5.42</v>
          </cell>
          <cell r="G36">
            <v>5</v>
          </cell>
          <cell r="H36">
            <v>56.7</v>
          </cell>
          <cell r="I36" t="str">
            <v>lÝt diezel</v>
          </cell>
          <cell r="J36" t="str">
            <v>1x3/7+1x5/7</v>
          </cell>
          <cell r="K36">
            <v>0</v>
          </cell>
          <cell r="L36">
            <v>1</v>
          </cell>
          <cell r="M36">
            <v>0</v>
          </cell>
          <cell r="N36">
            <v>1</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1022799585.9992473</v>
          </cell>
          <cell r="BX36">
            <v>1022799585.9992473</v>
          </cell>
          <cell r="BY36">
            <v>635315.89668799401</v>
          </cell>
          <cell r="BZ36">
            <v>213214.37523522769</v>
          </cell>
          <cell r="CA36">
            <v>196692.22807677835</v>
          </cell>
          <cell r="CB36">
            <v>1220467.5</v>
          </cell>
          <cell r="CC36">
            <v>457481</v>
          </cell>
          <cell r="CD36">
            <v>2723171</v>
          </cell>
          <cell r="CE36">
            <v>596432.45454545459</v>
          </cell>
          <cell r="CF36">
            <v>397692.30769230769</v>
          </cell>
          <cell r="CG36">
            <v>1</v>
          </cell>
          <cell r="CH36">
            <v>0.48869179600886919</v>
          </cell>
          <cell r="CI36">
            <v>0.86930890614540868</v>
          </cell>
          <cell r="CJ36">
            <v>2039347.2622377623</v>
          </cell>
        </row>
        <row r="37">
          <cell r="A37">
            <v>28</v>
          </cell>
          <cell r="B37" t="str">
            <v xml:space="preserve">              1,25 m3</v>
          </cell>
          <cell r="C37">
            <v>260</v>
          </cell>
          <cell r="D37">
            <v>0.95</v>
          </cell>
          <cell r="E37">
            <v>17</v>
          </cell>
          <cell r="F37">
            <v>4.74</v>
          </cell>
          <cell r="G37">
            <v>5</v>
          </cell>
          <cell r="H37">
            <v>73.44</v>
          </cell>
          <cell r="I37" t="str">
            <v>lÝt diezel</v>
          </cell>
          <cell r="J37" t="str">
            <v>1x4/7+1x6/7</v>
          </cell>
          <cell r="K37">
            <v>0</v>
          </cell>
          <cell r="L37">
            <v>0</v>
          </cell>
          <cell r="M37">
            <v>1</v>
          </cell>
          <cell r="N37">
            <v>0</v>
          </cell>
          <cell r="O37">
            <v>1</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1818299806.8752413</v>
          </cell>
          <cell r="BX37">
            <v>1818299806.8752413</v>
          </cell>
          <cell r="BY37">
            <v>1129443.918501352</v>
          </cell>
          <cell r="BZ37">
            <v>331490.04171494785</v>
          </cell>
          <cell r="CA37">
            <v>349673.03978370025</v>
          </cell>
          <cell r="CB37">
            <v>1580796</v>
          </cell>
          <cell r="CC37">
            <v>533444</v>
          </cell>
          <cell r="CD37">
            <v>3924847</v>
          </cell>
          <cell r="CE37">
            <v>772522.03636363638</v>
          </cell>
          <cell r="CF37">
            <v>470000</v>
          </cell>
          <cell r="CG37">
            <v>1</v>
          </cell>
          <cell r="CH37">
            <v>0.48869179600886919</v>
          </cell>
          <cell r="CI37">
            <v>0.88106717856044869</v>
          </cell>
          <cell r="CJ37">
            <v>3053129.0363636361</v>
          </cell>
        </row>
        <row r="38">
          <cell r="A38">
            <v>0</v>
          </cell>
          <cell r="B38" t="str">
            <v>M¸y ®µo gÇu ngo¹m (gÇu d©y) -  dung tÝch gÇu:</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row>
        <row r="39">
          <cell r="A39">
            <v>29</v>
          </cell>
          <cell r="B39" t="str">
            <v xml:space="preserve">              0,40 m3</v>
          </cell>
          <cell r="C39">
            <v>260</v>
          </cell>
          <cell r="D39">
            <v>0.95</v>
          </cell>
          <cell r="E39">
            <v>17</v>
          </cell>
          <cell r="F39">
            <v>5.76</v>
          </cell>
          <cell r="G39">
            <v>5</v>
          </cell>
          <cell r="H39">
            <v>59.4</v>
          </cell>
          <cell r="I39" t="str">
            <v>lÝt diezel</v>
          </cell>
          <cell r="J39" t="str">
            <v>1x3/7+1x5/7</v>
          </cell>
          <cell r="K39">
            <v>0</v>
          </cell>
          <cell r="L39">
            <v>1</v>
          </cell>
          <cell r="M39">
            <v>0</v>
          </cell>
          <cell r="N39">
            <v>1</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942600000</v>
          </cell>
          <cell r="BX39">
            <v>942600000</v>
          </cell>
          <cell r="BY39">
            <v>585499.61538461538</v>
          </cell>
          <cell r="BZ39">
            <v>208822.15384615384</v>
          </cell>
          <cell r="CA39">
            <v>181269.23076923078</v>
          </cell>
          <cell r="CB39">
            <v>1278585</v>
          </cell>
          <cell r="CC39">
            <v>457481</v>
          </cell>
          <cell r="CD39">
            <v>2711657</v>
          </cell>
          <cell r="CE39">
            <v>624834</v>
          </cell>
          <cell r="CF39">
            <v>397692.30769230769</v>
          </cell>
          <cell r="CG39">
            <v>1</v>
          </cell>
          <cell r="CH39">
            <v>0.48869179600886919</v>
          </cell>
          <cell r="CI39">
            <v>0.86930890614540868</v>
          </cell>
          <cell r="CJ39">
            <v>1998117.3076923077</v>
          </cell>
        </row>
        <row r="40">
          <cell r="A40">
            <v>30</v>
          </cell>
          <cell r="B40" t="str">
            <v xml:space="preserve">              0,65 m3</v>
          </cell>
          <cell r="C40">
            <v>260</v>
          </cell>
          <cell r="D40">
            <v>0.95</v>
          </cell>
          <cell r="E40">
            <v>17</v>
          </cell>
          <cell r="F40">
            <v>5.76</v>
          </cell>
          <cell r="G40">
            <v>5</v>
          </cell>
          <cell r="H40">
            <v>64.8</v>
          </cell>
          <cell r="I40" t="str">
            <v>lÝt diezel</v>
          </cell>
          <cell r="J40" t="str">
            <v>1x3/7+1x5/7</v>
          </cell>
          <cell r="K40">
            <v>0</v>
          </cell>
          <cell r="L40">
            <v>1</v>
          </cell>
          <cell r="M40">
            <v>0</v>
          </cell>
          <cell r="N40">
            <v>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1036800000</v>
          </cell>
          <cell r="BX40">
            <v>1036800000</v>
          </cell>
          <cell r="BY40">
            <v>644012.30769230775</v>
          </cell>
          <cell r="BZ40">
            <v>229691.07692307694</v>
          </cell>
          <cell r="CA40">
            <v>199384.61538461538</v>
          </cell>
          <cell r="CB40">
            <v>1394820</v>
          </cell>
          <cell r="CC40">
            <v>457481</v>
          </cell>
          <cell r="CD40">
            <v>2925389</v>
          </cell>
          <cell r="CE40">
            <v>681637.09090909094</v>
          </cell>
          <cell r="CF40">
            <v>397692.30769230769</v>
          </cell>
          <cell r="CG40">
            <v>1</v>
          </cell>
          <cell r="CH40">
            <v>0.48869179600886919</v>
          </cell>
          <cell r="CI40">
            <v>0.86930890614540868</v>
          </cell>
          <cell r="CJ40">
            <v>2152417.3986013983</v>
          </cell>
        </row>
        <row r="41">
          <cell r="A41">
            <v>31</v>
          </cell>
          <cell r="B41" t="str">
            <v xml:space="preserve">              1,00 m3</v>
          </cell>
          <cell r="C41">
            <v>260</v>
          </cell>
          <cell r="D41">
            <v>0.95</v>
          </cell>
          <cell r="E41">
            <v>17</v>
          </cell>
          <cell r="F41">
            <v>5.76</v>
          </cell>
          <cell r="G41">
            <v>5</v>
          </cell>
          <cell r="H41">
            <v>82.6</v>
          </cell>
          <cell r="I41" t="str">
            <v>lÝt diezel</v>
          </cell>
          <cell r="J41" t="str">
            <v>1x4/7+1x6/7</v>
          </cell>
          <cell r="K41">
            <v>0</v>
          </cell>
          <cell r="L41">
            <v>0</v>
          </cell>
          <cell r="M41">
            <v>1</v>
          </cell>
          <cell r="N41">
            <v>0</v>
          </cell>
          <cell r="O41">
            <v>1</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1599500483.0917873</v>
          </cell>
          <cell r="BX41">
            <v>1599500483.0917873</v>
          </cell>
          <cell r="BY41">
            <v>993535.87699739879</v>
          </cell>
          <cell r="BZ41">
            <v>354350.87625418056</v>
          </cell>
          <cell r="CA41">
            <v>307596.24674842064</v>
          </cell>
          <cell r="CB41">
            <v>1777964.9999999998</v>
          </cell>
          <cell r="CC41">
            <v>533444</v>
          </cell>
          <cell r="CD41">
            <v>3966892</v>
          </cell>
          <cell r="CE41">
            <v>868876.90909090906</v>
          </cell>
          <cell r="CF41">
            <v>470000</v>
          </cell>
          <cell r="CG41">
            <v>1</v>
          </cell>
          <cell r="CH41">
            <v>0.48869179600886925</v>
          </cell>
          <cell r="CI41">
            <v>0.88106717856044869</v>
          </cell>
          <cell r="CJ41">
            <v>2994359.9090909092</v>
          </cell>
        </row>
        <row r="42">
          <cell r="A42">
            <v>32</v>
          </cell>
          <cell r="B42" t="str">
            <v xml:space="preserve">              1,20 m3</v>
          </cell>
          <cell r="C42">
            <v>260</v>
          </cell>
          <cell r="D42">
            <v>0.95</v>
          </cell>
          <cell r="E42">
            <v>16</v>
          </cell>
          <cell r="F42">
            <v>5.48</v>
          </cell>
          <cell r="G42">
            <v>5</v>
          </cell>
          <cell r="H42">
            <v>113.2</v>
          </cell>
          <cell r="I42" t="str">
            <v>lÝt diezel</v>
          </cell>
          <cell r="J42" t="str">
            <v>1x4/7+1x6/7</v>
          </cell>
          <cell r="K42">
            <v>0</v>
          </cell>
          <cell r="L42">
            <v>0</v>
          </cell>
          <cell r="M42">
            <v>1</v>
          </cell>
          <cell r="N42">
            <v>0</v>
          </cell>
          <cell r="O42">
            <v>1</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1926000623.0529592</v>
          </cell>
          <cell r="BX42">
            <v>1926000623.0529592</v>
          </cell>
          <cell r="BY42">
            <v>1125969.5950155763</v>
          </cell>
          <cell r="BZ42">
            <v>405941.66978193144</v>
          </cell>
          <cell r="CA42">
            <v>370384.73520249221</v>
          </cell>
          <cell r="CB42">
            <v>2436630</v>
          </cell>
          <cell r="CC42">
            <v>533444</v>
          </cell>
          <cell r="CD42">
            <v>4872370</v>
          </cell>
          <cell r="CE42">
            <v>1190761.0909090911</v>
          </cell>
          <cell r="CF42">
            <v>470000</v>
          </cell>
          <cell r="CG42">
            <v>1</v>
          </cell>
          <cell r="CH42">
            <v>0.48869179600886925</v>
          </cell>
          <cell r="CI42">
            <v>0.88106717856044869</v>
          </cell>
          <cell r="CJ42">
            <v>3563057.0909090908</v>
          </cell>
        </row>
        <row r="43">
          <cell r="A43">
            <v>33</v>
          </cell>
          <cell r="B43" t="str">
            <v xml:space="preserve">              1,60 m3</v>
          </cell>
          <cell r="C43">
            <v>260</v>
          </cell>
          <cell r="D43">
            <v>0.95</v>
          </cell>
          <cell r="E43">
            <v>16</v>
          </cell>
          <cell r="F43">
            <v>5.48</v>
          </cell>
          <cell r="G43">
            <v>5</v>
          </cell>
          <cell r="H43">
            <v>127.5</v>
          </cell>
          <cell r="I43" t="str">
            <v>lÝt diezel</v>
          </cell>
          <cell r="J43" t="str">
            <v>1x4/7+1x7/7</v>
          </cell>
          <cell r="K43">
            <v>0</v>
          </cell>
          <cell r="L43">
            <v>0</v>
          </cell>
          <cell r="M43">
            <v>1</v>
          </cell>
          <cell r="N43">
            <v>0</v>
          </cell>
          <cell r="O43">
            <v>0</v>
          </cell>
          <cell r="P43">
            <v>1</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2448099961.0591898</v>
          </cell>
          <cell r="BX43">
            <v>2448099961.0591898</v>
          </cell>
          <cell r="BY43">
            <v>1431196.9003115264</v>
          </cell>
          <cell r="BZ43">
            <v>515984.14563862921</v>
          </cell>
          <cell r="CA43">
            <v>470788.45404984424</v>
          </cell>
          <cell r="CB43">
            <v>2744437.5</v>
          </cell>
          <cell r="CC43">
            <v>586219</v>
          </cell>
          <cell r="CD43">
            <v>5748626</v>
          </cell>
          <cell r="CE43">
            <v>1341184.0909090911</v>
          </cell>
          <cell r="CF43">
            <v>519230.76923076925</v>
          </cell>
          <cell r="CG43">
            <v>1</v>
          </cell>
          <cell r="CH43">
            <v>0.48869179600886925</v>
          </cell>
          <cell r="CI43">
            <v>0.88572831865014479</v>
          </cell>
          <cell r="CJ43">
            <v>4278384.3601398598</v>
          </cell>
        </row>
        <row r="44">
          <cell r="A44">
            <v>34</v>
          </cell>
          <cell r="B44" t="str">
            <v xml:space="preserve">              2,30 m3</v>
          </cell>
          <cell r="C44">
            <v>260</v>
          </cell>
          <cell r="D44">
            <v>0.95</v>
          </cell>
          <cell r="E44">
            <v>16</v>
          </cell>
          <cell r="F44">
            <v>5.48</v>
          </cell>
          <cell r="G44">
            <v>5</v>
          </cell>
          <cell r="H44">
            <v>163.69999999999999</v>
          </cell>
          <cell r="I44" t="str">
            <v>lÝt diezel</v>
          </cell>
          <cell r="J44" t="str">
            <v>1x4/7+1x7/7</v>
          </cell>
          <cell r="K44">
            <v>0</v>
          </cell>
          <cell r="L44">
            <v>0</v>
          </cell>
          <cell r="M44">
            <v>1</v>
          </cell>
          <cell r="N44">
            <v>0</v>
          </cell>
          <cell r="O44">
            <v>0</v>
          </cell>
          <cell r="P44">
            <v>1</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3255699649.5327106</v>
          </cell>
          <cell r="BX44">
            <v>3255699649.5327106</v>
          </cell>
          <cell r="BY44">
            <v>1903332.1028037386</v>
          </cell>
          <cell r="BZ44">
            <v>686201.31074766372</v>
          </cell>
          <cell r="CA44">
            <v>626096.0864485983</v>
          </cell>
          <cell r="CB44">
            <v>3523642.4999999995</v>
          </cell>
          <cell r="CC44">
            <v>586219</v>
          </cell>
          <cell r="CD44">
            <v>7325491</v>
          </cell>
          <cell r="CE44">
            <v>1721975.1818181819</v>
          </cell>
          <cell r="CF44">
            <v>519230.76923076925</v>
          </cell>
          <cell r="CG44">
            <v>1</v>
          </cell>
          <cell r="CH44">
            <v>0.48869179600886925</v>
          </cell>
          <cell r="CI44">
            <v>0.88572831865014479</v>
          </cell>
          <cell r="CJ44">
            <v>5456835.4510489516</v>
          </cell>
        </row>
        <row r="45">
          <cell r="A45">
            <v>0</v>
          </cell>
          <cell r="B45" t="str">
            <v>M¸y xóc lËt - dung tÝch gÇu:</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A46">
            <v>35</v>
          </cell>
          <cell r="B46" t="str">
            <v xml:space="preserve">              0,60 m3</v>
          </cell>
          <cell r="C46">
            <v>260</v>
          </cell>
          <cell r="D46">
            <v>0.95</v>
          </cell>
          <cell r="E46">
            <v>16</v>
          </cell>
          <cell r="F46">
            <v>4.84</v>
          </cell>
          <cell r="G46">
            <v>5</v>
          </cell>
          <cell r="H46">
            <v>29.1</v>
          </cell>
          <cell r="I46" t="str">
            <v>lÝt diezel</v>
          </cell>
          <cell r="J46" t="str">
            <v>1x4/7</v>
          </cell>
          <cell r="K46">
            <v>0</v>
          </cell>
          <cell r="L46">
            <v>0</v>
          </cell>
          <cell r="M46">
            <v>1</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602399960.06389773</v>
          </cell>
          <cell r="BX46">
            <v>602399960.06389773</v>
          </cell>
          <cell r="BY46">
            <v>352172.28434504784</v>
          </cell>
          <cell r="BZ46">
            <v>112139.06948881788</v>
          </cell>
          <cell r="CA46">
            <v>115846.14616613417</v>
          </cell>
          <cell r="CB46">
            <v>626377.5</v>
          </cell>
          <cell r="CC46">
            <v>225542</v>
          </cell>
          <cell r="CD46">
            <v>1432077</v>
          </cell>
          <cell r="CE46">
            <v>306105.54545454547</v>
          </cell>
          <cell r="CF46">
            <v>196153.84615384616</v>
          </cell>
          <cell r="CG46">
            <v>1</v>
          </cell>
          <cell r="CH46">
            <v>0.48869179600886919</v>
          </cell>
          <cell r="CI46">
            <v>0.86969986146192801</v>
          </cell>
          <cell r="CJ46">
            <v>1082416.8916083917</v>
          </cell>
        </row>
        <row r="47">
          <cell r="A47">
            <v>36</v>
          </cell>
          <cell r="B47" t="str">
            <v xml:space="preserve">              1,00 m3</v>
          </cell>
          <cell r="C47">
            <v>260</v>
          </cell>
          <cell r="D47">
            <v>0.95</v>
          </cell>
          <cell r="E47">
            <v>16</v>
          </cell>
          <cell r="F47">
            <v>4.84</v>
          </cell>
          <cell r="G47">
            <v>5</v>
          </cell>
          <cell r="H47">
            <v>38.76</v>
          </cell>
          <cell r="I47" t="str">
            <v>lÝt diezel</v>
          </cell>
          <cell r="J47" t="str">
            <v>1x4/7</v>
          </cell>
          <cell r="K47">
            <v>0</v>
          </cell>
          <cell r="L47">
            <v>0</v>
          </cell>
          <cell r="M47">
            <v>1</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794999840.25559103</v>
          </cell>
          <cell r="BX47">
            <v>794999840.25559103</v>
          </cell>
          <cell r="BY47">
            <v>464769.13738019171</v>
          </cell>
          <cell r="BZ47">
            <v>147992.27795527157</v>
          </cell>
          <cell r="CA47">
            <v>152884.58466453676</v>
          </cell>
          <cell r="CB47">
            <v>834309</v>
          </cell>
          <cell r="CC47">
            <v>225542</v>
          </cell>
          <cell r="CD47">
            <v>1825497</v>
          </cell>
          <cell r="CE47">
            <v>407719.96363636362</v>
          </cell>
          <cell r="CF47">
            <v>196153.84615384616</v>
          </cell>
          <cell r="CG47">
            <v>1</v>
          </cell>
          <cell r="CH47">
            <v>0.48869179600886914</v>
          </cell>
          <cell r="CI47">
            <v>0.86969986146192801</v>
          </cell>
          <cell r="CJ47">
            <v>1369519.8097902099</v>
          </cell>
        </row>
        <row r="48">
          <cell r="A48">
            <v>37</v>
          </cell>
          <cell r="B48" t="str">
            <v xml:space="preserve">              1,25 m3</v>
          </cell>
          <cell r="C48">
            <v>260</v>
          </cell>
          <cell r="D48">
            <v>0.95</v>
          </cell>
          <cell r="E48">
            <v>16</v>
          </cell>
          <cell r="F48">
            <v>4.84</v>
          </cell>
          <cell r="G48">
            <v>5</v>
          </cell>
          <cell r="H48">
            <v>46.5</v>
          </cell>
          <cell r="I48" t="str">
            <v>lÝt diezel</v>
          </cell>
          <cell r="J48" t="str">
            <v>1x3/7+1x5/7</v>
          </cell>
          <cell r="K48">
            <v>0</v>
          </cell>
          <cell r="L48">
            <v>1</v>
          </cell>
          <cell r="M48">
            <v>0</v>
          </cell>
          <cell r="N48">
            <v>1</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925999241.21405745</v>
          </cell>
          <cell r="BX48">
            <v>925999241.21405745</v>
          </cell>
          <cell r="BY48">
            <v>541353.4025559104</v>
          </cell>
          <cell r="BZ48">
            <v>172378.32028753991</v>
          </cell>
          <cell r="CA48">
            <v>178076.77715654951</v>
          </cell>
          <cell r="CB48">
            <v>1000912.5</v>
          </cell>
          <cell r="CC48">
            <v>457481</v>
          </cell>
          <cell r="CD48">
            <v>2350202</v>
          </cell>
          <cell r="CE48">
            <v>489137.72727272729</v>
          </cell>
          <cell r="CF48">
            <v>397692.30769230769</v>
          </cell>
          <cell r="CG48">
            <v>1</v>
          </cell>
          <cell r="CH48">
            <v>0.48869179600886919</v>
          </cell>
          <cell r="CI48">
            <v>0.86930890614540868</v>
          </cell>
          <cell r="CJ48">
            <v>1778638.5349650348</v>
          </cell>
        </row>
        <row r="49">
          <cell r="A49">
            <v>38</v>
          </cell>
          <cell r="B49" t="str">
            <v xml:space="preserve">              1,65 m3</v>
          </cell>
          <cell r="C49">
            <v>260</v>
          </cell>
          <cell r="D49">
            <v>0.95</v>
          </cell>
          <cell r="E49">
            <v>16</v>
          </cell>
          <cell r="F49">
            <v>4.84</v>
          </cell>
          <cell r="G49">
            <v>5</v>
          </cell>
          <cell r="H49">
            <v>75.239999999999995</v>
          </cell>
          <cell r="I49" t="str">
            <v>lÝt diezel</v>
          </cell>
          <cell r="J49" t="str">
            <v>1x3/7+1x5/7</v>
          </cell>
          <cell r="K49">
            <v>0</v>
          </cell>
          <cell r="L49">
            <v>1</v>
          </cell>
          <cell r="M49">
            <v>0</v>
          </cell>
          <cell r="N49">
            <v>1</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1188399361.0223641</v>
          </cell>
          <cell r="BX49">
            <v>1188399361.0223641</v>
          </cell>
          <cell r="BY49">
            <v>694756.5495207666</v>
          </cell>
          <cell r="BZ49">
            <v>221225.11182108623</v>
          </cell>
          <cell r="CA49">
            <v>228538.33865814697</v>
          </cell>
          <cell r="CB49">
            <v>1619541</v>
          </cell>
          <cell r="CC49">
            <v>457481</v>
          </cell>
          <cell r="CD49">
            <v>3221542</v>
          </cell>
          <cell r="CE49">
            <v>791456.4</v>
          </cell>
          <cell r="CF49">
            <v>397692.30769230769</v>
          </cell>
          <cell r="CG49">
            <v>1</v>
          </cell>
          <cell r="CH49">
            <v>0.48869179600886919</v>
          </cell>
          <cell r="CI49">
            <v>0.86930890614540868</v>
          </cell>
          <cell r="CJ49">
            <v>2333668.7076923074</v>
          </cell>
        </row>
        <row r="50">
          <cell r="A50">
            <v>39</v>
          </cell>
          <cell r="B50" t="str">
            <v xml:space="preserve">              2,00 m3</v>
          </cell>
          <cell r="C50">
            <v>260</v>
          </cell>
          <cell r="D50">
            <v>0.95</v>
          </cell>
          <cell r="E50">
            <v>14</v>
          </cell>
          <cell r="F50">
            <v>4.3600000000000003</v>
          </cell>
          <cell r="G50">
            <v>5</v>
          </cell>
          <cell r="H50">
            <v>86.64</v>
          </cell>
          <cell r="I50" t="str">
            <v>lÝt diezel</v>
          </cell>
          <cell r="J50" t="str">
            <v>1x3/7+1x5/7</v>
          </cell>
          <cell r="K50">
            <v>0</v>
          </cell>
          <cell r="L50">
            <v>1</v>
          </cell>
          <cell r="M50">
            <v>0</v>
          </cell>
          <cell r="N50">
            <v>1</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1306500000</v>
          </cell>
          <cell r="BX50">
            <v>1306500000</v>
          </cell>
          <cell r="BY50">
            <v>668325.00000000012</v>
          </cell>
          <cell r="BZ50">
            <v>219090</v>
          </cell>
          <cell r="CA50">
            <v>251250</v>
          </cell>
          <cell r="CB50">
            <v>1864926</v>
          </cell>
          <cell r="CC50">
            <v>457481</v>
          </cell>
          <cell r="CD50">
            <v>3461072</v>
          </cell>
          <cell r="CE50">
            <v>911374.03636363649</v>
          </cell>
          <cell r="CF50">
            <v>397692.30769230769</v>
          </cell>
          <cell r="CG50">
            <v>1</v>
          </cell>
          <cell r="CH50">
            <v>0.48869179600886925</v>
          </cell>
          <cell r="CI50">
            <v>0.86930890614540868</v>
          </cell>
          <cell r="CJ50">
            <v>2447731.3440559441</v>
          </cell>
        </row>
        <row r="51">
          <cell r="A51">
            <v>40</v>
          </cell>
          <cell r="B51" t="str">
            <v xml:space="preserve">              2,30 m3</v>
          </cell>
          <cell r="C51">
            <v>260</v>
          </cell>
          <cell r="D51">
            <v>0.95</v>
          </cell>
          <cell r="E51">
            <v>14</v>
          </cell>
          <cell r="F51">
            <v>4.3600000000000003</v>
          </cell>
          <cell r="G51">
            <v>5</v>
          </cell>
          <cell r="H51">
            <v>94.65</v>
          </cell>
          <cell r="I51" t="str">
            <v>lÝt diezel</v>
          </cell>
          <cell r="J51" t="str">
            <v>1x4/7+1x6/7</v>
          </cell>
          <cell r="K51">
            <v>0</v>
          </cell>
          <cell r="L51">
            <v>0</v>
          </cell>
          <cell r="M51">
            <v>1</v>
          </cell>
          <cell r="N51">
            <v>0</v>
          </cell>
          <cell r="O51">
            <v>1</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1543099713.1509266</v>
          </cell>
          <cell r="BX51">
            <v>1543099713.1509266</v>
          </cell>
          <cell r="BY51">
            <v>789354.8532656664</v>
          </cell>
          <cell r="BZ51">
            <v>258765.95189761691</v>
          </cell>
          <cell r="CA51">
            <v>296749.94483671663</v>
          </cell>
          <cell r="CB51">
            <v>2037341.2500000002</v>
          </cell>
          <cell r="CC51">
            <v>533444</v>
          </cell>
          <cell r="CD51">
            <v>3915656</v>
          </cell>
          <cell r="CE51">
            <v>995631.9545454547</v>
          </cell>
          <cell r="CF51">
            <v>470000</v>
          </cell>
          <cell r="CG51">
            <v>1</v>
          </cell>
          <cell r="CH51">
            <v>0.48869179600886919</v>
          </cell>
          <cell r="CI51">
            <v>0.88106717856044869</v>
          </cell>
          <cell r="CJ51">
            <v>2810502.7045454546</v>
          </cell>
        </row>
        <row r="52">
          <cell r="A52">
            <v>41</v>
          </cell>
          <cell r="B52" t="str">
            <v xml:space="preserve">              2,80 m3</v>
          </cell>
          <cell r="C52">
            <v>260</v>
          </cell>
          <cell r="D52">
            <v>0.95</v>
          </cell>
          <cell r="E52">
            <v>14</v>
          </cell>
          <cell r="F52">
            <v>4.3600000000000003</v>
          </cell>
          <cell r="G52">
            <v>5</v>
          </cell>
          <cell r="H52">
            <v>100.8</v>
          </cell>
          <cell r="I52" t="str">
            <v>lÝt diezel</v>
          </cell>
          <cell r="J52" t="str">
            <v>1x4/7+1x6/7</v>
          </cell>
          <cell r="K52">
            <v>0</v>
          </cell>
          <cell r="L52">
            <v>0</v>
          </cell>
          <cell r="M52">
            <v>1</v>
          </cell>
          <cell r="N52">
            <v>0</v>
          </cell>
          <cell r="O52">
            <v>1</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1928599911.7387466</v>
          </cell>
          <cell r="BX52">
            <v>1928599911.7387466</v>
          </cell>
          <cell r="BY52">
            <v>986553.03177405125</v>
          </cell>
          <cell r="BZ52">
            <v>323411.36981465132</v>
          </cell>
          <cell r="CA52">
            <v>370884.59841129743</v>
          </cell>
          <cell r="CB52">
            <v>2169720</v>
          </cell>
          <cell r="CC52">
            <v>533444</v>
          </cell>
          <cell r="CD52">
            <v>4384013</v>
          </cell>
          <cell r="CE52">
            <v>1060324.3636363638</v>
          </cell>
          <cell r="CF52">
            <v>470000</v>
          </cell>
          <cell r="CG52">
            <v>1</v>
          </cell>
          <cell r="CH52">
            <v>0.48869179600886925</v>
          </cell>
          <cell r="CI52">
            <v>0.88106717856044869</v>
          </cell>
          <cell r="CJ52">
            <v>3211173.3636363638</v>
          </cell>
        </row>
        <row r="53">
          <cell r="A53">
            <v>42</v>
          </cell>
          <cell r="B53" t="str">
            <v xml:space="preserve">              3,20 m3</v>
          </cell>
          <cell r="C53">
            <v>260</v>
          </cell>
          <cell r="D53">
            <v>0.95</v>
          </cell>
          <cell r="E53">
            <v>14</v>
          </cell>
          <cell r="F53">
            <v>3.8</v>
          </cell>
          <cell r="G53">
            <v>5</v>
          </cell>
          <cell r="H53">
            <v>134.4</v>
          </cell>
          <cell r="I53" t="str">
            <v>lÝt diezel</v>
          </cell>
          <cell r="J53" t="str">
            <v>1x4/7+1x6/7</v>
          </cell>
          <cell r="K53">
            <v>0</v>
          </cell>
          <cell r="L53">
            <v>0</v>
          </cell>
          <cell r="M53">
            <v>1</v>
          </cell>
          <cell r="N53">
            <v>0</v>
          </cell>
          <cell r="O53">
            <v>1</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2862799999.9999995</v>
          </cell>
          <cell r="BX53">
            <v>2862799999.9999995</v>
          </cell>
          <cell r="BY53">
            <v>1464432.3076923075</v>
          </cell>
          <cell r="BZ53">
            <v>418409.23076923069</v>
          </cell>
          <cell r="CA53">
            <v>550538.46153846139</v>
          </cell>
          <cell r="CB53">
            <v>2892960</v>
          </cell>
          <cell r="CC53">
            <v>533444</v>
          </cell>
          <cell r="CD53">
            <v>5859784</v>
          </cell>
          <cell r="CE53">
            <v>1413765.8181818184</v>
          </cell>
          <cell r="CF53">
            <v>470000</v>
          </cell>
          <cell r="CG53">
            <v>1</v>
          </cell>
          <cell r="CH53">
            <v>0.48869179600886925</v>
          </cell>
          <cell r="CI53">
            <v>0.88106717856044869</v>
          </cell>
          <cell r="CJ53">
            <v>4317145.8181818184</v>
          </cell>
        </row>
        <row r="54">
          <cell r="A54">
            <v>43</v>
          </cell>
          <cell r="B54" t="str">
            <v xml:space="preserve">              4,20 m3</v>
          </cell>
          <cell r="C54">
            <v>260</v>
          </cell>
          <cell r="D54">
            <v>0.95</v>
          </cell>
          <cell r="E54">
            <v>14</v>
          </cell>
          <cell r="F54">
            <v>3.8</v>
          </cell>
          <cell r="G54">
            <v>5</v>
          </cell>
          <cell r="H54">
            <v>159.6</v>
          </cell>
          <cell r="I54" t="str">
            <v>lÝt diezel</v>
          </cell>
          <cell r="J54" t="str">
            <v>1x4/7+1x6/7</v>
          </cell>
          <cell r="K54">
            <v>0</v>
          </cell>
          <cell r="L54">
            <v>0</v>
          </cell>
          <cell r="M54">
            <v>1</v>
          </cell>
          <cell r="N54">
            <v>0</v>
          </cell>
          <cell r="O54">
            <v>1</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3816996470.5882349</v>
          </cell>
          <cell r="BX54">
            <v>3816996470.5882349</v>
          </cell>
          <cell r="BY54">
            <v>1952540.5022624433</v>
          </cell>
          <cell r="BZ54">
            <v>557868.71493212658</v>
          </cell>
          <cell r="CA54">
            <v>734037.78280542989</v>
          </cell>
          <cell r="CB54">
            <v>3435390</v>
          </cell>
          <cell r="CC54">
            <v>533444</v>
          </cell>
          <cell r="CD54">
            <v>7213281</v>
          </cell>
          <cell r="CE54">
            <v>1678846.9090909092</v>
          </cell>
          <cell r="CF54">
            <v>470000</v>
          </cell>
          <cell r="CG54">
            <v>1</v>
          </cell>
          <cell r="CH54">
            <v>0.48869179600886919</v>
          </cell>
          <cell r="CI54">
            <v>0.88106717856044869</v>
          </cell>
          <cell r="CJ54">
            <v>5393293.9090909082</v>
          </cell>
        </row>
        <row r="55">
          <cell r="A55">
            <v>44</v>
          </cell>
          <cell r="B55" t="str">
            <v>GÇu ®µo 2800x600x7000 (thi c«ng mãng cäc, t­êng Barrette)</v>
          </cell>
          <cell r="C55">
            <v>260</v>
          </cell>
          <cell r="D55">
            <v>0.95</v>
          </cell>
          <cell r="E55">
            <v>17</v>
          </cell>
          <cell r="F55">
            <v>5.76</v>
          </cell>
          <cell r="G55">
            <v>5</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493400000</v>
          </cell>
          <cell r="BX55">
            <v>493400000</v>
          </cell>
          <cell r="BY55">
            <v>306477.30769230769</v>
          </cell>
          <cell r="BZ55">
            <v>109307.07692307692</v>
          </cell>
          <cell r="CA55">
            <v>94884.61538461539</v>
          </cell>
          <cell r="CB55">
            <v>0</v>
          </cell>
          <cell r="CC55">
            <v>0</v>
          </cell>
          <cell r="CD55">
            <v>510669</v>
          </cell>
          <cell r="CE55">
            <v>0</v>
          </cell>
          <cell r="CF55">
            <v>0</v>
          </cell>
          <cell r="CG55">
            <v>1</v>
          </cell>
          <cell r="CH55">
            <v>1</v>
          </cell>
          <cell r="CI55">
            <v>1</v>
          </cell>
          <cell r="CJ55">
            <v>510669</v>
          </cell>
        </row>
        <row r="56">
          <cell r="A56">
            <v>0</v>
          </cell>
          <cell r="B56" t="str">
            <v>M¸y xóc chuyªn dïng trong hÇm - dung tÝch gÇu:</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row>
        <row r="57">
          <cell r="A57">
            <v>45</v>
          </cell>
          <cell r="B57" t="str">
            <v xml:space="preserve">              0,90  m3</v>
          </cell>
          <cell r="C57">
            <v>260</v>
          </cell>
          <cell r="D57">
            <v>0.95</v>
          </cell>
          <cell r="E57">
            <v>17</v>
          </cell>
          <cell r="F57">
            <v>4.84</v>
          </cell>
          <cell r="G57">
            <v>6</v>
          </cell>
          <cell r="H57">
            <v>51.84</v>
          </cell>
          <cell r="I57" t="str">
            <v>lÝt diezel</v>
          </cell>
          <cell r="J57" t="str">
            <v>1x3/7+1x5/7</v>
          </cell>
          <cell r="K57">
            <v>0</v>
          </cell>
          <cell r="L57">
            <v>1</v>
          </cell>
          <cell r="M57">
            <v>0</v>
          </cell>
          <cell r="N57">
            <v>1</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2725799925.8984804</v>
          </cell>
          <cell r="BX57">
            <v>2725799925.8984804</v>
          </cell>
          <cell r="BY57">
            <v>1693141.1078177099</v>
          </cell>
          <cell r="BZ57">
            <v>507418.14005187096</v>
          </cell>
          <cell r="CA57">
            <v>629030.75213041855</v>
          </cell>
          <cell r="CB57">
            <v>1115856</v>
          </cell>
          <cell r="CC57">
            <v>457481</v>
          </cell>
          <cell r="CD57">
            <v>4402927</v>
          </cell>
          <cell r="CE57">
            <v>545309.67272727285</v>
          </cell>
          <cell r="CF57">
            <v>397692.30769230769</v>
          </cell>
          <cell r="CG57">
            <v>1</v>
          </cell>
          <cell r="CH57">
            <v>0.48869179600886931</v>
          </cell>
          <cell r="CI57">
            <v>0.86930890614540868</v>
          </cell>
          <cell r="CJ57">
            <v>3772591.9804195799</v>
          </cell>
        </row>
        <row r="58">
          <cell r="A58">
            <v>46</v>
          </cell>
          <cell r="B58" t="str">
            <v xml:space="preserve">              1,65  m3</v>
          </cell>
          <cell r="C58">
            <v>260</v>
          </cell>
          <cell r="D58">
            <v>0.95</v>
          </cell>
          <cell r="E58">
            <v>17</v>
          </cell>
          <cell r="F58">
            <v>4.84</v>
          </cell>
          <cell r="G58">
            <v>6</v>
          </cell>
          <cell r="H58">
            <v>65.25</v>
          </cell>
          <cell r="I58" t="str">
            <v>lÝt diezel</v>
          </cell>
          <cell r="J58" t="str">
            <v>1x3/7+1x5/7</v>
          </cell>
          <cell r="K58">
            <v>0</v>
          </cell>
          <cell r="L58">
            <v>1</v>
          </cell>
          <cell r="M58">
            <v>0</v>
          </cell>
          <cell r="N58">
            <v>1</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3134700018.5253797</v>
          </cell>
          <cell r="BX58">
            <v>3134700018.5253797</v>
          </cell>
          <cell r="BY58">
            <v>1947130.9730455724</v>
          </cell>
          <cell r="BZ58">
            <v>583536.46498703223</v>
          </cell>
          <cell r="CA58">
            <v>723392.31196739525</v>
          </cell>
          <cell r="CB58">
            <v>1404506.25</v>
          </cell>
          <cell r="CC58">
            <v>457481</v>
          </cell>
          <cell r="CD58">
            <v>5116047</v>
          </cell>
          <cell r="CE58">
            <v>686370.68181818188</v>
          </cell>
          <cell r="CF58">
            <v>397692.30769230769</v>
          </cell>
          <cell r="CG58">
            <v>1</v>
          </cell>
          <cell r="CH58">
            <v>0.48869179600886925</v>
          </cell>
          <cell r="CI58">
            <v>0.86930890614540868</v>
          </cell>
          <cell r="CJ58">
            <v>4338122.7395104896</v>
          </cell>
        </row>
        <row r="59">
          <cell r="A59">
            <v>47</v>
          </cell>
          <cell r="B59" t="str">
            <v xml:space="preserve">              4,20  m3</v>
          </cell>
          <cell r="C59">
            <v>260</v>
          </cell>
          <cell r="D59">
            <v>0.95</v>
          </cell>
          <cell r="E59">
            <v>14</v>
          </cell>
          <cell r="F59">
            <v>3.4</v>
          </cell>
          <cell r="G59">
            <v>6</v>
          </cell>
          <cell r="H59">
            <v>89.04</v>
          </cell>
          <cell r="I59" t="str">
            <v>lÝt diezel</v>
          </cell>
          <cell r="J59" t="str">
            <v>1x4/7+1x6/7</v>
          </cell>
          <cell r="K59">
            <v>0</v>
          </cell>
          <cell r="L59">
            <v>0</v>
          </cell>
          <cell r="M59">
            <v>1</v>
          </cell>
          <cell r="N59">
            <v>0</v>
          </cell>
          <cell r="O59">
            <v>1</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7290400000</v>
          </cell>
          <cell r="BX59">
            <v>7290400000</v>
          </cell>
          <cell r="BY59">
            <v>3729320.0000000005</v>
          </cell>
          <cell r="BZ59">
            <v>953360.00000000012</v>
          </cell>
          <cell r="CA59">
            <v>1682400</v>
          </cell>
          <cell r="CB59">
            <v>1916586.0000000002</v>
          </cell>
          <cell r="CC59">
            <v>533444</v>
          </cell>
          <cell r="CD59">
            <v>8815110</v>
          </cell>
          <cell r="CE59">
            <v>936619.85454545473</v>
          </cell>
          <cell r="CF59">
            <v>470000</v>
          </cell>
          <cell r="CG59">
            <v>1</v>
          </cell>
          <cell r="CH59">
            <v>0.48869179600886919</v>
          </cell>
          <cell r="CI59">
            <v>0.88106717856044869</v>
          </cell>
          <cell r="CJ59">
            <v>7771699.8545454554</v>
          </cell>
        </row>
        <row r="60">
          <cell r="A60">
            <v>0</v>
          </cell>
          <cell r="B60" t="str">
            <v>M¸y cµo ®¸, ®éng c¬ ®iÖn - n¨ng suÊt: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row>
        <row r="61">
          <cell r="A61">
            <v>48</v>
          </cell>
          <cell r="B61" t="str">
            <v xml:space="preserve">              2  m3/ph</v>
          </cell>
          <cell r="C61">
            <v>260</v>
          </cell>
          <cell r="D61">
            <v>0.95</v>
          </cell>
          <cell r="E61">
            <v>14</v>
          </cell>
          <cell r="F61">
            <v>5.3</v>
          </cell>
          <cell r="G61">
            <v>6</v>
          </cell>
          <cell r="H61">
            <v>132</v>
          </cell>
          <cell r="I61" t="str">
            <v>kWh</v>
          </cell>
          <cell r="J61" t="str">
            <v>1x4/7+1x5/7</v>
          </cell>
          <cell r="K61">
            <v>0</v>
          </cell>
          <cell r="L61">
            <v>0</v>
          </cell>
          <cell r="M61">
            <v>1</v>
          </cell>
          <cell r="N61">
            <v>1</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486300255.15447152</v>
          </cell>
          <cell r="BX61">
            <v>486300255.15447152</v>
          </cell>
          <cell r="BY61">
            <v>248761.2843674797</v>
          </cell>
          <cell r="BZ61">
            <v>99130.436627642266</v>
          </cell>
          <cell r="CA61">
            <v>112223.13580487804</v>
          </cell>
          <cell r="CB61">
            <v>180530.14320000002</v>
          </cell>
          <cell r="CC61">
            <v>489465</v>
          </cell>
          <cell r="CD61">
            <v>1130110</v>
          </cell>
          <cell r="CE61">
            <v>214402.32</v>
          </cell>
          <cell r="CF61">
            <v>427692.30769230769</v>
          </cell>
          <cell r="CG61">
            <v>1</v>
          </cell>
          <cell r="CH61">
            <v>1.1876261559404777</v>
          </cell>
          <cell r="CI61">
            <v>0.87379548628054649</v>
          </cell>
          <cell r="CJ61">
            <v>1102209.4844923078</v>
          </cell>
        </row>
        <row r="62">
          <cell r="A62">
            <v>49</v>
          </cell>
          <cell r="B62" t="str">
            <v xml:space="preserve">              3  m3/ph</v>
          </cell>
          <cell r="C62">
            <v>260</v>
          </cell>
          <cell r="D62">
            <v>0.95</v>
          </cell>
          <cell r="E62">
            <v>14</v>
          </cell>
          <cell r="F62">
            <v>5.3</v>
          </cell>
          <cell r="G62">
            <v>6</v>
          </cell>
          <cell r="H62">
            <v>247.5</v>
          </cell>
          <cell r="I62" t="str">
            <v>kWh</v>
          </cell>
          <cell r="J62" t="str">
            <v>1x4/7+1x5/7</v>
          </cell>
          <cell r="K62">
            <v>0</v>
          </cell>
          <cell r="L62">
            <v>0</v>
          </cell>
          <cell r="M62">
            <v>1</v>
          </cell>
          <cell r="N62">
            <v>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851100468.25203252</v>
          </cell>
          <cell r="BX62">
            <v>851100468.25203252</v>
          </cell>
          <cell r="BY62">
            <v>435370.62414430897</v>
          </cell>
          <cell r="BZ62">
            <v>173493.55698983738</v>
          </cell>
          <cell r="CA62">
            <v>196407.80036585365</v>
          </cell>
          <cell r="CB62">
            <v>338494.01850000001</v>
          </cell>
          <cell r="CC62">
            <v>489465</v>
          </cell>
          <cell r="CD62">
            <v>1633231</v>
          </cell>
          <cell r="CE62">
            <v>402004.35</v>
          </cell>
          <cell r="CF62">
            <v>427692.30769230769</v>
          </cell>
          <cell r="CG62">
            <v>1</v>
          </cell>
          <cell r="CH62">
            <v>1.1876261559404777</v>
          </cell>
          <cell r="CI62">
            <v>0.87379548628054649</v>
          </cell>
          <cell r="CJ62">
            <v>1634968.6391923076</v>
          </cell>
        </row>
        <row r="63">
          <cell r="A63">
            <v>50</v>
          </cell>
          <cell r="B63" t="str">
            <v xml:space="preserve">              8  m3/ph</v>
          </cell>
          <cell r="C63">
            <v>260</v>
          </cell>
          <cell r="D63">
            <v>0.95</v>
          </cell>
          <cell r="E63">
            <v>14</v>
          </cell>
          <cell r="F63">
            <v>5.0999999999999996</v>
          </cell>
          <cell r="G63">
            <v>6</v>
          </cell>
          <cell r="H63">
            <v>673.2</v>
          </cell>
          <cell r="I63" t="str">
            <v>kWh</v>
          </cell>
          <cell r="J63" t="str">
            <v>1x4/7+1x6/7</v>
          </cell>
          <cell r="K63">
            <v>0</v>
          </cell>
          <cell r="L63">
            <v>0</v>
          </cell>
          <cell r="M63">
            <v>1</v>
          </cell>
          <cell r="N63">
            <v>0</v>
          </cell>
          <cell r="O63">
            <v>1</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1795300287.3639343</v>
          </cell>
          <cell r="BX63">
            <v>1795300287.3639343</v>
          </cell>
          <cell r="BY63">
            <v>918365.14699770487</v>
          </cell>
          <cell r="BZ63">
            <v>352155.05636754091</v>
          </cell>
          <cell r="CA63">
            <v>414300.06631475408</v>
          </cell>
          <cell r="CB63">
            <v>920703.73032000009</v>
          </cell>
          <cell r="CC63">
            <v>533444</v>
          </cell>
          <cell r="CD63">
            <v>3138968</v>
          </cell>
          <cell r="CE63">
            <v>1093451.8320000002</v>
          </cell>
          <cell r="CF63">
            <v>470000</v>
          </cell>
          <cell r="CG63">
            <v>1</v>
          </cell>
          <cell r="CH63">
            <v>1.1876261559404779</v>
          </cell>
          <cell r="CI63">
            <v>0.88106717856044869</v>
          </cell>
          <cell r="CJ63">
            <v>3248272.1016800003</v>
          </cell>
        </row>
        <row r="64">
          <cell r="A64">
            <v>0</v>
          </cell>
          <cell r="B64" t="str">
            <v>M¸y ñi - c«ng suÊt:</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row>
        <row r="65">
          <cell r="A65">
            <v>51</v>
          </cell>
          <cell r="B65" t="str">
            <v xml:space="preserve">              45,0 CV</v>
          </cell>
          <cell r="C65">
            <v>230</v>
          </cell>
          <cell r="D65">
            <v>0.95</v>
          </cell>
          <cell r="E65">
            <v>18</v>
          </cell>
          <cell r="F65">
            <v>6.04</v>
          </cell>
          <cell r="G65">
            <v>5</v>
          </cell>
          <cell r="H65">
            <v>22.95</v>
          </cell>
          <cell r="I65" t="str">
            <v>lÝt diezel</v>
          </cell>
          <cell r="J65" t="str">
            <v>1x4/7</v>
          </cell>
          <cell r="K65">
            <v>0</v>
          </cell>
          <cell r="L65">
            <v>0</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326799635.74982232</v>
          </cell>
          <cell r="BX65">
            <v>326799635.74982232</v>
          </cell>
          <cell r="BY65">
            <v>242968.42484008527</v>
          </cell>
          <cell r="BZ65">
            <v>85820.42608386639</v>
          </cell>
          <cell r="CA65">
            <v>71043.399076048328</v>
          </cell>
          <cell r="CB65">
            <v>493998.75</v>
          </cell>
          <cell r="CC65">
            <v>225542</v>
          </cell>
          <cell r="CD65">
            <v>1119373</v>
          </cell>
          <cell r="CE65">
            <v>241413.13636363638</v>
          </cell>
          <cell r="CF65">
            <v>196153.84615384616</v>
          </cell>
          <cell r="CG65">
            <v>1</v>
          </cell>
          <cell r="CH65">
            <v>0.48869179600886919</v>
          </cell>
          <cell r="CI65">
            <v>0.86969986146192801</v>
          </cell>
          <cell r="CJ65">
            <v>837399.23251748248</v>
          </cell>
        </row>
        <row r="66">
          <cell r="A66">
            <v>52</v>
          </cell>
          <cell r="B66" t="str">
            <v xml:space="preserve">              54,0 CV</v>
          </cell>
          <cell r="C66">
            <v>230</v>
          </cell>
          <cell r="D66">
            <v>0.95</v>
          </cell>
          <cell r="E66">
            <v>18</v>
          </cell>
          <cell r="F66">
            <v>6.04</v>
          </cell>
          <cell r="G66">
            <v>5</v>
          </cell>
          <cell r="H66">
            <v>27.54</v>
          </cell>
          <cell r="I66" t="str">
            <v>lÝt diezel</v>
          </cell>
          <cell r="J66" t="str">
            <v>1x4/7</v>
          </cell>
          <cell r="K66">
            <v>0</v>
          </cell>
          <cell r="L66">
            <v>0</v>
          </cell>
          <cell r="M66">
            <v>1</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347799804.54868519</v>
          </cell>
          <cell r="BX66">
            <v>347799804.54868519</v>
          </cell>
          <cell r="BY66">
            <v>258581.59381663115</v>
          </cell>
          <cell r="BZ66">
            <v>91335.253020611242</v>
          </cell>
          <cell r="CA66">
            <v>75608.653162757648</v>
          </cell>
          <cell r="CB66">
            <v>592798.5</v>
          </cell>
          <cell r="CC66">
            <v>225542</v>
          </cell>
          <cell r="CD66">
            <v>1243866</v>
          </cell>
          <cell r="CE66">
            <v>289695.76363636367</v>
          </cell>
          <cell r="CF66">
            <v>196153.84615384616</v>
          </cell>
          <cell r="CG66">
            <v>1</v>
          </cell>
          <cell r="CH66">
            <v>0.48869179600886925</v>
          </cell>
          <cell r="CI66">
            <v>0.86969986146192801</v>
          </cell>
          <cell r="CJ66">
            <v>911375.1097902098</v>
          </cell>
        </row>
        <row r="67">
          <cell r="A67">
            <v>53</v>
          </cell>
          <cell r="B67" t="str">
            <v xml:space="preserve">              75,0 CV</v>
          </cell>
          <cell r="C67">
            <v>230</v>
          </cell>
          <cell r="D67">
            <v>0.95</v>
          </cell>
          <cell r="E67">
            <v>18</v>
          </cell>
          <cell r="F67">
            <v>6.04</v>
          </cell>
          <cell r="G67">
            <v>5</v>
          </cell>
          <cell r="H67">
            <v>38.25</v>
          </cell>
          <cell r="I67" t="str">
            <v>lÝt diezel</v>
          </cell>
          <cell r="J67" t="str">
            <v>1x4/7</v>
          </cell>
          <cell r="K67">
            <v>0</v>
          </cell>
          <cell r="L67">
            <v>0</v>
          </cell>
          <cell r="M67">
            <v>1</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432699760.12793177</v>
          </cell>
          <cell r="BX67">
            <v>432699760.12793177</v>
          </cell>
          <cell r="BY67">
            <v>321702.86513859272</v>
          </cell>
          <cell r="BZ67">
            <v>113630.71961620469</v>
          </cell>
          <cell r="CA67">
            <v>94065.165245202574</v>
          </cell>
          <cell r="CB67">
            <v>823331.25</v>
          </cell>
          <cell r="CC67">
            <v>225542</v>
          </cell>
          <cell r="CD67">
            <v>1578272</v>
          </cell>
          <cell r="CE67">
            <v>402355.22727272729</v>
          </cell>
          <cell r="CF67">
            <v>196153.84615384616</v>
          </cell>
          <cell r="CG67">
            <v>1</v>
          </cell>
          <cell r="CH67">
            <v>0.48869179600886919</v>
          </cell>
          <cell r="CI67">
            <v>0.86969986146192801</v>
          </cell>
          <cell r="CJ67">
            <v>1127907.8234265735</v>
          </cell>
        </row>
        <row r="68">
          <cell r="A68">
            <v>54</v>
          </cell>
          <cell r="B68" t="str">
            <v xml:space="preserve">              105,0 CV</v>
          </cell>
          <cell r="C68">
            <v>250</v>
          </cell>
          <cell r="D68">
            <v>0.95</v>
          </cell>
          <cell r="E68">
            <v>17</v>
          </cell>
          <cell r="F68">
            <v>5.76</v>
          </cell>
          <cell r="G68">
            <v>5</v>
          </cell>
          <cell r="H68">
            <v>44.1</v>
          </cell>
          <cell r="I68" t="str">
            <v>lÝt diezel</v>
          </cell>
          <cell r="J68" t="str">
            <v>1x3/7+1x5/7</v>
          </cell>
          <cell r="K68">
            <v>0</v>
          </cell>
          <cell r="L68">
            <v>1</v>
          </cell>
          <cell r="M68">
            <v>0</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695399944.25863993</v>
          </cell>
          <cell r="BX68">
            <v>695399944.25863993</v>
          </cell>
          <cell r="BY68">
            <v>449228.36399108142</v>
          </cell>
          <cell r="BZ68">
            <v>160220.14715719066</v>
          </cell>
          <cell r="CA68">
            <v>139079.98885172801</v>
          </cell>
          <cell r="CB68">
            <v>949252.5</v>
          </cell>
          <cell r="CC68">
            <v>457481</v>
          </cell>
          <cell r="CD68">
            <v>2155262</v>
          </cell>
          <cell r="CE68">
            <v>463891.90909090912</v>
          </cell>
          <cell r="CF68">
            <v>397692.30769230769</v>
          </cell>
          <cell r="CG68">
            <v>1</v>
          </cell>
          <cell r="CH68">
            <v>0.48869179600886919</v>
          </cell>
          <cell r="CI68">
            <v>0.86930890614540868</v>
          </cell>
          <cell r="CJ68">
            <v>1610112.7167832169</v>
          </cell>
        </row>
        <row r="69">
          <cell r="A69">
            <v>55</v>
          </cell>
          <cell r="B69" t="str">
            <v xml:space="preserve">              110,0 CV</v>
          </cell>
          <cell r="C69">
            <v>250</v>
          </cell>
          <cell r="D69">
            <v>0.95</v>
          </cell>
          <cell r="E69">
            <v>17</v>
          </cell>
          <cell r="F69">
            <v>5.76</v>
          </cell>
          <cell r="G69">
            <v>5</v>
          </cell>
          <cell r="H69">
            <v>46.2</v>
          </cell>
          <cell r="I69" t="str">
            <v>lÝt diezel</v>
          </cell>
          <cell r="J69" t="str">
            <v>1x3/7+1x5/7</v>
          </cell>
          <cell r="K69">
            <v>0</v>
          </cell>
          <cell r="L69">
            <v>1</v>
          </cell>
          <cell r="M69">
            <v>0</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742999814.1954664</v>
          </cell>
          <cell r="BX69">
            <v>742999814.1954664</v>
          </cell>
          <cell r="BY69">
            <v>479977.87997027137</v>
          </cell>
          <cell r="BZ69">
            <v>171187.15719063545</v>
          </cell>
          <cell r="CA69">
            <v>148599.96283909329</v>
          </cell>
          <cell r="CB69">
            <v>994455.00000000012</v>
          </cell>
          <cell r="CC69">
            <v>457481</v>
          </cell>
          <cell r="CD69">
            <v>2251701</v>
          </cell>
          <cell r="CE69">
            <v>485982.00000000006</v>
          </cell>
          <cell r="CF69">
            <v>397692.30769230769</v>
          </cell>
          <cell r="CG69">
            <v>1</v>
          </cell>
          <cell r="CH69">
            <v>0.48869179600886919</v>
          </cell>
          <cell r="CI69">
            <v>0.86930890614540868</v>
          </cell>
          <cell r="CJ69">
            <v>1683439.307692308</v>
          </cell>
        </row>
        <row r="70">
          <cell r="A70">
            <v>56</v>
          </cell>
          <cell r="B70" t="str">
            <v xml:space="preserve">              130,0 CV</v>
          </cell>
          <cell r="C70">
            <v>250</v>
          </cell>
          <cell r="D70">
            <v>0.95</v>
          </cell>
          <cell r="E70">
            <v>17</v>
          </cell>
          <cell r="F70">
            <v>5.76</v>
          </cell>
          <cell r="G70">
            <v>5</v>
          </cell>
          <cell r="H70">
            <v>54.6</v>
          </cell>
          <cell r="I70" t="str">
            <v>lÝt diezel</v>
          </cell>
          <cell r="J70" t="str">
            <v>1x3/7+1x5/7</v>
          </cell>
          <cell r="K70">
            <v>0</v>
          </cell>
          <cell r="L70">
            <v>1</v>
          </cell>
          <cell r="M70">
            <v>0</v>
          </cell>
          <cell r="N70">
            <v>1</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949899665.55183947</v>
          </cell>
          <cell r="BX70">
            <v>949899665.55183947</v>
          </cell>
          <cell r="BY70">
            <v>613635.18394648831</v>
          </cell>
          <cell r="BZ70">
            <v>218856.88294314381</v>
          </cell>
          <cell r="CA70">
            <v>189979.93311036789</v>
          </cell>
          <cell r="CB70">
            <v>1175265</v>
          </cell>
          <cell r="CC70">
            <v>457481</v>
          </cell>
          <cell r="CD70">
            <v>2655218</v>
          </cell>
          <cell r="CE70">
            <v>574342.36363636365</v>
          </cell>
          <cell r="CF70">
            <v>397692.30769230769</v>
          </cell>
          <cell r="CG70">
            <v>1</v>
          </cell>
          <cell r="CH70">
            <v>0.48869179600886919</v>
          </cell>
          <cell r="CI70">
            <v>0.86930890614540868</v>
          </cell>
          <cell r="CJ70">
            <v>1994506.6713286715</v>
          </cell>
        </row>
        <row r="71">
          <cell r="A71">
            <v>57</v>
          </cell>
          <cell r="B71" t="str">
            <v xml:space="preserve">              140,0 CV</v>
          </cell>
          <cell r="C71">
            <v>250</v>
          </cell>
          <cell r="D71">
            <v>0.95</v>
          </cell>
          <cell r="E71">
            <v>17</v>
          </cell>
          <cell r="F71">
            <v>5.76</v>
          </cell>
          <cell r="G71">
            <v>5</v>
          </cell>
          <cell r="H71">
            <v>58.8</v>
          </cell>
          <cell r="I71" t="str">
            <v>lÝt diezel</v>
          </cell>
          <cell r="J71" t="str">
            <v>1x3/7+1x5/7</v>
          </cell>
          <cell r="K71">
            <v>0</v>
          </cell>
          <cell r="L71">
            <v>1</v>
          </cell>
          <cell r="M71">
            <v>0</v>
          </cell>
          <cell r="N71">
            <v>1</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1192299331.1036789</v>
          </cell>
          <cell r="BX71">
            <v>1192299331.1036789</v>
          </cell>
          <cell r="BY71">
            <v>770225.36789297662</v>
          </cell>
          <cell r="BZ71">
            <v>274705.76588628761</v>
          </cell>
          <cell r="CA71">
            <v>238459.8662207358</v>
          </cell>
          <cell r="CB71">
            <v>1265670</v>
          </cell>
          <cell r="CC71">
            <v>457481</v>
          </cell>
          <cell r="CD71">
            <v>3006542</v>
          </cell>
          <cell r="CE71">
            <v>618522.54545454553</v>
          </cell>
          <cell r="CF71">
            <v>397692.30769230769</v>
          </cell>
          <cell r="CG71">
            <v>1</v>
          </cell>
          <cell r="CH71">
            <v>0.48869179600886925</v>
          </cell>
          <cell r="CI71">
            <v>0.86930890614540868</v>
          </cell>
          <cell r="CJ71">
            <v>2299605.8531468529</v>
          </cell>
        </row>
        <row r="72">
          <cell r="A72">
            <v>58</v>
          </cell>
          <cell r="B72" t="str">
            <v xml:space="preserve">              160,0 CV</v>
          </cell>
          <cell r="C72">
            <v>250</v>
          </cell>
          <cell r="D72">
            <v>0.95</v>
          </cell>
          <cell r="E72">
            <v>17</v>
          </cell>
          <cell r="F72">
            <v>5.76</v>
          </cell>
          <cell r="G72">
            <v>5</v>
          </cell>
          <cell r="H72">
            <v>67.2</v>
          </cell>
          <cell r="I72" t="str">
            <v>lÝt diezel</v>
          </cell>
          <cell r="J72" t="str">
            <v>1x3/7+1x5/7</v>
          </cell>
          <cell r="K72">
            <v>0</v>
          </cell>
          <cell r="L72">
            <v>1</v>
          </cell>
          <cell r="M72">
            <v>0</v>
          </cell>
          <cell r="N72">
            <v>1</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1349200111.4827201</v>
          </cell>
          <cell r="BX72">
            <v>1349200111.4827201</v>
          </cell>
          <cell r="BY72">
            <v>871583.27201783727</v>
          </cell>
          <cell r="BZ72">
            <v>310855.70568561868</v>
          </cell>
          <cell r="CA72">
            <v>269840.02229654399</v>
          </cell>
          <cell r="CB72">
            <v>1446480</v>
          </cell>
          <cell r="CC72">
            <v>457481</v>
          </cell>
          <cell r="CD72">
            <v>3356240</v>
          </cell>
          <cell r="CE72">
            <v>706882.90909090918</v>
          </cell>
          <cell r="CF72">
            <v>397692.30769230769</v>
          </cell>
          <cell r="CG72">
            <v>1</v>
          </cell>
          <cell r="CH72">
            <v>0.48869179600886925</v>
          </cell>
          <cell r="CI72">
            <v>0.86930890614540868</v>
          </cell>
          <cell r="CJ72">
            <v>2556854.2167832167</v>
          </cell>
        </row>
        <row r="73">
          <cell r="A73">
            <v>59</v>
          </cell>
          <cell r="B73" t="str">
            <v xml:space="preserve">              180,0 CV</v>
          </cell>
          <cell r="C73">
            <v>250</v>
          </cell>
          <cell r="D73">
            <v>0.95</v>
          </cell>
          <cell r="E73">
            <v>16</v>
          </cell>
          <cell r="F73">
            <v>5.48</v>
          </cell>
          <cell r="G73">
            <v>5</v>
          </cell>
          <cell r="H73">
            <v>75.599999999999994</v>
          </cell>
          <cell r="I73" t="str">
            <v>lÝt diezel</v>
          </cell>
          <cell r="J73" t="str">
            <v>1x3/7+1x5/7</v>
          </cell>
          <cell r="K73">
            <v>0</v>
          </cell>
          <cell r="L73">
            <v>1</v>
          </cell>
          <cell r="M73">
            <v>0</v>
          </cell>
          <cell r="N73">
            <v>1</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1529700155.7632399</v>
          </cell>
          <cell r="BX73">
            <v>1529700155.7632399</v>
          </cell>
          <cell r="BY73">
            <v>930057.69470404985</v>
          </cell>
          <cell r="BZ73">
            <v>335310.27414330223</v>
          </cell>
          <cell r="CA73">
            <v>305940.03115264798</v>
          </cell>
          <cell r="CB73">
            <v>1627289.9999999998</v>
          </cell>
          <cell r="CC73">
            <v>457481</v>
          </cell>
          <cell r="CD73">
            <v>3656079</v>
          </cell>
          <cell r="CE73">
            <v>795243.27272727271</v>
          </cell>
          <cell r="CF73">
            <v>397692.30769230769</v>
          </cell>
          <cell r="CG73">
            <v>1</v>
          </cell>
          <cell r="CH73">
            <v>0.48869179600886925</v>
          </cell>
          <cell r="CI73">
            <v>0.86930890614540868</v>
          </cell>
          <cell r="CJ73">
            <v>2764243.58041958</v>
          </cell>
        </row>
        <row r="74">
          <cell r="A74">
            <v>60</v>
          </cell>
          <cell r="B74" t="str">
            <v xml:space="preserve">              250,0 CV</v>
          </cell>
          <cell r="C74">
            <v>250</v>
          </cell>
          <cell r="D74">
            <v>0.95</v>
          </cell>
          <cell r="E74">
            <v>16</v>
          </cell>
          <cell r="F74">
            <v>5.16</v>
          </cell>
          <cell r="G74">
            <v>5</v>
          </cell>
          <cell r="H74">
            <v>93.6</v>
          </cell>
          <cell r="I74" t="str">
            <v>lÝt diezel</v>
          </cell>
          <cell r="J74" t="str">
            <v>1x3/7+1x6/7</v>
          </cell>
          <cell r="K74">
            <v>0</v>
          </cell>
          <cell r="L74">
            <v>1</v>
          </cell>
          <cell r="M74">
            <v>0</v>
          </cell>
          <cell r="N74">
            <v>0</v>
          </cell>
          <cell r="O74">
            <v>1</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1921699526.8138802</v>
          </cell>
          <cell r="BX74">
            <v>1921699526.8138802</v>
          </cell>
          <cell r="BY74">
            <v>1168393.312302839</v>
          </cell>
          <cell r="BZ74">
            <v>396638.78233438486</v>
          </cell>
          <cell r="CA74">
            <v>384339.90536277601</v>
          </cell>
          <cell r="CB74">
            <v>2014739.9999999998</v>
          </cell>
          <cell r="CC74">
            <v>501460</v>
          </cell>
          <cell r="CD74">
            <v>4465572</v>
          </cell>
          <cell r="CE74">
            <v>984586.90909090906</v>
          </cell>
          <cell r="CF74">
            <v>440000</v>
          </cell>
          <cell r="CG74">
            <v>1</v>
          </cell>
          <cell r="CH74">
            <v>0.48869179600886919</v>
          </cell>
          <cell r="CI74">
            <v>0.87743788138635181</v>
          </cell>
          <cell r="CJ74">
            <v>3373958.9090909092</v>
          </cell>
        </row>
        <row r="75">
          <cell r="A75">
            <v>61</v>
          </cell>
          <cell r="B75" t="str">
            <v xml:space="preserve">              271,0 CV</v>
          </cell>
          <cell r="C75">
            <v>250</v>
          </cell>
          <cell r="D75">
            <v>0.95</v>
          </cell>
          <cell r="E75">
            <v>14</v>
          </cell>
          <cell r="F75">
            <v>4.6399999999999997</v>
          </cell>
          <cell r="G75">
            <v>5</v>
          </cell>
          <cell r="H75">
            <v>105.69</v>
          </cell>
          <cell r="I75" t="str">
            <v>lÝt diezel</v>
          </cell>
          <cell r="J75" t="str">
            <v>1x3/7+1x6/7</v>
          </cell>
          <cell r="K75">
            <v>0</v>
          </cell>
          <cell r="L75">
            <v>1</v>
          </cell>
          <cell r="M75">
            <v>0</v>
          </cell>
          <cell r="N75">
            <v>0</v>
          </cell>
          <cell r="O75">
            <v>1</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2357200032.6939845</v>
          </cell>
          <cell r="BX75">
            <v>2357200032.6939845</v>
          </cell>
          <cell r="BY75">
            <v>1254030.4173931999</v>
          </cell>
          <cell r="BZ75">
            <v>437496.32606800349</v>
          </cell>
          <cell r="CA75">
            <v>471440.00653879688</v>
          </cell>
          <cell r="CB75">
            <v>2274977.25</v>
          </cell>
          <cell r="CC75">
            <v>501460</v>
          </cell>
          <cell r="CD75">
            <v>4939404</v>
          </cell>
          <cell r="CE75">
            <v>1111762.7181818183</v>
          </cell>
          <cell r="CF75">
            <v>440000</v>
          </cell>
          <cell r="CG75">
            <v>1</v>
          </cell>
          <cell r="CH75">
            <v>0.48869179600886919</v>
          </cell>
          <cell r="CI75">
            <v>0.87743788138635181</v>
          </cell>
          <cell r="CJ75">
            <v>3714729.4681818183</v>
          </cell>
        </row>
        <row r="76">
          <cell r="A76">
            <v>62</v>
          </cell>
          <cell r="B76" t="str">
            <v xml:space="preserve">              320,0 CV</v>
          </cell>
          <cell r="C76">
            <v>250</v>
          </cell>
          <cell r="D76">
            <v>0.95</v>
          </cell>
          <cell r="E76">
            <v>14</v>
          </cell>
          <cell r="F76">
            <v>4.08</v>
          </cell>
          <cell r="G76">
            <v>5</v>
          </cell>
          <cell r="H76">
            <v>124.8</v>
          </cell>
          <cell r="I76" t="str">
            <v>lÝt diezel</v>
          </cell>
          <cell r="J76" t="str">
            <v>1x3/7+1x7/7</v>
          </cell>
          <cell r="K76">
            <v>0</v>
          </cell>
          <cell r="L76">
            <v>1</v>
          </cell>
          <cell r="M76">
            <v>0</v>
          </cell>
          <cell r="N76">
            <v>0</v>
          </cell>
          <cell r="O76">
            <v>0</v>
          </cell>
          <cell r="P76">
            <v>1</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3236600759.606792</v>
          </cell>
          <cell r="BX76">
            <v>3236600759.606792</v>
          </cell>
          <cell r="BY76">
            <v>1721871.6041108137</v>
          </cell>
          <cell r="BZ76">
            <v>528213.24396782846</v>
          </cell>
          <cell r="CA76">
            <v>647320.15192135843</v>
          </cell>
          <cell r="CB76">
            <v>2686320</v>
          </cell>
          <cell r="CC76">
            <v>554234</v>
          </cell>
          <cell r="CD76">
            <v>6137959</v>
          </cell>
          <cell r="CE76">
            <v>1312782.5454545454</v>
          </cell>
          <cell r="CF76">
            <v>489230.76923076925</v>
          </cell>
          <cell r="CG76">
            <v>1</v>
          </cell>
          <cell r="CH76">
            <v>0.48869179600886914</v>
          </cell>
          <cell r="CI76">
            <v>0.88271518750341782</v>
          </cell>
          <cell r="CJ76">
            <v>4699418.3146853149</v>
          </cell>
        </row>
        <row r="77">
          <cell r="A77">
            <v>0</v>
          </cell>
          <cell r="B77" t="str">
            <v xml:space="preserve">Thïng c¹p + ®Çu kÐo b¸nh xÝch - dung tÝch thïng: </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row>
        <row r="78">
          <cell r="A78">
            <v>63</v>
          </cell>
          <cell r="B78" t="str">
            <v xml:space="preserve">              2,50 m3</v>
          </cell>
          <cell r="C78">
            <v>210</v>
          </cell>
          <cell r="D78">
            <v>0.95</v>
          </cell>
          <cell r="E78">
            <v>18</v>
          </cell>
          <cell r="F78">
            <v>4.24</v>
          </cell>
          <cell r="G78">
            <v>5</v>
          </cell>
          <cell r="H78">
            <v>37.664999999999999</v>
          </cell>
          <cell r="I78" t="str">
            <v>lÝt diezel</v>
          </cell>
          <cell r="J78" t="str">
            <v>1x4/7</v>
          </cell>
          <cell r="K78">
            <v>0</v>
          </cell>
          <cell r="L78">
            <v>0</v>
          </cell>
          <cell r="M78">
            <v>1</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505399900.34168571</v>
          </cell>
          <cell r="BX78">
            <v>505399900.34168571</v>
          </cell>
          <cell r="BY78">
            <v>411539.91884965834</v>
          </cell>
          <cell r="BZ78">
            <v>102042.64654517845</v>
          </cell>
          <cell r="CA78">
            <v>120333.30960516326</v>
          </cell>
          <cell r="CB78">
            <v>810739.125</v>
          </cell>
          <cell r="CC78">
            <v>225542</v>
          </cell>
          <cell r="CD78">
            <v>1670197</v>
          </cell>
          <cell r="CE78">
            <v>396201.55909090914</v>
          </cell>
          <cell r="CF78">
            <v>196153.84615384616</v>
          </cell>
          <cell r="CG78">
            <v>1</v>
          </cell>
          <cell r="CH78">
            <v>0.48869179600886925</v>
          </cell>
          <cell r="CI78">
            <v>0.86969986146192801</v>
          </cell>
          <cell r="CJ78">
            <v>1226271.2802447553</v>
          </cell>
        </row>
        <row r="79">
          <cell r="A79">
            <v>64</v>
          </cell>
          <cell r="B79" t="str">
            <v xml:space="preserve">              2,75 m3</v>
          </cell>
          <cell r="C79">
            <v>210</v>
          </cell>
          <cell r="D79">
            <v>0.95</v>
          </cell>
          <cell r="E79">
            <v>18</v>
          </cell>
          <cell r="F79">
            <v>4.24</v>
          </cell>
          <cell r="G79">
            <v>5</v>
          </cell>
          <cell r="H79">
            <v>38.475000000000001</v>
          </cell>
          <cell r="I79" t="str">
            <v>lÝt diezel</v>
          </cell>
          <cell r="J79" t="str">
            <v>1x4/7</v>
          </cell>
          <cell r="K79">
            <v>0</v>
          </cell>
          <cell r="L79">
            <v>0</v>
          </cell>
          <cell r="M79">
            <v>1</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556299587.12984061</v>
          </cell>
          <cell r="BX79">
            <v>556299587.12984061</v>
          </cell>
          <cell r="BY79">
            <v>452986.80666287016</v>
          </cell>
          <cell r="BZ79">
            <v>112319.53568716782</v>
          </cell>
          <cell r="CA79">
            <v>132452.28264996206</v>
          </cell>
          <cell r="CB79">
            <v>828174.375</v>
          </cell>
          <cell r="CC79">
            <v>225542</v>
          </cell>
          <cell r="CD79">
            <v>1751475</v>
          </cell>
          <cell r="CE79">
            <v>404722.02272727276</v>
          </cell>
          <cell r="CF79">
            <v>196153.84615384616</v>
          </cell>
          <cell r="CG79">
            <v>1</v>
          </cell>
          <cell r="CH79">
            <v>0.48869179600886925</v>
          </cell>
          <cell r="CI79">
            <v>0.86969986146192801</v>
          </cell>
          <cell r="CJ79">
            <v>1298634.4938811189</v>
          </cell>
        </row>
        <row r="80">
          <cell r="A80">
            <v>65</v>
          </cell>
          <cell r="B80" t="str">
            <v xml:space="preserve">              3,00 m3</v>
          </cell>
          <cell r="C80">
            <v>210</v>
          </cell>
          <cell r="D80">
            <v>0.95</v>
          </cell>
          <cell r="E80">
            <v>18</v>
          </cell>
          <cell r="F80">
            <v>4.24</v>
          </cell>
          <cell r="G80">
            <v>5</v>
          </cell>
          <cell r="H80">
            <v>40.5</v>
          </cell>
          <cell r="I80" t="str">
            <v>lÝt diezel</v>
          </cell>
          <cell r="J80" t="str">
            <v>1x4/7</v>
          </cell>
          <cell r="K80">
            <v>0</v>
          </cell>
          <cell r="L80">
            <v>0</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584699715.26195908</v>
          </cell>
          <cell r="BX80">
            <v>584699715.26195908</v>
          </cell>
          <cell r="BY80">
            <v>476112.62528473808</v>
          </cell>
          <cell r="BZ80">
            <v>118053.65679574793</v>
          </cell>
          <cell r="CA80">
            <v>139214.21791951408</v>
          </cell>
          <cell r="CB80">
            <v>871762.5</v>
          </cell>
          <cell r="CC80">
            <v>225542</v>
          </cell>
          <cell r="CD80">
            <v>1830685</v>
          </cell>
          <cell r="CE80">
            <v>426023.18181818182</v>
          </cell>
          <cell r="CF80">
            <v>196153.84615384616</v>
          </cell>
          <cell r="CG80">
            <v>1</v>
          </cell>
          <cell r="CH80">
            <v>0.48869179600886919</v>
          </cell>
          <cell r="CI80">
            <v>0.86969986146192801</v>
          </cell>
          <cell r="CJ80">
            <v>1355557.5279720281</v>
          </cell>
        </row>
        <row r="81">
          <cell r="A81">
            <v>66</v>
          </cell>
          <cell r="B81" t="str">
            <v xml:space="preserve">              4,50 m3</v>
          </cell>
          <cell r="C81">
            <v>210</v>
          </cell>
          <cell r="D81">
            <v>0.95</v>
          </cell>
          <cell r="E81">
            <v>18</v>
          </cell>
          <cell r="F81">
            <v>4.24</v>
          </cell>
          <cell r="G81">
            <v>5</v>
          </cell>
          <cell r="H81">
            <v>58.32</v>
          </cell>
          <cell r="I81" t="str">
            <v>lÝt diezel</v>
          </cell>
          <cell r="J81" t="str">
            <v>1x4/7</v>
          </cell>
          <cell r="K81">
            <v>0</v>
          </cell>
          <cell r="L81">
            <v>0</v>
          </cell>
          <cell r="M81">
            <v>1</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773599658.31435084</v>
          </cell>
          <cell r="BX81">
            <v>773599658.31435084</v>
          </cell>
          <cell r="BY81">
            <v>629931.15034168563</v>
          </cell>
          <cell r="BZ81">
            <v>156193.45482156417</v>
          </cell>
          <cell r="CA81">
            <v>184190.3948367502</v>
          </cell>
          <cell r="CB81">
            <v>1255338</v>
          </cell>
          <cell r="CC81">
            <v>225542</v>
          </cell>
          <cell r="CD81">
            <v>2451195</v>
          </cell>
          <cell r="CE81">
            <v>613473.38181818184</v>
          </cell>
          <cell r="CF81">
            <v>196153.84615384616</v>
          </cell>
          <cell r="CG81">
            <v>1</v>
          </cell>
          <cell r="CH81">
            <v>0.48869179600886919</v>
          </cell>
          <cell r="CI81">
            <v>0.86969986146192801</v>
          </cell>
          <cell r="CJ81">
            <v>1779942.2279720281</v>
          </cell>
        </row>
        <row r="82">
          <cell r="A82">
            <v>67</v>
          </cell>
          <cell r="B82" t="str">
            <v xml:space="preserve">              5,00 m3</v>
          </cell>
          <cell r="C82">
            <v>210</v>
          </cell>
          <cell r="D82">
            <v>0.95</v>
          </cell>
          <cell r="E82">
            <v>17</v>
          </cell>
          <cell r="F82">
            <v>4.0599999999999996</v>
          </cell>
          <cell r="G82">
            <v>5</v>
          </cell>
          <cell r="H82">
            <v>58.32</v>
          </cell>
          <cell r="I82" t="str">
            <v>lÝt diezel</v>
          </cell>
          <cell r="J82" t="str">
            <v>1x3/7+1x5/7</v>
          </cell>
          <cell r="K82">
            <v>0</v>
          </cell>
          <cell r="L82">
            <v>1</v>
          </cell>
          <cell r="M82">
            <v>0</v>
          </cell>
          <cell r="N82">
            <v>1</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840499801.66600561</v>
          </cell>
          <cell r="BX82">
            <v>840499801.66600561</v>
          </cell>
          <cell r="BY82">
            <v>646384.37128123769</v>
          </cell>
          <cell r="BZ82">
            <v>162496.62832209439</v>
          </cell>
          <cell r="CA82">
            <v>200119.00039666804</v>
          </cell>
          <cell r="CB82">
            <v>1255338</v>
          </cell>
          <cell r="CC82">
            <v>457481</v>
          </cell>
          <cell r="CD82">
            <v>2721819</v>
          </cell>
          <cell r="CE82">
            <v>613473.38181818184</v>
          </cell>
          <cell r="CF82">
            <v>397692.30769230769</v>
          </cell>
          <cell r="CG82">
            <v>1</v>
          </cell>
          <cell r="CH82">
            <v>0.48869179600886919</v>
          </cell>
          <cell r="CI82">
            <v>0.86930890614540868</v>
          </cell>
          <cell r="CJ82">
            <v>2020165.6895104896</v>
          </cell>
        </row>
        <row r="83">
          <cell r="A83">
            <v>68</v>
          </cell>
          <cell r="B83" t="str">
            <v xml:space="preserve">              8,0 m3</v>
          </cell>
          <cell r="C83">
            <v>210</v>
          </cell>
          <cell r="D83">
            <v>0.95</v>
          </cell>
          <cell r="E83">
            <v>17</v>
          </cell>
          <cell r="F83">
            <v>4.0599999999999996</v>
          </cell>
          <cell r="G83">
            <v>5</v>
          </cell>
          <cell r="H83">
            <v>71.400000000000006</v>
          </cell>
          <cell r="I83" t="str">
            <v>lÝt diezel</v>
          </cell>
          <cell r="J83" t="str">
            <v>1x3/7+1x5/7</v>
          </cell>
          <cell r="K83">
            <v>0</v>
          </cell>
          <cell r="L83">
            <v>1</v>
          </cell>
          <cell r="M83">
            <v>0</v>
          </cell>
          <cell r="N83">
            <v>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1042299722.3324076</v>
          </cell>
          <cell r="BX83">
            <v>1042299722.3324076</v>
          </cell>
          <cell r="BY83">
            <v>801578.11979373253</v>
          </cell>
          <cell r="BZ83">
            <v>201511.27965093212</v>
          </cell>
          <cell r="CA83">
            <v>248166.60055533517</v>
          </cell>
          <cell r="CB83">
            <v>1536885.0000000002</v>
          </cell>
          <cell r="CC83">
            <v>457481</v>
          </cell>
          <cell r="CD83">
            <v>3245622</v>
          </cell>
          <cell r="CE83">
            <v>751063.09090909106</v>
          </cell>
          <cell r="CF83">
            <v>397692.30769230769</v>
          </cell>
          <cell r="CG83">
            <v>1</v>
          </cell>
          <cell r="CH83">
            <v>0.48869179600886919</v>
          </cell>
          <cell r="CI83">
            <v>0.86930890614540868</v>
          </cell>
          <cell r="CJ83">
            <v>2400011.3986013983</v>
          </cell>
        </row>
        <row r="84">
          <cell r="A84">
            <v>69</v>
          </cell>
          <cell r="B84" t="str">
            <v xml:space="preserve">              9,0 m3</v>
          </cell>
          <cell r="C84">
            <v>210</v>
          </cell>
          <cell r="D84">
            <v>0.95</v>
          </cell>
          <cell r="E84">
            <v>17</v>
          </cell>
          <cell r="F84">
            <v>4.0599999999999996</v>
          </cell>
          <cell r="G84">
            <v>5</v>
          </cell>
          <cell r="H84">
            <v>76.5</v>
          </cell>
          <cell r="I84" t="str">
            <v>lÝt diezel</v>
          </cell>
          <cell r="J84" t="str">
            <v>1x3/7+1x6/7</v>
          </cell>
          <cell r="K84">
            <v>0</v>
          </cell>
          <cell r="L84">
            <v>1</v>
          </cell>
          <cell r="M84">
            <v>0</v>
          </cell>
          <cell r="N84">
            <v>0</v>
          </cell>
          <cell r="O84">
            <v>1</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1133099940.4998016</v>
          </cell>
          <cell r="BX84">
            <v>1133099940.4998016</v>
          </cell>
          <cell r="BY84">
            <v>871407.81138437137</v>
          </cell>
          <cell r="BZ84">
            <v>219065.9884966283</v>
          </cell>
          <cell r="CA84">
            <v>269785.70011900039</v>
          </cell>
          <cell r="CB84">
            <v>1646662.5</v>
          </cell>
          <cell r="CC84">
            <v>501460</v>
          </cell>
          <cell r="CD84">
            <v>3508382</v>
          </cell>
          <cell r="CE84">
            <v>804710.45454545459</v>
          </cell>
          <cell r="CF84">
            <v>440000</v>
          </cell>
          <cell r="CG84">
            <v>1</v>
          </cell>
          <cell r="CH84">
            <v>0.48869179600886919</v>
          </cell>
          <cell r="CI84">
            <v>0.87743788138635181</v>
          </cell>
          <cell r="CJ84">
            <v>2604969.9545454546</v>
          </cell>
        </row>
        <row r="85">
          <cell r="A85">
            <v>0</v>
          </cell>
          <cell r="B85" t="str">
            <v xml:space="preserve">M¸y c¹p tù hµnh - dung tÝch thïng: </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row>
        <row r="86">
          <cell r="A86">
            <v>70</v>
          </cell>
          <cell r="B86" t="str">
            <v xml:space="preserve">              9,0 m3</v>
          </cell>
          <cell r="C86">
            <v>240</v>
          </cell>
          <cell r="D86">
            <v>0.95</v>
          </cell>
          <cell r="E86">
            <v>17</v>
          </cell>
          <cell r="F86">
            <v>4.2300000000000004</v>
          </cell>
          <cell r="G86">
            <v>5</v>
          </cell>
          <cell r="H86">
            <v>132</v>
          </cell>
          <cell r="I86" t="str">
            <v>lÝt diezel</v>
          </cell>
          <cell r="J86" t="str">
            <v>1x3/7+1x6/7</v>
          </cell>
          <cell r="K86">
            <v>0</v>
          </cell>
          <cell r="L86">
            <v>1</v>
          </cell>
          <cell r="M86">
            <v>0</v>
          </cell>
          <cell r="N86">
            <v>0</v>
          </cell>
          <cell r="O86">
            <v>1</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1507099763.5933805</v>
          </cell>
          <cell r="BX86">
            <v>1507099763.5933805</v>
          </cell>
          <cell r="BY86">
            <v>1014152.549251379</v>
          </cell>
          <cell r="BZ86">
            <v>265626.33333333331</v>
          </cell>
          <cell r="CA86">
            <v>313979.11741528759</v>
          </cell>
          <cell r="CB86">
            <v>2841300</v>
          </cell>
          <cell r="CC86">
            <v>501460</v>
          </cell>
          <cell r="CD86">
            <v>4936518</v>
          </cell>
          <cell r="CE86">
            <v>1388520</v>
          </cell>
          <cell r="CF86">
            <v>440000</v>
          </cell>
          <cell r="CG86">
            <v>1</v>
          </cell>
          <cell r="CH86">
            <v>0.48869179600886919</v>
          </cell>
          <cell r="CI86">
            <v>0.87743788138635181</v>
          </cell>
          <cell r="CJ86">
            <v>3422278</v>
          </cell>
        </row>
        <row r="87">
          <cell r="A87">
            <v>71</v>
          </cell>
          <cell r="B87" t="str">
            <v xml:space="preserve">             10,0 m3</v>
          </cell>
          <cell r="C87">
            <v>240</v>
          </cell>
          <cell r="D87">
            <v>0.95</v>
          </cell>
          <cell r="E87">
            <v>17</v>
          </cell>
          <cell r="F87">
            <v>4.2300000000000004</v>
          </cell>
          <cell r="G87">
            <v>5</v>
          </cell>
          <cell r="H87">
            <v>138</v>
          </cell>
          <cell r="I87" t="str">
            <v>lÝt diezel</v>
          </cell>
          <cell r="J87" t="str">
            <v>1x3/7+1x6/7</v>
          </cell>
          <cell r="K87">
            <v>0</v>
          </cell>
          <cell r="L87">
            <v>1</v>
          </cell>
          <cell r="M87">
            <v>0</v>
          </cell>
          <cell r="N87">
            <v>0</v>
          </cell>
          <cell r="O87">
            <v>1</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1524699763.5933805</v>
          </cell>
          <cell r="BX87">
            <v>1524699763.5933805</v>
          </cell>
          <cell r="BY87">
            <v>1025995.8825847122</v>
          </cell>
          <cell r="BZ87">
            <v>268728.33333333331</v>
          </cell>
          <cell r="CA87">
            <v>317645.78408195428</v>
          </cell>
          <cell r="CB87">
            <v>2970450</v>
          </cell>
          <cell r="CC87">
            <v>501460</v>
          </cell>
          <cell r="CD87">
            <v>5084280</v>
          </cell>
          <cell r="CE87">
            <v>1451634.5454545456</v>
          </cell>
          <cell r="CF87">
            <v>440000</v>
          </cell>
          <cell r="CG87">
            <v>1</v>
          </cell>
          <cell r="CH87">
            <v>0.48869179600886925</v>
          </cell>
          <cell r="CI87">
            <v>0.87743788138635181</v>
          </cell>
          <cell r="CJ87">
            <v>3504004.5454545454</v>
          </cell>
        </row>
        <row r="88">
          <cell r="A88">
            <v>72</v>
          </cell>
          <cell r="B88" t="str">
            <v xml:space="preserve">             16,0 m3</v>
          </cell>
          <cell r="C88">
            <v>240</v>
          </cell>
          <cell r="D88">
            <v>0.95</v>
          </cell>
          <cell r="E88">
            <v>16</v>
          </cell>
          <cell r="F88">
            <v>4.04</v>
          </cell>
          <cell r="G88">
            <v>5</v>
          </cell>
          <cell r="H88">
            <v>153.9</v>
          </cell>
          <cell r="I88" t="str">
            <v>lÝt diezel</v>
          </cell>
          <cell r="J88" t="str">
            <v>1x3/7+1x7/7</v>
          </cell>
          <cell r="K88">
            <v>0</v>
          </cell>
          <cell r="L88">
            <v>1</v>
          </cell>
          <cell r="M88">
            <v>0</v>
          </cell>
          <cell r="N88">
            <v>0</v>
          </cell>
          <cell r="O88">
            <v>0</v>
          </cell>
          <cell r="P88">
            <v>1</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2295300495.0495048</v>
          </cell>
          <cell r="BX88">
            <v>2295300495.0495048</v>
          </cell>
          <cell r="BY88">
            <v>1453690.3135313531</v>
          </cell>
          <cell r="BZ88">
            <v>386375.58333333326</v>
          </cell>
          <cell r="CA88">
            <v>478187.60313531355</v>
          </cell>
          <cell r="CB88">
            <v>3312697.5</v>
          </cell>
          <cell r="CC88">
            <v>554234</v>
          </cell>
          <cell r="CD88">
            <v>6185185</v>
          </cell>
          <cell r="CE88">
            <v>1618888.0909090911</v>
          </cell>
          <cell r="CF88">
            <v>489230.76923076925</v>
          </cell>
          <cell r="CG88">
            <v>1</v>
          </cell>
          <cell r="CH88">
            <v>0.48869179600886925</v>
          </cell>
          <cell r="CI88">
            <v>0.88271518750341782</v>
          </cell>
          <cell r="CJ88">
            <v>4426372.3601398598</v>
          </cell>
        </row>
        <row r="89">
          <cell r="A89">
            <v>73</v>
          </cell>
          <cell r="B89" t="str">
            <v xml:space="preserve">             25,0 m3</v>
          </cell>
          <cell r="C89">
            <v>240</v>
          </cell>
          <cell r="D89">
            <v>0.95</v>
          </cell>
          <cell r="E89">
            <v>16</v>
          </cell>
          <cell r="F89">
            <v>4.04</v>
          </cell>
          <cell r="G89">
            <v>5</v>
          </cell>
          <cell r="H89">
            <v>182.4</v>
          </cell>
          <cell r="I89" t="str">
            <v>lÝt diezel</v>
          </cell>
          <cell r="J89" t="str">
            <v>1x3/7+1x7/7</v>
          </cell>
          <cell r="K89">
            <v>0</v>
          </cell>
          <cell r="L89">
            <v>1</v>
          </cell>
          <cell r="M89">
            <v>0</v>
          </cell>
          <cell r="N89">
            <v>0</v>
          </cell>
          <cell r="O89">
            <v>0</v>
          </cell>
          <cell r="P89">
            <v>1</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2869000000</v>
          </cell>
          <cell r="BX89">
            <v>2869000000</v>
          </cell>
          <cell r="BY89">
            <v>1817033.3333333333</v>
          </cell>
          <cell r="BZ89">
            <v>482948.33333333331</v>
          </cell>
          <cell r="CA89">
            <v>597708.33333333337</v>
          </cell>
          <cell r="CB89">
            <v>3926160</v>
          </cell>
          <cell r="CC89">
            <v>554234</v>
          </cell>
          <cell r="CD89">
            <v>7378084</v>
          </cell>
          <cell r="CE89">
            <v>1918682.1818181821</v>
          </cell>
          <cell r="CF89">
            <v>489230.76923076925</v>
          </cell>
          <cell r="CG89">
            <v>1</v>
          </cell>
          <cell r="CH89">
            <v>0.48869179600886925</v>
          </cell>
          <cell r="CI89">
            <v>0.88271518750341782</v>
          </cell>
          <cell r="CJ89">
            <v>5305602.9510489507</v>
          </cell>
        </row>
        <row r="90">
          <cell r="A90">
            <v>0</v>
          </cell>
          <cell r="B90" t="str">
            <v>M¸y san tù hµnh - c«ng suÊt: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row>
        <row r="91">
          <cell r="A91">
            <v>74</v>
          </cell>
          <cell r="B91" t="str">
            <v xml:space="preserve">              54,0 CV</v>
          </cell>
          <cell r="C91">
            <v>210</v>
          </cell>
          <cell r="D91">
            <v>0.95</v>
          </cell>
          <cell r="E91">
            <v>18</v>
          </cell>
          <cell r="F91">
            <v>3.7</v>
          </cell>
          <cell r="G91">
            <v>5</v>
          </cell>
          <cell r="H91">
            <v>19.440000000000001</v>
          </cell>
          <cell r="I91" t="str">
            <v>lÝt diezel</v>
          </cell>
          <cell r="J91" t="str">
            <v>1x4/7</v>
          </cell>
          <cell r="K91">
            <v>0</v>
          </cell>
          <cell r="L91">
            <v>0</v>
          </cell>
          <cell r="M91">
            <v>1</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658299534.88372087</v>
          </cell>
          <cell r="BX91">
            <v>658299534.88372087</v>
          </cell>
          <cell r="BY91">
            <v>536043.90697674407</v>
          </cell>
          <cell r="BZ91">
            <v>115986.10852713179</v>
          </cell>
          <cell r="CA91">
            <v>156737.98449612403</v>
          </cell>
          <cell r="CB91">
            <v>418446</v>
          </cell>
          <cell r="CC91">
            <v>225542</v>
          </cell>
          <cell r="CD91">
            <v>1452756</v>
          </cell>
          <cell r="CE91">
            <v>204491.12727272729</v>
          </cell>
          <cell r="CF91">
            <v>196153.84615384616</v>
          </cell>
          <cell r="CG91">
            <v>1</v>
          </cell>
          <cell r="CH91">
            <v>0.48869179600886919</v>
          </cell>
          <cell r="CI91">
            <v>0.86969986146192801</v>
          </cell>
          <cell r="CJ91">
            <v>1209412.9734265734</v>
          </cell>
        </row>
        <row r="92">
          <cell r="A92">
            <v>75</v>
          </cell>
          <cell r="B92" t="str">
            <v xml:space="preserve">              90,0 CV</v>
          </cell>
          <cell r="C92">
            <v>210</v>
          </cell>
          <cell r="D92">
            <v>0.95</v>
          </cell>
          <cell r="E92">
            <v>17</v>
          </cell>
          <cell r="F92">
            <v>3.55</v>
          </cell>
          <cell r="G92">
            <v>5</v>
          </cell>
          <cell r="H92">
            <v>32.4</v>
          </cell>
          <cell r="I92" t="str">
            <v>lÝt diezel</v>
          </cell>
          <cell r="J92" t="str">
            <v>1x4/7</v>
          </cell>
          <cell r="K92">
            <v>0</v>
          </cell>
          <cell r="L92">
            <v>0</v>
          </cell>
          <cell r="M92">
            <v>1</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819000000</v>
          </cell>
          <cell r="BX92">
            <v>819000000</v>
          </cell>
          <cell r="BY92">
            <v>629850.00000000012</v>
          </cell>
          <cell r="BZ92">
            <v>138449.99999999997</v>
          </cell>
          <cell r="CA92">
            <v>195000</v>
          </cell>
          <cell r="CB92">
            <v>697410</v>
          </cell>
          <cell r="CC92">
            <v>225542</v>
          </cell>
          <cell r="CD92">
            <v>1886252</v>
          </cell>
          <cell r="CE92">
            <v>340818.54545454547</v>
          </cell>
          <cell r="CF92">
            <v>196153.84615384616</v>
          </cell>
          <cell r="CG92">
            <v>1</v>
          </cell>
          <cell r="CH92">
            <v>0.48869179600886919</v>
          </cell>
          <cell r="CI92">
            <v>0.86969986146192801</v>
          </cell>
          <cell r="CJ92">
            <v>1500272.3916083919</v>
          </cell>
        </row>
        <row r="93">
          <cell r="A93">
            <v>76</v>
          </cell>
          <cell r="B93" t="str">
            <v xml:space="preserve">              110,0 CV</v>
          </cell>
          <cell r="C93">
            <v>210</v>
          </cell>
          <cell r="D93">
            <v>0.95</v>
          </cell>
          <cell r="E93">
            <v>17</v>
          </cell>
          <cell r="F93">
            <v>3.55</v>
          </cell>
          <cell r="G93">
            <v>5</v>
          </cell>
          <cell r="H93">
            <v>38.880000000000003</v>
          </cell>
          <cell r="I93" t="str">
            <v>lÝt diezel</v>
          </cell>
          <cell r="J93" t="str">
            <v>1x3/7+1x5/7</v>
          </cell>
          <cell r="K93">
            <v>0</v>
          </cell>
          <cell r="L93">
            <v>1</v>
          </cell>
          <cell r="M93">
            <v>0</v>
          </cell>
          <cell r="N93">
            <v>1</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892099554.65587044</v>
          </cell>
          <cell r="BX93">
            <v>892099554.65587044</v>
          </cell>
          <cell r="BY93">
            <v>686067.0384615385</v>
          </cell>
          <cell r="BZ93">
            <v>150807.3056680162</v>
          </cell>
          <cell r="CA93">
            <v>212404.65587044536</v>
          </cell>
          <cell r="CB93">
            <v>836892</v>
          </cell>
          <cell r="CC93">
            <v>457481</v>
          </cell>
          <cell r="CD93">
            <v>2343652</v>
          </cell>
          <cell r="CE93">
            <v>408982.25454545458</v>
          </cell>
          <cell r="CF93">
            <v>397692.30769230769</v>
          </cell>
          <cell r="CG93">
            <v>1</v>
          </cell>
          <cell r="CH93">
            <v>0.48869179600886919</v>
          </cell>
          <cell r="CI93">
            <v>0.86930890614540868</v>
          </cell>
          <cell r="CJ93">
            <v>1855953.5622377624</v>
          </cell>
        </row>
        <row r="94">
          <cell r="A94">
            <v>77</v>
          </cell>
          <cell r="B94" t="str">
            <v xml:space="preserve">              180,0 CV</v>
          </cell>
          <cell r="C94">
            <v>210</v>
          </cell>
          <cell r="D94">
            <v>0.95</v>
          </cell>
          <cell r="E94">
            <v>16</v>
          </cell>
          <cell r="F94">
            <v>3.08</v>
          </cell>
          <cell r="G94">
            <v>5</v>
          </cell>
          <cell r="H94">
            <v>54</v>
          </cell>
          <cell r="I94" t="str">
            <v>lÝt diezel</v>
          </cell>
          <cell r="J94" t="str">
            <v>1x3/7+1x5/7</v>
          </cell>
          <cell r="K94">
            <v>0</v>
          </cell>
          <cell r="L94">
            <v>1</v>
          </cell>
          <cell r="M94">
            <v>0</v>
          </cell>
          <cell r="N94">
            <v>1</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1494500000</v>
          </cell>
          <cell r="BX94">
            <v>1494500000</v>
          </cell>
          <cell r="BY94">
            <v>1081733.3333333333</v>
          </cell>
          <cell r="BZ94">
            <v>219193.33333333334</v>
          </cell>
          <cell r="CA94">
            <v>355833.33333333331</v>
          </cell>
          <cell r="CB94">
            <v>1162350</v>
          </cell>
          <cell r="CC94">
            <v>457481</v>
          </cell>
          <cell r="CD94">
            <v>3276591</v>
          </cell>
          <cell r="CE94">
            <v>568030.90909090918</v>
          </cell>
          <cell r="CF94">
            <v>397692.30769230769</v>
          </cell>
          <cell r="CG94">
            <v>1</v>
          </cell>
          <cell r="CH94">
            <v>0.48869179600886925</v>
          </cell>
          <cell r="CI94">
            <v>0.86930890614540868</v>
          </cell>
          <cell r="CJ94">
            <v>2622483.2167832167</v>
          </cell>
        </row>
        <row r="95">
          <cell r="A95">
            <v>78</v>
          </cell>
          <cell r="B95" t="str">
            <v xml:space="preserve">              250,0 CV</v>
          </cell>
          <cell r="C95">
            <v>210</v>
          </cell>
          <cell r="D95">
            <v>0.95</v>
          </cell>
          <cell r="E95">
            <v>16</v>
          </cell>
          <cell r="F95">
            <v>3.08</v>
          </cell>
          <cell r="G95">
            <v>5</v>
          </cell>
          <cell r="H95">
            <v>75</v>
          </cell>
          <cell r="I95" t="str">
            <v>lÝt diezel</v>
          </cell>
          <cell r="J95" t="str">
            <v>1x3/7+1x6/7</v>
          </cell>
          <cell r="K95">
            <v>0</v>
          </cell>
          <cell r="L95">
            <v>1</v>
          </cell>
          <cell r="M95">
            <v>0</v>
          </cell>
          <cell r="N95">
            <v>0</v>
          </cell>
          <cell r="O95">
            <v>1</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1882300000</v>
          </cell>
          <cell r="BX95">
            <v>1882300000</v>
          </cell>
          <cell r="BY95">
            <v>1362426.6666666667</v>
          </cell>
          <cell r="BZ95">
            <v>276070.66666666669</v>
          </cell>
          <cell r="CA95">
            <v>448166.66666666669</v>
          </cell>
          <cell r="CB95">
            <v>1614375</v>
          </cell>
          <cell r="CC95">
            <v>501460</v>
          </cell>
          <cell r="CD95">
            <v>4202499</v>
          </cell>
          <cell r="CE95">
            <v>788931.81818181823</v>
          </cell>
          <cell r="CF95">
            <v>440000</v>
          </cell>
          <cell r="CG95">
            <v>1</v>
          </cell>
          <cell r="CH95">
            <v>0.48869179600886919</v>
          </cell>
          <cell r="CI95">
            <v>0.87743788138635181</v>
          </cell>
          <cell r="CJ95">
            <v>3315595.8181818184</v>
          </cell>
        </row>
        <row r="96">
          <cell r="A96">
            <v>0</v>
          </cell>
          <cell r="B96" t="str">
            <v>M¸y ®Çm ®Êt cÇnm tay - träng l­îng:</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row>
        <row r="97">
          <cell r="A97">
            <v>79</v>
          </cell>
          <cell r="B97" t="str">
            <v xml:space="preserve">              50 kg</v>
          </cell>
          <cell r="C97">
            <v>150</v>
          </cell>
          <cell r="D97">
            <v>0.95</v>
          </cell>
          <cell r="E97">
            <v>20</v>
          </cell>
          <cell r="F97">
            <v>5.4</v>
          </cell>
          <cell r="G97">
            <v>4</v>
          </cell>
          <cell r="H97">
            <v>3.06</v>
          </cell>
          <cell r="I97" t="str">
            <v>lÝt x¨ng</v>
          </cell>
          <cell r="J97" t="str">
            <v>1x3/7</v>
          </cell>
          <cell r="K97">
            <v>0</v>
          </cell>
          <cell r="L97">
            <v>1</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23100227.477112677</v>
          </cell>
          <cell r="BX97">
            <v>23100227.477112677</v>
          </cell>
          <cell r="BY97">
            <v>29260.288137676056</v>
          </cell>
          <cell r="BZ97">
            <v>8316.0818917605648</v>
          </cell>
          <cell r="CA97">
            <v>6160.0606605633802</v>
          </cell>
          <cell r="CB97">
            <v>70743.569310000006</v>
          </cell>
          <cell r="CC97">
            <v>193557</v>
          </cell>
          <cell r="CD97">
            <v>308037</v>
          </cell>
          <cell r="CE97">
            <v>44640.949090909089</v>
          </cell>
          <cell r="CF97">
            <v>166153.84615384616</v>
          </cell>
          <cell r="CG97">
            <v>1</v>
          </cell>
          <cell r="CH97">
            <v>0.63102483414840704</v>
          </cell>
          <cell r="CI97">
            <v>0.85842333862296971</v>
          </cell>
          <cell r="CJ97">
            <v>254531.22593475523</v>
          </cell>
        </row>
        <row r="98">
          <cell r="A98">
            <v>80</v>
          </cell>
          <cell r="B98" t="str">
            <v xml:space="preserve">              60 kg</v>
          </cell>
          <cell r="C98">
            <v>150</v>
          </cell>
          <cell r="D98">
            <v>0.95</v>
          </cell>
          <cell r="E98">
            <v>20</v>
          </cell>
          <cell r="F98">
            <v>5.4</v>
          </cell>
          <cell r="G98">
            <v>4</v>
          </cell>
          <cell r="H98">
            <v>3.57</v>
          </cell>
          <cell r="I98" t="str">
            <v>lÝt x¨ng</v>
          </cell>
          <cell r="J98" t="str">
            <v>1x3/7</v>
          </cell>
          <cell r="K98">
            <v>0</v>
          </cell>
          <cell r="L98">
            <v>1</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28900265.389964793</v>
          </cell>
          <cell r="BX98">
            <v>28900265.389964793</v>
          </cell>
          <cell r="BY98">
            <v>36607.002827288736</v>
          </cell>
          <cell r="BZ98">
            <v>10404.095540387327</v>
          </cell>
          <cell r="CA98">
            <v>7706.7374373239445</v>
          </cell>
          <cell r="CB98">
            <v>82534.16419499999</v>
          </cell>
          <cell r="CC98">
            <v>193557</v>
          </cell>
          <cell r="CD98">
            <v>330809</v>
          </cell>
          <cell r="CE98">
            <v>52081.107272727269</v>
          </cell>
          <cell r="CF98">
            <v>166153.84615384616</v>
          </cell>
          <cell r="CG98">
            <v>1</v>
          </cell>
          <cell r="CH98">
            <v>0.63102483414840715</v>
          </cell>
          <cell r="CI98">
            <v>0.85842333862296971</v>
          </cell>
          <cell r="CJ98">
            <v>272952.78923157346</v>
          </cell>
        </row>
        <row r="99">
          <cell r="A99">
            <v>81</v>
          </cell>
          <cell r="B99" t="str">
            <v xml:space="preserve">              70 kg</v>
          </cell>
          <cell r="C99">
            <v>150</v>
          </cell>
          <cell r="D99">
            <v>0.95</v>
          </cell>
          <cell r="E99">
            <v>20</v>
          </cell>
          <cell r="F99">
            <v>5.4</v>
          </cell>
          <cell r="G99">
            <v>4</v>
          </cell>
          <cell r="H99">
            <v>4.08</v>
          </cell>
          <cell r="I99" t="str">
            <v>lÝt x¨ng</v>
          </cell>
          <cell r="J99" t="str">
            <v>1x3/7</v>
          </cell>
          <cell r="K99">
            <v>0</v>
          </cell>
          <cell r="L99">
            <v>1</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31200127.246478878</v>
          </cell>
          <cell r="BX99">
            <v>31200127.246478878</v>
          </cell>
          <cell r="BY99">
            <v>39520.161178873248</v>
          </cell>
          <cell r="BZ99">
            <v>11232.045808732399</v>
          </cell>
          <cell r="CA99">
            <v>8320.0339323943681</v>
          </cell>
          <cell r="CB99">
            <v>94324.759080000003</v>
          </cell>
          <cell r="CC99">
            <v>193557</v>
          </cell>
          <cell r="CD99">
            <v>346954</v>
          </cell>
          <cell r="CE99">
            <v>59521.265454545457</v>
          </cell>
          <cell r="CF99">
            <v>166153.84615384616</v>
          </cell>
          <cell r="CG99">
            <v>1</v>
          </cell>
          <cell r="CH99">
            <v>0.63102483414840704</v>
          </cell>
          <cell r="CI99">
            <v>0.85842333862296971</v>
          </cell>
          <cell r="CJ99">
            <v>284747.35252839164</v>
          </cell>
        </row>
        <row r="100">
          <cell r="A100">
            <v>82</v>
          </cell>
          <cell r="B100" t="str">
            <v xml:space="preserve">              80 kg</v>
          </cell>
          <cell r="C100">
            <v>150</v>
          </cell>
          <cell r="D100">
            <v>0.95</v>
          </cell>
          <cell r="E100">
            <v>20</v>
          </cell>
          <cell r="F100">
            <v>5.4</v>
          </cell>
          <cell r="G100">
            <v>4</v>
          </cell>
          <cell r="H100">
            <v>4.59</v>
          </cell>
          <cell r="I100" t="str">
            <v>lÝt x¨ng</v>
          </cell>
          <cell r="J100" t="str">
            <v>1x3/7</v>
          </cell>
          <cell r="K100">
            <v>0</v>
          </cell>
          <cell r="L100">
            <v>1</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32850341.215669002</v>
          </cell>
          <cell r="BX100">
            <v>32850341.215669002</v>
          </cell>
          <cell r="BY100">
            <v>41610.432206514066</v>
          </cell>
          <cell r="BZ100">
            <v>11826.122837640842</v>
          </cell>
          <cell r="CA100">
            <v>8760.0909908450667</v>
          </cell>
          <cell r="CB100">
            <v>106115.353965</v>
          </cell>
          <cell r="CC100">
            <v>193557</v>
          </cell>
          <cell r="CD100">
            <v>361869</v>
          </cell>
          <cell r="CE100">
            <v>66961.42363636363</v>
          </cell>
          <cell r="CF100">
            <v>166153.84615384616</v>
          </cell>
          <cell r="CG100">
            <v>1</v>
          </cell>
          <cell r="CH100">
            <v>0.63102483414840704</v>
          </cell>
          <cell r="CI100">
            <v>0.85842333862296971</v>
          </cell>
          <cell r="CJ100">
            <v>295311.91582520975</v>
          </cell>
        </row>
        <row r="101">
          <cell r="A101">
            <v>0</v>
          </cell>
          <cell r="B101" t="str">
            <v>§Çm b¸nh h¬i + ®Çu kÐo b¸nh xÝch - träng l­îng:</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row>
        <row r="102">
          <cell r="A102">
            <v>83</v>
          </cell>
          <cell r="B102" t="str">
            <v xml:space="preserve">              9,0 T</v>
          </cell>
          <cell r="C102">
            <v>230</v>
          </cell>
          <cell r="D102">
            <v>0.95</v>
          </cell>
          <cell r="E102">
            <v>18</v>
          </cell>
          <cell r="F102">
            <v>4.8600000000000003</v>
          </cell>
          <cell r="G102">
            <v>5</v>
          </cell>
          <cell r="H102">
            <v>36</v>
          </cell>
          <cell r="I102" t="str">
            <v>lÝt diezel</v>
          </cell>
          <cell r="J102" t="str">
            <v>1x4/7</v>
          </cell>
          <cell r="K102">
            <v>0</v>
          </cell>
          <cell r="L102">
            <v>0</v>
          </cell>
          <cell r="M102">
            <v>1</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327199740.35608315</v>
          </cell>
          <cell r="BX102">
            <v>327199740.35608315</v>
          </cell>
          <cell r="BY102">
            <v>243265.89391691401</v>
          </cell>
          <cell r="BZ102">
            <v>69138.72774480714</v>
          </cell>
          <cell r="CA102">
            <v>71130.378338278955</v>
          </cell>
          <cell r="CB102">
            <v>774900</v>
          </cell>
          <cell r="CC102">
            <v>225542</v>
          </cell>
          <cell r="CD102">
            <v>1383977</v>
          </cell>
          <cell r="CE102">
            <v>378687.27272727276</v>
          </cell>
          <cell r="CF102">
            <v>196153.84615384616</v>
          </cell>
          <cell r="CG102">
            <v>1</v>
          </cell>
          <cell r="CH102">
            <v>0.48869179600886925</v>
          </cell>
          <cell r="CI102">
            <v>0.86969986146192801</v>
          </cell>
          <cell r="CJ102">
            <v>958376.11888111907</v>
          </cell>
        </row>
        <row r="103">
          <cell r="A103">
            <v>84</v>
          </cell>
          <cell r="B103" t="str">
            <v xml:space="preserve">              12,5 T</v>
          </cell>
          <cell r="C103">
            <v>230</v>
          </cell>
          <cell r="D103">
            <v>0.95</v>
          </cell>
          <cell r="E103">
            <v>18</v>
          </cell>
          <cell r="F103">
            <v>4.8600000000000003</v>
          </cell>
          <cell r="G103">
            <v>5</v>
          </cell>
          <cell r="H103">
            <v>38.4</v>
          </cell>
          <cell r="I103" t="str">
            <v>lÝt diezel</v>
          </cell>
          <cell r="J103" t="str">
            <v>1x4/7</v>
          </cell>
          <cell r="K103">
            <v>0</v>
          </cell>
          <cell r="L103">
            <v>0</v>
          </cell>
          <cell r="M103">
            <v>1</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339499962.90801191</v>
          </cell>
          <cell r="BX103">
            <v>339499962.90801191</v>
          </cell>
          <cell r="BY103">
            <v>252410.84198813059</v>
          </cell>
          <cell r="BZ103">
            <v>71737.818249258169</v>
          </cell>
          <cell r="CA103">
            <v>73804.339762611286</v>
          </cell>
          <cell r="CB103">
            <v>826560</v>
          </cell>
          <cell r="CC103">
            <v>225542</v>
          </cell>
          <cell r="CD103">
            <v>1450055</v>
          </cell>
          <cell r="CE103">
            <v>403933.09090909094</v>
          </cell>
          <cell r="CF103">
            <v>196153.84615384616</v>
          </cell>
          <cell r="CG103">
            <v>1</v>
          </cell>
          <cell r="CH103">
            <v>0.48869179600886919</v>
          </cell>
          <cell r="CI103">
            <v>0.86969986146192801</v>
          </cell>
          <cell r="CJ103">
            <v>998039.93706293707</v>
          </cell>
        </row>
        <row r="104">
          <cell r="A104">
            <v>85</v>
          </cell>
          <cell r="B104" t="str">
            <v xml:space="preserve">              18,0 T</v>
          </cell>
          <cell r="C104">
            <v>230</v>
          </cell>
          <cell r="D104">
            <v>0.95</v>
          </cell>
          <cell r="E104">
            <v>18</v>
          </cell>
          <cell r="F104">
            <v>4.8600000000000003</v>
          </cell>
          <cell r="G104">
            <v>5</v>
          </cell>
          <cell r="H104">
            <v>46.2</v>
          </cell>
          <cell r="I104" t="str">
            <v>lÝt diezel</v>
          </cell>
          <cell r="J104" t="str">
            <v>1x4/7</v>
          </cell>
          <cell r="K104">
            <v>0</v>
          </cell>
          <cell r="L104">
            <v>0</v>
          </cell>
          <cell r="M104">
            <v>1</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422799888.72403556</v>
          </cell>
          <cell r="BX104">
            <v>422799888.72403556</v>
          </cell>
          <cell r="BY104">
            <v>314342.52596439159</v>
          </cell>
          <cell r="BZ104">
            <v>89339.454747774478</v>
          </cell>
          <cell r="CA104">
            <v>91913.019287833828</v>
          </cell>
          <cell r="CB104">
            <v>994455.00000000012</v>
          </cell>
          <cell r="CC104">
            <v>225542</v>
          </cell>
          <cell r="CD104">
            <v>1715592</v>
          </cell>
          <cell r="CE104">
            <v>485982.00000000006</v>
          </cell>
          <cell r="CF104">
            <v>196153.84615384616</v>
          </cell>
          <cell r="CG104">
            <v>1</v>
          </cell>
          <cell r="CH104">
            <v>0.48869179600886919</v>
          </cell>
          <cell r="CI104">
            <v>0.86969986146192801</v>
          </cell>
          <cell r="CJ104">
            <v>1177730.8461538462</v>
          </cell>
        </row>
        <row r="105">
          <cell r="A105">
            <v>86</v>
          </cell>
          <cell r="B105" t="str">
            <v xml:space="preserve">              25,0 T</v>
          </cell>
          <cell r="C105">
            <v>230</v>
          </cell>
          <cell r="D105">
            <v>0.95</v>
          </cell>
          <cell r="E105">
            <v>17</v>
          </cell>
          <cell r="F105">
            <v>4.59</v>
          </cell>
          <cell r="G105">
            <v>5</v>
          </cell>
          <cell r="H105">
            <v>54.6</v>
          </cell>
          <cell r="I105" t="str">
            <v>lÝt diezel</v>
          </cell>
          <cell r="J105" t="str">
            <v>1x5/7</v>
          </cell>
          <cell r="K105">
            <v>0</v>
          </cell>
          <cell r="L105">
            <v>0</v>
          </cell>
          <cell r="M105">
            <v>0</v>
          </cell>
          <cell r="N105">
            <v>1</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573600699.30069923</v>
          </cell>
          <cell r="BX105">
            <v>573600699.30069923</v>
          </cell>
          <cell r="BY105">
            <v>402767.44755244756</v>
          </cell>
          <cell r="BZ105">
            <v>114470.74825174823</v>
          </cell>
          <cell r="CA105">
            <v>124695.80419580419</v>
          </cell>
          <cell r="CB105">
            <v>1175265</v>
          </cell>
          <cell r="CC105">
            <v>263923</v>
          </cell>
          <cell r="CD105">
            <v>2081122</v>
          </cell>
          <cell r="CE105">
            <v>574342.36363636365</v>
          </cell>
          <cell r="CF105">
            <v>231538.46153846153</v>
          </cell>
          <cell r="CG105">
            <v>1</v>
          </cell>
          <cell r="CH105">
            <v>0.48869179600886919</v>
          </cell>
          <cell r="CI105">
            <v>0.87729550489522146</v>
          </cell>
          <cell r="CJ105">
            <v>1447814.8251748253</v>
          </cell>
        </row>
        <row r="106">
          <cell r="A106">
            <v>87</v>
          </cell>
          <cell r="B106" t="str">
            <v xml:space="preserve">              26,5 T</v>
          </cell>
          <cell r="C106">
            <v>230</v>
          </cell>
          <cell r="D106">
            <v>0.95</v>
          </cell>
          <cell r="E106">
            <v>17</v>
          </cell>
          <cell r="F106">
            <v>4.59</v>
          </cell>
          <cell r="G106">
            <v>5</v>
          </cell>
          <cell r="H106">
            <v>63</v>
          </cell>
          <cell r="I106" t="str">
            <v>lÝt diezel</v>
          </cell>
          <cell r="J106" t="str">
            <v>1x5/7</v>
          </cell>
          <cell r="K106">
            <v>0</v>
          </cell>
          <cell r="L106">
            <v>0</v>
          </cell>
          <cell r="M106">
            <v>0</v>
          </cell>
          <cell r="N106">
            <v>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604800815.85081577</v>
          </cell>
          <cell r="BX106">
            <v>604800815.85081577</v>
          </cell>
          <cell r="BY106">
            <v>424675.35547785542</v>
          </cell>
          <cell r="BZ106">
            <v>120697.20629370627</v>
          </cell>
          <cell r="CA106">
            <v>131478.4382284382</v>
          </cell>
          <cell r="CB106">
            <v>1356075</v>
          </cell>
          <cell r="CC106">
            <v>263923</v>
          </cell>
          <cell r="CD106">
            <v>2296849</v>
          </cell>
          <cell r="CE106">
            <v>662702.72727272729</v>
          </cell>
          <cell r="CF106">
            <v>231538.46153846153</v>
          </cell>
          <cell r="CG106">
            <v>1</v>
          </cell>
          <cell r="CH106">
            <v>0.48869179600886919</v>
          </cell>
          <cell r="CI106">
            <v>0.87729550489522146</v>
          </cell>
          <cell r="CJ106">
            <v>1571092.1888111888</v>
          </cell>
        </row>
        <row r="107">
          <cell r="A107">
            <v>0</v>
          </cell>
          <cell r="B107" t="str">
            <v>§Çm b¸nh h¬i tù hµnh - träng l­îng:</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row>
        <row r="108">
          <cell r="A108">
            <v>88</v>
          </cell>
          <cell r="B108" t="str">
            <v xml:space="preserve">              9,0 T </v>
          </cell>
          <cell r="C108">
            <v>230</v>
          </cell>
          <cell r="D108">
            <v>0.95</v>
          </cell>
          <cell r="E108">
            <v>18</v>
          </cell>
          <cell r="F108">
            <v>4.32</v>
          </cell>
          <cell r="G108">
            <v>5</v>
          </cell>
          <cell r="H108">
            <v>34</v>
          </cell>
          <cell r="I108" t="str">
            <v>lÝt diezel</v>
          </cell>
          <cell r="J108" t="str">
            <v>1x5/7</v>
          </cell>
          <cell r="K108">
            <v>0</v>
          </cell>
          <cell r="L108">
            <v>0</v>
          </cell>
          <cell r="M108">
            <v>0</v>
          </cell>
          <cell r="N108">
            <v>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533500757.002271</v>
          </cell>
          <cell r="BX108">
            <v>533500757.002271</v>
          </cell>
          <cell r="BY108">
            <v>396646.21498864493</v>
          </cell>
          <cell r="BZ108">
            <v>100205.35957607873</v>
          </cell>
          <cell r="CA108">
            <v>115978.42543527631</v>
          </cell>
          <cell r="CB108">
            <v>731850</v>
          </cell>
          <cell r="CC108">
            <v>263923</v>
          </cell>
          <cell r="CD108">
            <v>1608603</v>
          </cell>
          <cell r="CE108">
            <v>357649.09090909094</v>
          </cell>
          <cell r="CF108">
            <v>231538.46153846153</v>
          </cell>
          <cell r="CG108">
            <v>1</v>
          </cell>
          <cell r="CH108">
            <v>0.48869179600886925</v>
          </cell>
          <cell r="CI108">
            <v>0.87729550489522146</v>
          </cell>
          <cell r="CJ108">
            <v>1202017.5524475526</v>
          </cell>
        </row>
        <row r="109">
          <cell r="A109">
            <v>89</v>
          </cell>
          <cell r="B109" t="str">
            <v xml:space="preserve">              16,0 T </v>
          </cell>
          <cell r="C109">
            <v>230</v>
          </cell>
          <cell r="D109">
            <v>0.95</v>
          </cell>
          <cell r="E109">
            <v>18</v>
          </cell>
          <cell r="F109">
            <v>4.32</v>
          </cell>
          <cell r="G109">
            <v>5</v>
          </cell>
          <cell r="H109">
            <v>37.799999999999997</v>
          </cell>
          <cell r="I109" t="str">
            <v>lÝt diezel</v>
          </cell>
          <cell r="J109" t="str">
            <v>1x5/7</v>
          </cell>
          <cell r="K109">
            <v>0</v>
          </cell>
          <cell r="L109">
            <v>0</v>
          </cell>
          <cell r="M109">
            <v>0</v>
          </cell>
          <cell r="N109">
            <v>1</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606200605.60181689</v>
          </cell>
          <cell r="BX109">
            <v>606200605.60181689</v>
          </cell>
          <cell r="BY109">
            <v>450696.97199091595</v>
          </cell>
          <cell r="BZ109">
            <v>113860.287660863</v>
          </cell>
          <cell r="CA109">
            <v>131782.74034822106</v>
          </cell>
          <cell r="CB109">
            <v>813644.99999999988</v>
          </cell>
          <cell r="CC109">
            <v>263923</v>
          </cell>
          <cell r="CD109">
            <v>1773908</v>
          </cell>
          <cell r="CE109">
            <v>397621.63636363635</v>
          </cell>
          <cell r="CF109">
            <v>231538.46153846153</v>
          </cell>
          <cell r="CG109">
            <v>1</v>
          </cell>
          <cell r="CH109">
            <v>0.48869179600886925</v>
          </cell>
          <cell r="CI109">
            <v>0.87729550489522146</v>
          </cell>
          <cell r="CJ109">
            <v>1325500.0979020977</v>
          </cell>
        </row>
        <row r="110">
          <cell r="A110">
            <v>90</v>
          </cell>
          <cell r="B110" t="str">
            <v xml:space="preserve">              17,5 T</v>
          </cell>
          <cell r="C110">
            <v>230</v>
          </cell>
          <cell r="D110">
            <v>0.95</v>
          </cell>
          <cell r="E110">
            <v>18</v>
          </cell>
          <cell r="F110">
            <v>4.32</v>
          </cell>
          <cell r="G110">
            <v>5</v>
          </cell>
          <cell r="H110">
            <v>42</v>
          </cell>
          <cell r="I110" t="str">
            <v>lÝt diezel</v>
          </cell>
          <cell r="J110" t="str">
            <v>1x5/7</v>
          </cell>
          <cell r="K110">
            <v>0</v>
          </cell>
          <cell r="L110">
            <v>0</v>
          </cell>
          <cell r="M110">
            <v>0</v>
          </cell>
          <cell r="N110">
            <v>1</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668100378.50113547</v>
          </cell>
          <cell r="BX110">
            <v>668100378.50113547</v>
          </cell>
          <cell r="BY110">
            <v>496718.10749432241</v>
          </cell>
          <cell r="BZ110">
            <v>125486.67978803937</v>
          </cell>
          <cell r="CA110">
            <v>145239.21271763815</v>
          </cell>
          <cell r="CB110">
            <v>904050</v>
          </cell>
          <cell r="CC110">
            <v>263923</v>
          </cell>
          <cell r="CD110">
            <v>1935417</v>
          </cell>
          <cell r="CE110">
            <v>441801.81818181823</v>
          </cell>
          <cell r="CF110">
            <v>231538.46153846153</v>
          </cell>
          <cell r="CG110">
            <v>1</v>
          </cell>
          <cell r="CH110">
            <v>0.48869179600886925</v>
          </cell>
          <cell r="CI110">
            <v>0.87729550489522146</v>
          </cell>
          <cell r="CJ110">
            <v>1440784.2797202796</v>
          </cell>
        </row>
        <row r="111">
          <cell r="A111">
            <v>91</v>
          </cell>
          <cell r="B111" t="str">
            <v xml:space="preserve">              25,0 T</v>
          </cell>
          <cell r="C111">
            <v>230</v>
          </cell>
          <cell r="D111">
            <v>0.95</v>
          </cell>
          <cell r="E111">
            <v>17</v>
          </cell>
          <cell r="F111">
            <v>4.08</v>
          </cell>
          <cell r="G111">
            <v>5</v>
          </cell>
          <cell r="H111">
            <v>54.6</v>
          </cell>
          <cell r="I111" t="str">
            <v>lÝt diezel</v>
          </cell>
          <cell r="J111" t="str">
            <v>1x5/7</v>
          </cell>
          <cell r="K111">
            <v>0</v>
          </cell>
          <cell r="L111">
            <v>0</v>
          </cell>
          <cell r="M111">
            <v>0</v>
          </cell>
          <cell r="N111">
            <v>1</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761900753.07173991</v>
          </cell>
          <cell r="BX111">
            <v>761900753.07173991</v>
          </cell>
          <cell r="BY111">
            <v>534986.83313515654</v>
          </cell>
          <cell r="BZ111">
            <v>135154.5683709869</v>
          </cell>
          <cell r="CA111">
            <v>165630.59849385652</v>
          </cell>
          <cell r="CB111">
            <v>1175265</v>
          </cell>
          <cell r="CC111">
            <v>263923</v>
          </cell>
          <cell r="CD111">
            <v>2274960</v>
          </cell>
          <cell r="CE111">
            <v>574342.36363636365</v>
          </cell>
          <cell r="CF111">
            <v>231538.46153846153</v>
          </cell>
          <cell r="CG111">
            <v>1</v>
          </cell>
          <cell r="CH111">
            <v>0.48869179600886919</v>
          </cell>
          <cell r="CI111">
            <v>0.87729550489522146</v>
          </cell>
          <cell r="CJ111">
            <v>1641652.825174825</v>
          </cell>
        </row>
        <row r="112">
          <cell r="A112">
            <v>0</v>
          </cell>
          <cell r="B112" t="str">
            <v>M¸y ®Çm rung tù hµnh - träng l­îng:</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row>
        <row r="113">
          <cell r="A113">
            <v>92</v>
          </cell>
          <cell r="B113" t="str">
            <v xml:space="preserve">              8 T</v>
          </cell>
          <cell r="C113">
            <v>230</v>
          </cell>
          <cell r="D113">
            <v>0.95</v>
          </cell>
          <cell r="E113">
            <v>17</v>
          </cell>
          <cell r="F113">
            <v>4.59</v>
          </cell>
          <cell r="G113">
            <v>5</v>
          </cell>
          <cell r="H113">
            <v>19.2</v>
          </cell>
          <cell r="I113" t="str">
            <v>lÝt diezel</v>
          </cell>
          <cell r="J113" t="str">
            <v>1x4/7</v>
          </cell>
          <cell r="K113">
            <v>0</v>
          </cell>
          <cell r="L113">
            <v>0</v>
          </cell>
          <cell r="M113">
            <v>1</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679099572.64957261</v>
          </cell>
          <cell r="BX113">
            <v>679099572.64957261</v>
          </cell>
          <cell r="BY113">
            <v>476846.00427350419</v>
          </cell>
          <cell r="BZ113">
            <v>135524.65384615381</v>
          </cell>
          <cell r="CA113">
            <v>147630.34188034188</v>
          </cell>
          <cell r="CB113">
            <v>413280</v>
          </cell>
          <cell r="CC113">
            <v>225542</v>
          </cell>
          <cell r="CD113">
            <v>1398823</v>
          </cell>
          <cell r="CE113">
            <v>201966.54545454547</v>
          </cell>
          <cell r="CF113">
            <v>196153.84615384616</v>
          </cell>
          <cell r="CG113">
            <v>1</v>
          </cell>
          <cell r="CH113">
            <v>0.48869179600886919</v>
          </cell>
          <cell r="CI113">
            <v>0.86969986146192801</v>
          </cell>
          <cell r="CJ113">
            <v>1158121.3916083917</v>
          </cell>
        </row>
        <row r="114">
          <cell r="A114">
            <v>93</v>
          </cell>
          <cell r="B114" t="str">
            <v xml:space="preserve">              15T</v>
          </cell>
          <cell r="C114">
            <v>230</v>
          </cell>
          <cell r="D114">
            <v>0.95</v>
          </cell>
          <cell r="E114">
            <v>17</v>
          </cell>
          <cell r="F114">
            <v>4.25</v>
          </cell>
          <cell r="G114">
            <v>5</v>
          </cell>
          <cell r="H114">
            <v>38.64</v>
          </cell>
          <cell r="I114" t="str">
            <v>lÝt diezel</v>
          </cell>
          <cell r="J114" t="str">
            <v>1x4/7</v>
          </cell>
          <cell r="K114">
            <v>0</v>
          </cell>
          <cell r="L114">
            <v>0</v>
          </cell>
          <cell r="M114">
            <v>1</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1106199488.1889763</v>
          </cell>
          <cell r="BX114">
            <v>1106199488.1889763</v>
          </cell>
          <cell r="BY114">
            <v>776744.42322834639</v>
          </cell>
          <cell r="BZ114">
            <v>204406.42716535434</v>
          </cell>
          <cell r="CA114">
            <v>240478.14960629921</v>
          </cell>
          <cell r="CB114">
            <v>831726</v>
          </cell>
          <cell r="CC114">
            <v>225542</v>
          </cell>
          <cell r="CD114">
            <v>2278897</v>
          </cell>
          <cell r="CE114">
            <v>406457.67272727279</v>
          </cell>
          <cell r="CF114">
            <v>196153.84615384616</v>
          </cell>
          <cell r="CG114">
            <v>1</v>
          </cell>
          <cell r="CH114">
            <v>0.48869179600886925</v>
          </cell>
          <cell r="CI114">
            <v>0.86969986146192801</v>
          </cell>
          <cell r="CJ114">
            <v>1824240.5188811191</v>
          </cell>
        </row>
        <row r="115">
          <cell r="A115">
            <v>94</v>
          </cell>
          <cell r="B115" t="str">
            <v xml:space="preserve">              18T</v>
          </cell>
          <cell r="C115">
            <v>230</v>
          </cell>
          <cell r="D115">
            <v>0.95</v>
          </cell>
          <cell r="E115">
            <v>17</v>
          </cell>
          <cell r="F115">
            <v>4.25</v>
          </cell>
          <cell r="G115">
            <v>5</v>
          </cell>
          <cell r="H115">
            <v>52.8</v>
          </cell>
          <cell r="I115" t="str">
            <v>lÝt diezel</v>
          </cell>
          <cell r="J115" t="str">
            <v>1x4/7</v>
          </cell>
          <cell r="K115">
            <v>0</v>
          </cell>
          <cell r="L115">
            <v>0</v>
          </cell>
          <cell r="M115">
            <v>1</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1294499763.7795274</v>
          </cell>
          <cell r="BX115">
            <v>1294499763.7795274</v>
          </cell>
          <cell r="BY115">
            <v>908963.96456692903</v>
          </cell>
          <cell r="BZ115">
            <v>239201.0433070866</v>
          </cell>
          <cell r="CA115">
            <v>281412.99212598422</v>
          </cell>
          <cell r="CB115">
            <v>1136520</v>
          </cell>
          <cell r="CC115">
            <v>225542</v>
          </cell>
          <cell r="CD115">
            <v>2791640</v>
          </cell>
          <cell r="CE115">
            <v>555408</v>
          </cell>
          <cell r="CF115">
            <v>196153.84615384616</v>
          </cell>
          <cell r="CG115">
            <v>1</v>
          </cell>
          <cell r="CH115">
            <v>0.48869179600886919</v>
          </cell>
          <cell r="CI115">
            <v>0.86969986146192801</v>
          </cell>
          <cell r="CJ115">
            <v>2181139.846153846</v>
          </cell>
        </row>
        <row r="116">
          <cell r="A116">
            <v>95</v>
          </cell>
          <cell r="B116" t="str">
            <v xml:space="preserve">              25T</v>
          </cell>
          <cell r="C116">
            <v>230</v>
          </cell>
          <cell r="D116">
            <v>0.95</v>
          </cell>
          <cell r="E116">
            <v>17</v>
          </cell>
          <cell r="F116">
            <v>3.74</v>
          </cell>
          <cell r="G116">
            <v>5</v>
          </cell>
          <cell r="H116">
            <v>67.2</v>
          </cell>
          <cell r="I116" t="str">
            <v>lÝt diezel</v>
          </cell>
          <cell r="J116" t="str">
            <v>1x4/7</v>
          </cell>
          <cell r="K116">
            <v>0</v>
          </cell>
          <cell r="L116">
            <v>0</v>
          </cell>
          <cell r="M116">
            <v>1</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1455699477.7018883</v>
          </cell>
          <cell r="BX116">
            <v>1455699477.7018883</v>
          </cell>
          <cell r="BY116">
            <v>1022154.1984732825</v>
          </cell>
          <cell r="BZ116">
            <v>236709.39333065489</v>
          </cell>
          <cell r="CA116">
            <v>316456.40819606266</v>
          </cell>
          <cell r="CB116">
            <v>1446480</v>
          </cell>
          <cell r="CC116">
            <v>225542</v>
          </cell>
          <cell r="CD116">
            <v>3247342</v>
          </cell>
          <cell r="CE116">
            <v>706882.90909090918</v>
          </cell>
          <cell r="CF116">
            <v>196153.84615384616</v>
          </cell>
          <cell r="CG116">
            <v>1</v>
          </cell>
          <cell r="CH116">
            <v>0.48869179600886925</v>
          </cell>
          <cell r="CI116">
            <v>0.86969986146192801</v>
          </cell>
          <cell r="CJ116">
            <v>2478356.7552447552</v>
          </cell>
        </row>
        <row r="117">
          <cell r="A117">
            <v>0</v>
          </cell>
          <cell r="B117" t="str">
            <v xml:space="preserve">§Çm ch©n cõu + ®Çu kÐo - träng l­îng: </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row>
        <row r="118">
          <cell r="A118">
            <v>96</v>
          </cell>
          <cell r="B118" t="str">
            <v xml:space="preserve">              5,5 T</v>
          </cell>
          <cell r="C118">
            <v>230</v>
          </cell>
          <cell r="D118">
            <v>0.95</v>
          </cell>
          <cell r="E118">
            <v>18</v>
          </cell>
          <cell r="F118">
            <v>3.6</v>
          </cell>
          <cell r="G118">
            <v>5</v>
          </cell>
          <cell r="H118">
            <v>25.92</v>
          </cell>
          <cell r="I118" t="str">
            <v>lÝt diezel</v>
          </cell>
          <cell r="J118" t="str">
            <v>1x4/7</v>
          </cell>
          <cell r="K118">
            <v>0</v>
          </cell>
          <cell r="L118">
            <v>0</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411899571.9844358</v>
          </cell>
          <cell r="BX118">
            <v>411899571.9844358</v>
          </cell>
          <cell r="BY118">
            <v>306238.37743190659</v>
          </cell>
          <cell r="BZ118">
            <v>64471.237354085613</v>
          </cell>
          <cell r="CA118">
            <v>89543.385214007794</v>
          </cell>
          <cell r="CB118">
            <v>557928</v>
          </cell>
          <cell r="CC118">
            <v>225542</v>
          </cell>
          <cell r="CD118">
            <v>1243723</v>
          </cell>
          <cell r="CE118">
            <v>272654.83636363642</v>
          </cell>
          <cell r="CF118">
            <v>196153.84615384616</v>
          </cell>
          <cell r="CG118">
            <v>1</v>
          </cell>
          <cell r="CH118">
            <v>0.48869179600886931</v>
          </cell>
          <cell r="CI118">
            <v>0.86969986146192801</v>
          </cell>
          <cell r="CJ118">
            <v>929061.68251748255</v>
          </cell>
        </row>
        <row r="119">
          <cell r="A119">
            <v>97</v>
          </cell>
          <cell r="B119" t="str">
            <v xml:space="preserve">              9,0 T</v>
          </cell>
          <cell r="C119">
            <v>230</v>
          </cell>
          <cell r="D119">
            <v>0.95</v>
          </cell>
          <cell r="E119">
            <v>18</v>
          </cell>
          <cell r="F119">
            <v>3.6</v>
          </cell>
          <cell r="G119">
            <v>5</v>
          </cell>
          <cell r="H119">
            <v>36</v>
          </cell>
          <cell r="I119" t="str">
            <v>lÝt diezel</v>
          </cell>
          <cell r="J119" t="str">
            <v>1x4/7</v>
          </cell>
          <cell r="K119">
            <v>0</v>
          </cell>
          <cell r="L119">
            <v>0</v>
          </cell>
          <cell r="M119">
            <v>1</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511100272.37354082</v>
          </cell>
          <cell r="BX119">
            <v>511100272.37354082</v>
          </cell>
          <cell r="BY119">
            <v>379991.9416342412</v>
          </cell>
          <cell r="BZ119">
            <v>79998.303501945527</v>
          </cell>
          <cell r="CA119">
            <v>111108.75486381323</v>
          </cell>
          <cell r="CB119">
            <v>774900</v>
          </cell>
          <cell r="CC119">
            <v>225542</v>
          </cell>
          <cell r="CD119">
            <v>1571541</v>
          </cell>
          <cell r="CE119">
            <v>378687.27272727276</v>
          </cell>
          <cell r="CF119">
            <v>196153.84615384616</v>
          </cell>
          <cell r="CG119">
            <v>1</v>
          </cell>
          <cell r="CH119">
            <v>0.48869179600886925</v>
          </cell>
          <cell r="CI119">
            <v>0.86969986146192801</v>
          </cell>
          <cell r="CJ119">
            <v>1145940.1188811189</v>
          </cell>
        </row>
        <row r="120">
          <cell r="A120">
            <v>0</v>
          </cell>
          <cell r="B120" t="str">
            <v>§Çm b¸nh thÐp tù hµnh - träng l­îng:</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row>
        <row r="121">
          <cell r="A121">
            <v>98</v>
          </cell>
          <cell r="B121" t="str">
            <v xml:space="preserve">              8,50 T</v>
          </cell>
          <cell r="C121">
            <v>230</v>
          </cell>
          <cell r="D121">
            <v>0.95</v>
          </cell>
          <cell r="E121">
            <v>18</v>
          </cell>
          <cell r="F121">
            <v>2.88</v>
          </cell>
          <cell r="G121">
            <v>5</v>
          </cell>
          <cell r="H121">
            <v>24</v>
          </cell>
          <cell r="I121" t="str">
            <v>lÝt diezel</v>
          </cell>
          <cell r="J121" t="str">
            <v>1x3/7</v>
          </cell>
          <cell r="K121">
            <v>0</v>
          </cell>
          <cell r="L121">
            <v>1</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319100600.48038435</v>
          </cell>
          <cell r="BX121">
            <v>319100600.48038435</v>
          </cell>
          <cell r="BY121">
            <v>237244.35948759006</v>
          </cell>
          <cell r="BZ121">
            <v>39956.944755804645</v>
          </cell>
          <cell r="CA121">
            <v>69369.695756605302</v>
          </cell>
          <cell r="CB121">
            <v>516600</v>
          </cell>
          <cell r="CC121">
            <v>193557</v>
          </cell>
          <cell r="CD121">
            <v>1056728</v>
          </cell>
          <cell r="CE121">
            <v>252458.18181818182</v>
          </cell>
          <cell r="CF121">
            <v>166153.84615384616</v>
          </cell>
          <cell r="CG121">
            <v>1</v>
          </cell>
          <cell r="CH121">
            <v>0.48869179600886919</v>
          </cell>
          <cell r="CI121">
            <v>0.85842333862296971</v>
          </cell>
          <cell r="CJ121">
            <v>765183.02797202801</v>
          </cell>
        </row>
        <row r="122">
          <cell r="A122">
            <v>99</v>
          </cell>
          <cell r="B122" t="str">
            <v xml:space="preserve">              10,0 T</v>
          </cell>
          <cell r="C122">
            <v>230</v>
          </cell>
          <cell r="D122">
            <v>0.95</v>
          </cell>
          <cell r="E122">
            <v>18</v>
          </cell>
          <cell r="F122">
            <v>2.88</v>
          </cell>
          <cell r="G122">
            <v>5</v>
          </cell>
          <cell r="H122">
            <v>26.4</v>
          </cell>
          <cell r="I122" t="str">
            <v>lÝt diezel</v>
          </cell>
          <cell r="J122" t="str">
            <v>1x4/7</v>
          </cell>
          <cell r="K122">
            <v>0</v>
          </cell>
          <cell r="L122">
            <v>0</v>
          </cell>
          <cell r="M122">
            <v>1</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415300080.06405127</v>
          </cell>
          <cell r="BX122">
            <v>415300080.06405127</v>
          </cell>
          <cell r="BY122">
            <v>308766.58126501204</v>
          </cell>
          <cell r="BZ122">
            <v>52002.792634107289</v>
          </cell>
          <cell r="CA122">
            <v>90282.62610088072</v>
          </cell>
          <cell r="CB122">
            <v>568260</v>
          </cell>
          <cell r="CC122">
            <v>225542</v>
          </cell>
          <cell r="CD122">
            <v>1244854</v>
          </cell>
          <cell r="CE122">
            <v>277704</v>
          </cell>
          <cell r="CF122">
            <v>196153.84615384616</v>
          </cell>
          <cell r="CG122">
            <v>1</v>
          </cell>
          <cell r="CH122">
            <v>0.48869179600886919</v>
          </cell>
          <cell r="CI122">
            <v>0.86969986146192801</v>
          </cell>
          <cell r="CJ122">
            <v>924909.84615384613</v>
          </cell>
        </row>
        <row r="123">
          <cell r="A123">
            <v>100</v>
          </cell>
          <cell r="B123" t="str">
            <v xml:space="preserve">              12,2 T</v>
          </cell>
          <cell r="C123">
            <v>230</v>
          </cell>
          <cell r="D123">
            <v>0.95</v>
          </cell>
          <cell r="E123">
            <v>18</v>
          </cell>
          <cell r="F123">
            <v>2.88</v>
          </cell>
          <cell r="G123">
            <v>5</v>
          </cell>
          <cell r="H123">
            <v>32.159999999999997</v>
          </cell>
          <cell r="I123" t="str">
            <v>lÝt diezel</v>
          </cell>
          <cell r="J123" t="str">
            <v>1x4/7</v>
          </cell>
          <cell r="K123">
            <v>0</v>
          </cell>
          <cell r="L123">
            <v>0</v>
          </cell>
          <cell r="M123">
            <v>1</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450900360.28823078</v>
          </cell>
          <cell r="BX123">
            <v>450900360.28823078</v>
          </cell>
          <cell r="BY123">
            <v>335234.61569255416</v>
          </cell>
          <cell r="BZ123">
            <v>56460.566853482807</v>
          </cell>
          <cell r="CA123">
            <v>98021.817453963216</v>
          </cell>
          <cell r="CB123">
            <v>692243.99999999988</v>
          </cell>
          <cell r="CC123">
            <v>225542</v>
          </cell>
          <cell r="CD123">
            <v>1407503</v>
          </cell>
          <cell r="CE123">
            <v>338293.96363636362</v>
          </cell>
          <cell r="CF123">
            <v>196153.84615384616</v>
          </cell>
          <cell r="CG123">
            <v>1</v>
          </cell>
          <cell r="CH123">
            <v>0.48869179600886925</v>
          </cell>
          <cell r="CI123">
            <v>0.86969986146192801</v>
          </cell>
          <cell r="CJ123">
            <v>1024164.80979021</v>
          </cell>
        </row>
        <row r="124">
          <cell r="A124">
            <v>101</v>
          </cell>
          <cell r="B124" t="str">
            <v xml:space="preserve">              13,0 T</v>
          </cell>
          <cell r="C124">
            <v>230</v>
          </cell>
          <cell r="D124">
            <v>0.95</v>
          </cell>
          <cell r="E124">
            <v>18</v>
          </cell>
          <cell r="F124">
            <v>2.88</v>
          </cell>
          <cell r="G124">
            <v>5</v>
          </cell>
          <cell r="H124">
            <v>36</v>
          </cell>
          <cell r="I124" t="str">
            <v>lÝt diezel</v>
          </cell>
          <cell r="J124" t="str">
            <v>1x4/7</v>
          </cell>
          <cell r="K124">
            <v>0</v>
          </cell>
          <cell r="L124">
            <v>0</v>
          </cell>
          <cell r="M124">
            <v>1</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486900240.19215381</v>
          </cell>
          <cell r="BX124">
            <v>486900240.19215381</v>
          </cell>
          <cell r="BY124">
            <v>361999.74379503605</v>
          </cell>
          <cell r="BZ124">
            <v>60968.377902321867</v>
          </cell>
          <cell r="CA124">
            <v>105847.87830264213</v>
          </cell>
          <cell r="CB124">
            <v>774900</v>
          </cell>
          <cell r="CC124">
            <v>225542</v>
          </cell>
          <cell r="CD124">
            <v>1529258</v>
          </cell>
          <cell r="CE124">
            <v>378687.27272727276</v>
          </cell>
          <cell r="CF124">
            <v>196153.84615384616</v>
          </cell>
          <cell r="CG124">
            <v>1</v>
          </cell>
          <cell r="CH124">
            <v>0.48869179600886925</v>
          </cell>
          <cell r="CI124">
            <v>0.86969986146192801</v>
          </cell>
          <cell r="CJ124">
            <v>1103657.1188811189</v>
          </cell>
        </row>
        <row r="125">
          <cell r="A125">
            <v>102</v>
          </cell>
          <cell r="B125" t="str">
            <v xml:space="preserve">              14,5 T</v>
          </cell>
          <cell r="C125">
            <v>230</v>
          </cell>
          <cell r="D125">
            <v>0.95</v>
          </cell>
          <cell r="E125">
            <v>18</v>
          </cell>
          <cell r="F125">
            <v>2.88</v>
          </cell>
          <cell r="G125">
            <v>5</v>
          </cell>
          <cell r="H125">
            <v>38.4</v>
          </cell>
          <cell r="I125" t="str">
            <v>lÝt diezel</v>
          </cell>
          <cell r="J125" t="str">
            <v>1x4/7</v>
          </cell>
          <cell r="K125">
            <v>0</v>
          </cell>
          <cell r="L125">
            <v>0</v>
          </cell>
          <cell r="M125">
            <v>1</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552699759.80784631</v>
          </cell>
          <cell r="BX125">
            <v>552699759.80784631</v>
          </cell>
          <cell r="BY125">
            <v>410920.25620496395</v>
          </cell>
          <cell r="BZ125">
            <v>69207.622097678148</v>
          </cell>
          <cell r="CA125">
            <v>120152.1216973579</v>
          </cell>
          <cell r="CB125">
            <v>826560</v>
          </cell>
          <cell r="CC125">
            <v>225542</v>
          </cell>
          <cell r="CD125">
            <v>1652382</v>
          </cell>
          <cell r="CE125">
            <v>403933.09090909094</v>
          </cell>
          <cell r="CF125">
            <v>196153.84615384616</v>
          </cell>
          <cell r="CG125">
            <v>1</v>
          </cell>
          <cell r="CH125">
            <v>0.48869179600886919</v>
          </cell>
          <cell r="CI125">
            <v>0.86969986146192801</v>
          </cell>
          <cell r="CJ125">
            <v>1200366.9370629371</v>
          </cell>
        </row>
        <row r="126">
          <cell r="A126">
            <v>103</v>
          </cell>
          <cell r="B126" t="str">
            <v xml:space="preserve">              15,5 T</v>
          </cell>
          <cell r="C126">
            <v>230</v>
          </cell>
          <cell r="D126">
            <v>0.95</v>
          </cell>
          <cell r="E126">
            <v>17</v>
          </cell>
          <cell r="F126">
            <v>2.72</v>
          </cell>
          <cell r="G126">
            <v>5</v>
          </cell>
          <cell r="H126">
            <v>41.76</v>
          </cell>
          <cell r="I126" t="str">
            <v>lÝt diezel</v>
          </cell>
          <cell r="J126" t="str">
            <v>1x4/7</v>
          </cell>
          <cell r="K126">
            <v>0</v>
          </cell>
          <cell r="L126">
            <v>0</v>
          </cell>
          <cell r="M126">
            <v>1</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686099539.17050683</v>
          </cell>
          <cell r="BX126">
            <v>686099539.17050683</v>
          </cell>
          <cell r="BY126">
            <v>481761.19815668196</v>
          </cell>
          <cell r="BZ126">
            <v>81138.728110599084</v>
          </cell>
          <cell r="CA126">
            <v>149152.07373271888</v>
          </cell>
          <cell r="CB126">
            <v>898884</v>
          </cell>
          <cell r="CC126">
            <v>225542</v>
          </cell>
          <cell r="CD126">
            <v>1836478</v>
          </cell>
          <cell r="CE126">
            <v>439277.23636363639</v>
          </cell>
          <cell r="CF126">
            <v>196153.84615384616</v>
          </cell>
          <cell r="CG126">
            <v>1</v>
          </cell>
          <cell r="CH126">
            <v>0.48869179600886919</v>
          </cell>
          <cell r="CI126">
            <v>0.86969986146192801</v>
          </cell>
          <cell r="CJ126">
            <v>1347483.0825174826</v>
          </cell>
        </row>
        <row r="127">
          <cell r="A127">
            <v>0</v>
          </cell>
          <cell r="B127" t="str">
            <v>M¸y lu rung kh«ng tù hµnh (qu¶ ®Çm 16 T) - träng l­îng:</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row>
        <row r="128">
          <cell r="A128">
            <v>104</v>
          </cell>
          <cell r="B128" t="str">
            <v xml:space="preserve">               10 T</v>
          </cell>
          <cell r="C128">
            <v>230</v>
          </cell>
          <cell r="D128">
            <v>0.95</v>
          </cell>
          <cell r="E128">
            <v>17</v>
          </cell>
          <cell r="F128">
            <v>2.5</v>
          </cell>
          <cell r="G128">
            <v>5</v>
          </cell>
          <cell r="H128">
            <v>40.32</v>
          </cell>
          <cell r="I128" t="str">
            <v>lÝt diezel</v>
          </cell>
          <cell r="J128" t="str">
            <v>1x4/7</v>
          </cell>
          <cell r="K128">
            <v>0</v>
          </cell>
          <cell r="L128">
            <v>0</v>
          </cell>
          <cell r="M128">
            <v>1</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521499957.71670192</v>
          </cell>
          <cell r="BX128">
            <v>521499957.71670192</v>
          </cell>
          <cell r="BY128">
            <v>366183.66596194508</v>
          </cell>
          <cell r="BZ128">
            <v>56684.77801268499</v>
          </cell>
          <cell r="CA128">
            <v>113369.55602536998</v>
          </cell>
          <cell r="CB128">
            <v>867888</v>
          </cell>
          <cell r="CC128">
            <v>225542</v>
          </cell>
          <cell r="CD128">
            <v>1629668</v>
          </cell>
          <cell r="CE128">
            <v>424129.74545454548</v>
          </cell>
          <cell r="CF128">
            <v>196153.84615384616</v>
          </cell>
          <cell r="CG128">
            <v>1</v>
          </cell>
          <cell r="CH128">
            <v>0.48869179600886919</v>
          </cell>
          <cell r="CI128">
            <v>0.86969986146192801</v>
          </cell>
          <cell r="CJ128">
            <v>1156521.5916083918</v>
          </cell>
        </row>
        <row r="129">
          <cell r="A129">
            <v>0</v>
          </cell>
          <cell r="B129" t="str">
            <v>¤ t« vËn t¶i thïng - träng t¶i:</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row>
        <row r="130">
          <cell r="A130">
            <v>105</v>
          </cell>
          <cell r="B130" t="str">
            <v xml:space="preserve">              2,0 T</v>
          </cell>
          <cell r="C130">
            <v>220</v>
          </cell>
          <cell r="D130">
            <v>0.95</v>
          </cell>
          <cell r="E130">
            <v>18</v>
          </cell>
          <cell r="F130">
            <v>6.2</v>
          </cell>
          <cell r="G130">
            <v>6</v>
          </cell>
          <cell r="H130">
            <v>12</v>
          </cell>
          <cell r="I130" t="str">
            <v>lÝt x¨ng</v>
          </cell>
          <cell r="J130" t="str">
            <v>1x2/4 Lo¹i &lt; 3,5 TÊn</v>
          </cell>
          <cell r="K130">
            <v>0</v>
          </cell>
          <cell r="L130">
            <v>0</v>
          </cell>
          <cell r="M130">
            <v>0</v>
          </cell>
          <cell r="N130">
            <v>0</v>
          </cell>
          <cell r="O130">
            <v>0</v>
          </cell>
          <cell r="P130">
            <v>0</v>
          </cell>
          <cell r="Q130">
            <v>0</v>
          </cell>
          <cell r="R130">
            <v>1</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159800520</v>
          </cell>
          <cell r="BX130">
            <v>159800520</v>
          </cell>
          <cell r="BY130">
            <v>124208.586</v>
          </cell>
          <cell r="BZ130">
            <v>45034.692000000003</v>
          </cell>
          <cell r="CA130">
            <v>43581.96</v>
          </cell>
          <cell r="CB130">
            <v>277425.76199999999</v>
          </cell>
          <cell r="CC130">
            <v>214347</v>
          </cell>
          <cell r="CD130">
            <v>704598</v>
          </cell>
          <cell r="CE130">
            <v>175062.54545454544</v>
          </cell>
          <cell r="CF130">
            <v>197692.30769230769</v>
          </cell>
          <cell r="CG130">
            <v>1</v>
          </cell>
          <cell r="CH130">
            <v>0.63102483414840704</v>
          </cell>
          <cell r="CI130">
            <v>0.92230032467124656</v>
          </cell>
          <cell r="CJ130">
            <v>585580.09114685305</v>
          </cell>
        </row>
        <row r="131">
          <cell r="A131">
            <v>106</v>
          </cell>
          <cell r="B131" t="str">
            <v xml:space="preserve">              2,5 T</v>
          </cell>
          <cell r="C131">
            <v>220</v>
          </cell>
          <cell r="D131">
            <v>0.95</v>
          </cell>
          <cell r="E131">
            <v>17</v>
          </cell>
          <cell r="F131">
            <v>6.2</v>
          </cell>
          <cell r="G131">
            <v>6</v>
          </cell>
          <cell r="H131">
            <v>13</v>
          </cell>
          <cell r="I131" t="str">
            <v>lÝt x¨ng</v>
          </cell>
          <cell r="J131" t="str">
            <v>1x3/4 Lo¹i &lt; 3,5 TÊn</v>
          </cell>
          <cell r="K131">
            <v>0</v>
          </cell>
          <cell r="L131">
            <v>0</v>
          </cell>
          <cell r="M131">
            <v>0</v>
          </cell>
          <cell r="N131">
            <v>0</v>
          </cell>
          <cell r="O131">
            <v>0</v>
          </cell>
          <cell r="P131">
            <v>0</v>
          </cell>
          <cell r="Q131">
            <v>0</v>
          </cell>
          <cell r="R131">
            <v>0</v>
          </cell>
          <cell r="S131">
            <v>1</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190999906.13756618</v>
          </cell>
          <cell r="BX131">
            <v>190999906.13756618</v>
          </cell>
          <cell r="BY131">
            <v>140211.29473280426</v>
          </cell>
          <cell r="BZ131">
            <v>53827.246275132282</v>
          </cell>
          <cell r="CA131">
            <v>52090.883492063505</v>
          </cell>
          <cell r="CB131">
            <v>300544.57549999998</v>
          </cell>
          <cell r="CC131">
            <v>252729</v>
          </cell>
          <cell r="CD131">
            <v>799403</v>
          </cell>
          <cell r="CE131">
            <v>189651.09090909091</v>
          </cell>
          <cell r="CF131">
            <v>234615.38461538462</v>
          </cell>
          <cell r="CG131">
            <v>1</v>
          </cell>
          <cell r="CH131">
            <v>0.63102483414840715</v>
          </cell>
          <cell r="CI131">
            <v>0.92832791098522383</v>
          </cell>
          <cell r="CJ131">
            <v>670395.90002447553</v>
          </cell>
        </row>
        <row r="132">
          <cell r="A132">
            <v>107</v>
          </cell>
          <cell r="B132" t="str">
            <v xml:space="preserve">              4,0 T</v>
          </cell>
          <cell r="C132">
            <v>220</v>
          </cell>
          <cell r="D132">
            <v>0.95</v>
          </cell>
          <cell r="E132">
            <v>17</v>
          </cell>
          <cell r="F132">
            <v>6.2</v>
          </cell>
          <cell r="G132">
            <v>6</v>
          </cell>
          <cell r="H132">
            <v>20</v>
          </cell>
          <cell r="I132" t="str">
            <v>lÝt x¨ng</v>
          </cell>
          <cell r="J132" t="str">
            <v>1x2/4 Lo¹i  3,5 - 7,5 TÊn</v>
          </cell>
          <cell r="K132">
            <v>0</v>
          </cell>
          <cell r="L132">
            <v>0</v>
          </cell>
          <cell r="M132">
            <v>0</v>
          </cell>
          <cell r="N132">
            <v>0</v>
          </cell>
          <cell r="O132">
            <v>0</v>
          </cell>
          <cell r="P132">
            <v>0</v>
          </cell>
          <cell r="Q132">
            <v>0</v>
          </cell>
          <cell r="R132">
            <v>1</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213450231.39329806</v>
          </cell>
          <cell r="BX132">
            <v>213450231.39329806</v>
          </cell>
          <cell r="BY132">
            <v>156691.87440917105</v>
          </cell>
          <cell r="BZ132">
            <v>60154.156119929452</v>
          </cell>
          <cell r="CA132">
            <v>58213.699470899468</v>
          </cell>
          <cell r="CB132">
            <v>462376.27</v>
          </cell>
          <cell r="CC132">
            <v>229540</v>
          </cell>
          <cell r="CD132">
            <v>966976</v>
          </cell>
          <cell r="CE132">
            <v>291770.90909090906</v>
          </cell>
          <cell r="CF132">
            <v>197692.30769230769</v>
          </cell>
          <cell r="CG132">
            <v>1</v>
          </cell>
          <cell r="CH132">
            <v>0.63102483414840693</v>
          </cell>
          <cell r="CI132">
            <v>0.86125428113752589</v>
          </cell>
          <cell r="CJ132">
            <v>764522.94678321667</v>
          </cell>
        </row>
        <row r="133">
          <cell r="A133">
            <v>108</v>
          </cell>
          <cell r="B133" t="str">
            <v xml:space="preserve">              5,0 T</v>
          </cell>
          <cell r="C133">
            <v>220</v>
          </cell>
          <cell r="D133">
            <v>0.95</v>
          </cell>
          <cell r="E133">
            <v>17</v>
          </cell>
          <cell r="F133">
            <v>6.2</v>
          </cell>
          <cell r="G133">
            <v>6</v>
          </cell>
          <cell r="H133">
            <v>25</v>
          </cell>
          <cell r="I133" t="str">
            <v>lÝt diezel</v>
          </cell>
          <cell r="J133" t="str">
            <v>1x2/4 Lo¹i  3,5 - 7,5 TÊn</v>
          </cell>
          <cell r="K133">
            <v>0</v>
          </cell>
          <cell r="L133">
            <v>0</v>
          </cell>
          <cell r="M133">
            <v>0</v>
          </cell>
          <cell r="N133">
            <v>0</v>
          </cell>
          <cell r="O133">
            <v>0</v>
          </cell>
          <cell r="P133">
            <v>0</v>
          </cell>
          <cell r="Q133">
            <v>0</v>
          </cell>
          <cell r="R133">
            <v>1</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277249664.90299827</v>
          </cell>
          <cell r="BX133">
            <v>277249664.90299827</v>
          </cell>
          <cell r="BY133">
            <v>203526.45855379189</v>
          </cell>
          <cell r="BZ133">
            <v>78133.996472663144</v>
          </cell>
          <cell r="CA133">
            <v>75613.54497354498</v>
          </cell>
          <cell r="CB133">
            <v>538125</v>
          </cell>
          <cell r="CC133">
            <v>229540</v>
          </cell>
          <cell r="CD133">
            <v>1124939</v>
          </cell>
          <cell r="CE133">
            <v>262977.27272727276</v>
          </cell>
          <cell r="CF133">
            <v>197692.30769230769</v>
          </cell>
          <cell r="CG133">
            <v>1</v>
          </cell>
          <cell r="CH133">
            <v>0.48869179600886925</v>
          </cell>
          <cell r="CI133">
            <v>0.86125428113752589</v>
          </cell>
          <cell r="CJ133">
            <v>817943.58041958045</v>
          </cell>
        </row>
        <row r="134">
          <cell r="A134">
            <v>109</v>
          </cell>
          <cell r="B134" t="str">
            <v xml:space="preserve">              6,0 T</v>
          </cell>
          <cell r="C134">
            <v>220</v>
          </cell>
          <cell r="D134">
            <v>0.95</v>
          </cell>
          <cell r="E134">
            <v>17</v>
          </cell>
          <cell r="F134">
            <v>6.2</v>
          </cell>
          <cell r="G134">
            <v>6</v>
          </cell>
          <cell r="H134">
            <v>29</v>
          </cell>
          <cell r="I134" t="str">
            <v>lÝt diezel</v>
          </cell>
          <cell r="J134" t="str">
            <v>1x3/4 Lo¹i  3,5 - 7,5 TÊn</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311450158.73015875</v>
          </cell>
          <cell r="BX134">
            <v>311450158.73015875</v>
          </cell>
          <cell r="BY134">
            <v>228632.73015873018</v>
          </cell>
          <cell r="BZ134">
            <v>87772.31746031747</v>
          </cell>
          <cell r="CA134">
            <v>84940.952380952382</v>
          </cell>
          <cell r="CB134">
            <v>624225</v>
          </cell>
          <cell r="CC134">
            <v>268721</v>
          </cell>
          <cell r="CD134">
            <v>1294292</v>
          </cell>
          <cell r="CE134">
            <v>305053.63636363641</v>
          </cell>
          <cell r="CF134">
            <v>234615.38461538462</v>
          </cell>
          <cell r="CG134">
            <v>1</v>
          </cell>
          <cell r="CH134">
            <v>0.48869179600886925</v>
          </cell>
          <cell r="CI134">
            <v>0.87308168924417751</v>
          </cell>
          <cell r="CJ134">
            <v>941015.02097902109</v>
          </cell>
        </row>
        <row r="135">
          <cell r="A135">
            <v>110</v>
          </cell>
          <cell r="B135" t="str">
            <v xml:space="preserve">              7,0 T</v>
          </cell>
          <cell r="C135">
            <v>220</v>
          </cell>
          <cell r="D135">
            <v>0.95</v>
          </cell>
          <cell r="E135">
            <v>17</v>
          </cell>
          <cell r="F135">
            <v>6.2</v>
          </cell>
          <cell r="G135">
            <v>6</v>
          </cell>
          <cell r="H135">
            <v>31</v>
          </cell>
          <cell r="I135" t="str">
            <v>lÝt diezel</v>
          </cell>
          <cell r="J135" t="str">
            <v>1x3/4 Lo¹i  3,5 - 7,5 TÊn</v>
          </cell>
          <cell r="K135">
            <v>0</v>
          </cell>
          <cell r="L135">
            <v>0</v>
          </cell>
          <cell r="M135">
            <v>0</v>
          </cell>
          <cell r="N135">
            <v>0</v>
          </cell>
          <cell r="O135">
            <v>0</v>
          </cell>
          <cell r="P135">
            <v>0</v>
          </cell>
          <cell r="Q135">
            <v>0</v>
          </cell>
          <cell r="R135">
            <v>0</v>
          </cell>
          <cell r="S135">
            <v>1</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372550405.64373899</v>
          </cell>
          <cell r="BX135">
            <v>372550405.64373899</v>
          </cell>
          <cell r="BY135">
            <v>273485.86596119928</v>
          </cell>
          <cell r="BZ135">
            <v>104991.47795414462</v>
          </cell>
          <cell r="CA135">
            <v>101604.65608465609</v>
          </cell>
          <cell r="CB135">
            <v>667275</v>
          </cell>
          <cell r="CC135">
            <v>268721</v>
          </cell>
          <cell r="CD135">
            <v>1416078</v>
          </cell>
          <cell r="CE135">
            <v>326091.81818181823</v>
          </cell>
          <cell r="CF135">
            <v>234615.38461538462</v>
          </cell>
          <cell r="CG135">
            <v>1</v>
          </cell>
          <cell r="CH135">
            <v>0.48869179600886925</v>
          </cell>
          <cell r="CI135">
            <v>0.87308168924417751</v>
          </cell>
          <cell r="CJ135">
            <v>1040789.2027972027</v>
          </cell>
        </row>
        <row r="136">
          <cell r="A136">
            <v>111</v>
          </cell>
          <cell r="B136" t="str">
            <v xml:space="preserve">              10,0 T</v>
          </cell>
          <cell r="C136">
            <v>220</v>
          </cell>
          <cell r="D136">
            <v>0.95</v>
          </cell>
          <cell r="E136">
            <v>16</v>
          </cell>
          <cell r="F136">
            <v>6.2</v>
          </cell>
          <cell r="G136">
            <v>6</v>
          </cell>
          <cell r="H136">
            <v>38</v>
          </cell>
          <cell r="I136" t="str">
            <v>lÝt diezel</v>
          </cell>
          <cell r="J136" t="str">
            <v>1x2/4  Lo¹i  7,5 -16,5 TÊn</v>
          </cell>
          <cell r="K136">
            <v>0</v>
          </cell>
          <cell r="L136">
            <v>0</v>
          </cell>
          <cell r="M136">
            <v>0</v>
          </cell>
          <cell r="N136">
            <v>0</v>
          </cell>
          <cell r="O136">
            <v>0</v>
          </cell>
          <cell r="P136">
            <v>0</v>
          </cell>
          <cell r="Q136">
            <v>0</v>
          </cell>
          <cell r="R136">
            <v>0</v>
          </cell>
          <cell r="S136">
            <v>0</v>
          </cell>
          <cell r="T136">
            <v>0</v>
          </cell>
          <cell r="U136">
            <v>0</v>
          </cell>
          <cell r="V136">
            <v>1</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488649708.02919704</v>
          </cell>
          <cell r="BX136">
            <v>488649708.02919704</v>
          </cell>
          <cell r="BY136">
            <v>337612.52554744523</v>
          </cell>
          <cell r="BZ136">
            <v>137710.37226277372</v>
          </cell>
          <cell r="CA136">
            <v>133268.102189781</v>
          </cell>
          <cell r="CB136">
            <v>817950</v>
          </cell>
          <cell r="CC136">
            <v>243933</v>
          </cell>
          <cell r="CD136">
            <v>1670474</v>
          </cell>
          <cell r="CE136">
            <v>399725.45454545459</v>
          </cell>
          <cell r="CF136">
            <v>226153.84615384616</v>
          </cell>
          <cell r="CG136">
            <v>1</v>
          </cell>
          <cell r="CH136">
            <v>0.48869179600886925</v>
          </cell>
          <cell r="CI136">
            <v>0.92711460177116733</v>
          </cell>
          <cell r="CJ136">
            <v>1234470.3006993008</v>
          </cell>
        </row>
        <row r="137">
          <cell r="A137">
            <v>112</v>
          </cell>
          <cell r="B137" t="str">
            <v xml:space="preserve">              12,0 T</v>
          </cell>
          <cell r="C137">
            <v>220</v>
          </cell>
          <cell r="D137">
            <v>0.95</v>
          </cell>
          <cell r="E137">
            <v>16</v>
          </cell>
          <cell r="F137">
            <v>6.2</v>
          </cell>
          <cell r="G137">
            <v>6</v>
          </cell>
          <cell r="H137">
            <v>41</v>
          </cell>
          <cell r="I137" t="str">
            <v>lÝt diezel</v>
          </cell>
          <cell r="J137" t="str">
            <v>1x3/4 Lo¹i  7,5 -16,5 TÊn</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528599781.02189779</v>
          </cell>
          <cell r="BX137">
            <v>528599781.02189779</v>
          </cell>
          <cell r="BY137">
            <v>365214.39416058396</v>
          </cell>
          <cell r="BZ137">
            <v>148969.02919708029</v>
          </cell>
          <cell r="CA137">
            <v>144163.57664233574</v>
          </cell>
          <cell r="CB137">
            <v>882525</v>
          </cell>
          <cell r="CC137">
            <v>283914</v>
          </cell>
          <cell r="CD137">
            <v>1824786</v>
          </cell>
          <cell r="CE137">
            <v>431282.72727272729</v>
          </cell>
          <cell r="CF137">
            <v>264615.38461538462</v>
          </cell>
          <cell r="CG137">
            <v>1</v>
          </cell>
          <cell r="CH137">
            <v>0.48869179600886919</v>
          </cell>
          <cell r="CI137">
            <v>0.93202654541651564</v>
          </cell>
          <cell r="CJ137">
            <v>1354245.111888112</v>
          </cell>
        </row>
        <row r="138">
          <cell r="A138">
            <v>113</v>
          </cell>
          <cell r="B138" t="str">
            <v xml:space="preserve">              12,5 T</v>
          </cell>
          <cell r="C138">
            <v>220</v>
          </cell>
          <cell r="D138">
            <v>0.95</v>
          </cell>
          <cell r="E138">
            <v>16</v>
          </cell>
          <cell r="F138">
            <v>6.2</v>
          </cell>
          <cell r="G138">
            <v>6</v>
          </cell>
          <cell r="H138">
            <v>42</v>
          </cell>
          <cell r="I138" t="str">
            <v>lÝt diezel</v>
          </cell>
          <cell r="J138" t="str">
            <v>1x3/4 Lo¹i  7,5 -16,5 TÊn</v>
          </cell>
          <cell r="K138">
            <v>0</v>
          </cell>
          <cell r="L138">
            <v>0</v>
          </cell>
          <cell r="M138">
            <v>0</v>
          </cell>
          <cell r="N138">
            <v>0</v>
          </cell>
          <cell r="O138">
            <v>0</v>
          </cell>
          <cell r="P138">
            <v>0</v>
          </cell>
          <cell r="Q138">
            <v>0</v>
          </cell>
          <cell r="R138">
            <v>0</v>
          </cell>
          <cell r="S138">
            <v>0</v>
          </cell>
          <cell r="T138">
            <v>0</v>
          </cell>
          <cell r="U138">
            <v>0</v>
          </cell>
          <cell r="V138">
            <v>0</v>
          </cell>
          <cell r="W138">
            <v>1</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560849854.01459849</v>
          </cell>
          <cell r="BX138">
            <v>560849854.01459849</v>
          </cell>
          <cell r="BY138">
            <v>387496.26277372253</v>
          </cell>
          <cell r="BZ138">
            <v>158057.68613138684</v>
          </cell>
          <cell r="CA138">
            <v>152959.05109489048</v>
          </cell>
          <cell r="CB138">
            <v>904050</v>
          </cell>
          <cell r="CC138">
            <v>283914</v>
          </cell>
          <cell r="CD138">
            <v>1886477</v>
          </cell>
          <cell r="CE138">
            <v>441801.81818181823</v>
          </cell>
          <cell r="CF138">
            <v>264615.38461538462</v>
          </cell>
          <cell r="CG138">
            <v>1</v>
          </cell>
          <cell r="CH138">
            <v>0.48869179600886925</v>
          </cell>
          <cell r="CI138">
            <v>0.93202654541651564</v>
          </cell>
          <cell r="CJ138">
            <v>1404930.2027972029</v>
          </cell>
        </row>
        <row r="139">
          <cell r="A139">
            <v>114</v>
          </cell>
          <cell r="B139" t="str">
            <v xml:space="preserve">             15,0 T</v>
          </cell>
          <cell r="C139">
            <v>220</v>
          </cell>
          <cell r="D139">
            <v>0.95</v>
          </cell>
          <cell r="E139">
            <v>16</v>
          </cell>
          <cell r="F139">
            <v>6.2</v>
          </cell>
          <cell r="G139">
            <v>6</v>
          </cell>
          <cell r="H139">
            <v>46.2</v>
          </cell>
          <cell r="I139" t="str">
            <v>lÝt diezel</v>
          </cell>
          <cell r="J139" t="str">
            <v>1x3/4 Lo¹i  7,5 -16,5 TÊn</v>
          </cell>
          <cell r="K139">
            <v>0</v>
          </cell>
          <cell r="L139">
            <v>0</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644999854.01459849</v>
          </cell>
          <cell r="BX139">
            <v>644999854.01459849</v>
          </cell>
          <cell r="BY139">
            <v>445636.26277372253</v>
          </cell>
          <cell r="BZ139">
            <v>181772.68613138684</v>
          </cell>
          <cell r="CA139">
            <v>175909.05109489048</v>
          </cell>
          <cell r="CB139">
            <v>994455.00000000012</v>
          </cell>
          <cell r="CC139">
            <v>283914</v>
          </cell>
          <cell r="CD139">
            <v>2081687</v>
          </cell>
          <cell r="CE139">
            <v>485982.00000000006</v>
          </cell>
          <cell r="CF139">
            <v>264615.38461538462</v>
          </cell>
          <cell r="CG139">
            <v>1</v>
          </cell>
          <cell r="CH139">
            <v>0.48869179600886919</v>
          </cell>
          <cell r="CI139">
            <v>0.93202654541651564</v>
          </cell>
          <cell r="CJ139">
            <v>1553915.3846153845</v>
          </cell>
        </row>
        <row r="140">
          <cell r="A140">
            <v>115</v>
          </cell>
          <cell r="B140" t="str">
            <v xml:space="preserve">              20,0 T</v>
          </cell>
          <cell r="C140">
            <v>220</v>
          </cell>
          <cell r="D140">
            <v>0.95</v>
          </cell>
          <cell r="E140">
            <v>14</v>
          </cell>
          <cell r="F140">
            <v>5.44</v>
          </cell>
          <cell r="G140">
            <v>6</v>
          </cell>
          <cell r="H140">
            <v>56</v>
          </cell>
          <cell r="I140" t="str">
            <v>lÝt diezel</v>
          </cell>
          <cell r="J140" t="str">
            <v>1x3/4 Lo¹i 16,5 -25,0 TÊn</v>
          </cell>
          <cell r="K140">
            <v>0</v>
          </cell>
          <cell r="L140">
            <v>0</v>
          </cell>
          <cell r="M140">
            <v>0</v>
          </cell>
          <cell r="N140">
            <v>0</v>
          </cell>
          <cell r="O140">
            <v>0</v>
          </cell>
          <cell r="P140">
            <v>0</v>
          </cell>
          <cell r="Q140">
            <v>0</v>
          </cell>
          <cell r="R140">
            <v>0</v>
          </cell>
          <cell r="S140">
            <v>0</v>
          </cell>
          <cell r="T140">
            <v>0</v>
          </cell>
          <cell r="U140">
            <v>0</v>
          </cell>
          <cell r="V140">
            <v>0</v>
          </cell>
          <cell r="W140">
            <v>1</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1088849717.0573969</v>
          </cell>
          <cell r="BX140">
            <v>1088849717.0573969</v>
          </cell>
          <cell r="BY140">
            <v>658259.14713015372</v>
          </cell>
          <cell r="BZ140">
            <v>269242.83912691998</v>
          </cell>
          <cell r="CA140">
            <v>296959.01374292641</v>
          </cell>
          <cell r="CB140">
            <v>1205400</v>
          </cell>
          <cell r="CC140">
            <v>299906</v>
          </cell>
          <cell r="CD140">
            <v>2729767</v>
          </cell>
          <cell r="CE140">
            <v>589069.09090909094</v>
          </cell>
          <cell r="CF140">
            <v>264615.38461538462</v>
          </cell>
          <cell r="CG140">
            <v>1</v>
          </cell>
          <cell r="CH140">
            <v>0.48869179600886919</v>
          </cell>
          <cell r="CI140">
            <v>0.88232774474463538</v>
          </cell>
          <cell r="CJ140">
            <v>2078145.4755244753</v>
          </cell>
        </row>
        <row r="141">
          <cell r="A141">
            <v>0</v>
          </cell>
          <cell r="B141" t="str">
            <v xml:space="preserve">¤ t« tù ®æ - träng t¶i: </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row>
        <row r="142">
          <cell r="A142">
            <v>116</v>
          </cell>
          <cell r="B142" t="str">
            <v xml:space="preserve">              2,5 T</v>
          </cell>
          <cell r="C142">
            <v>260</v>
          </cell>
          <cell r="D142">
            <v>0.95</v>
          </cell>
          <cell r="E142">
            <v>17</v>
          </cell>
          <cell r="F142">
            <v>7.5</v>
          </cell>
          <cell r="G142">
            <v>6</v>
          </cell>
          <cell r="H142">
            <v>18.899999999999999</v>
          </cell>
          <cell r="I142" t="str">
            <v>lÝt x¨ng</v>
          </cell>
          <cell r="J142" t="str">
            <v>1x2/4 Lo¹i &lt;= 3,5 TÊn</v>
          </cell>
          <cell r="K142">
            <v>0</v>
          </cell>
          <cell r="L142">
            <v>0</v>
          </cell>
          <cell r="M142">
            <v>0</v>
          </cell>
          <cell r="N142">
            <v>0</v>
          </cell>
          <cell r="O142">
            <v>0</v>
          </cell>
          <cell r="P142">
            <v>0</v>
          </cell>
          <cell r="Q142">
            <v>0</v>
          </cell>
          <cell r="R142">
            <v>1</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216400170.18887016</v>
          </cell>
          <cell r="BX142">
            <v>216400170.18887016</v>
          </cell>
          <cell r="BY142">
            <v>134417.79802116359</v>
          </cell>
          <cell r="BZ142">
            <v>62423.126016020236</v>
          </cell>
          <cell r="CA142">
            <v>49938.500812816194</v>
          </cell>
          <cell r="CB142">
            <v>436945.57514999999</v>
          </cell>
          <cell r="CC142">
            <v>214347</v>
          </cell>
          <cell r="CD142">
            <v>898072</v>
          </cell>
          <cell r="CE142">
            <v>275723.50909090904</v>
          </cell>
          <cell r="CF142">
            <v>197692.30769230769</v>
          </cell>
          <cell r="CG142">
            <v>1</v>
          </cell>
          <cell r="CH142">
            <v>0.63102483414840693</v>
          </cell>
          <cell r="CI142">
            <v>0.92230032467124656</v>
          </cell>
          <cell r="CJ142">
            <v>720195.24163321673</v>
          </cell>
        </row>
        <row r="143">
          <cell r="A143">
            <v>117</v>
          </cell>
          <cell r="B143" t="str">
            <v xml:space="preserve">              3,5 T</v>
          </cell>
          <cell r="C143">
            <v>260</v>
          </cell>
          <cell r="D143">
            <v>0.95</v>
          </cell>
          <cell r="E143">
            <v>17</v>
          </cell>
          <cell r="F143">
            <v>7.5</v>
          </cell>
          <cell r="G143">
            <v>6</v>
          </cell>
          <cell r="H143">
            <v>28.35</v>
          </cell>
          <cell r="I143" t="str">
            <v>lÝt x¨ng</v>
          </cell>
          <cell r="J143" t="str">
            <v>1x2/4 Lo¹i &lt;= 3,5 TÊn</v>
          </cell>
          <cell r="K143">
            <v>0</v>
          </cell>
          <cell r="L143">
            <v>0</v>
          </cell>
          <cell r="M143">
            <v>0</v>
          </cell>
          <cell r="N143">
            <v>0</v>
          </cell>
          <cell r="O143">
            <v>0</v>
          </cell>
          <cell r="P143">
            <v>0</v>
          </cell>
          <cell r="Q143">
            <v>0</v>
          </cell>
          <cell r="R143">
            <v>1</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252850339.60033727</v>
          </cell>
          <cell r="BX143">
            <v>252850339.60033727</v>
          </cell>
          <cell r="BY143">
            <v>157058.96094405564</v>
          </cell>
          <cell r="BZ143">
            <v>72937.597961635751</v>
          </cell>
          <cell r="CA143">
            <v>58350.078369308598</v>
          </cell>
          <cell r="CB143">
            <v>655418.36272500001</v>
          </cell>
          <cell r="CC143">
            <v>214347</v>
          </cell>
          <cell r="CD143">
            <v>1158112</v>
          </cell>
          <cell r="CE143">
            <v>413585.26363636367</v>
          </cell>
          <cell r="CF143">
            <v>197692.30769230769</v>
          </cell>
          <cell r="CG143">
            <v>1</v>
          </cell>
          <cell r="CH143">
            <v>0.63102483414840715</v>
          </cell>
          <cell r="CI143">
            <v>0.92230032467124656</v>
          </cell>
          <cell r="CJ143">
            <v>899624.20860367129</v>
          </cell>
        </row>
        <row r="144">
          <cell r="A144">
            <v>118</v>
          </cell>
          <cell r="B144" t="str">
            <v xml:space="preserve">              4,0 T</v>
          </cell>
          <cell r="C144">
            <v>260</v>
          </cell>
          <cell r="D144">
            <v>0.95</v>
          </cell>
          <cell r="E144">
            <v>17</v>
          </cell>
          <cell r="F144">
            <v>7.5</v>
          </cell>
          <cell r="G144">
            <v>6</v>
          </cell>
          <cell r="H144">
            <v>32.4</v>
          </cell>
          <cell r="I144" t="str">
            <v>lÝt x¨ng</v>
          </cell>
          <cell r="J144" t="str">
            <v>1x2/4 Lo¹i  3,5 - 7,5 TÊn</v>
          </cell>
          <cell r="K144">
            <v>0</v>
          </cell>
          <cell r="L144">
            <v>0</v>
          </cell>
          <cell r="M144">
            <v>0</v>
          </cell>
          <cell r="N144">
            <v>0</v>
          </cell>
          <cell r="O144">
            <v>0</v>
          </cell>
          <cell r="P144">
            <v>0</v>
          </cell>
          <cell r="Q144">
            <v>0</v>
          </cell>
          <cell r="R144">
            <v>1</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282899679.85160208</v>
          </cell>
          <cell r="BX144">
            <v>282899679.85160208</v>
          </cell>
          <cell r="BY144">
            <v>175724.22421551438</v>
          </cell>
          <cell r="BZ144">
            <v>81605.676880269821</v>
          </cell>
          <cell r="CA144">
            <v>65284.541504215864</v>
          </cell>
          <cell r="CB144">
            <v>749049.55739999993</v>
          </cell>
          <cell r="CC144">
            <v>229540</v>
          </cell>
          <cell r="CD144">
            <v>1301204</v>
          </cell>
          <cell r="CE144">
            <v>472668.87272727268</v>
          </cell>
          <cell r="CF144">
            <v>197692.30769230769</v>
          </cell>
          <cell r="CG144">
            <v>1</v>
          </cell>
          <cell r="CH144">
            <v>0.63102483414840704</v>
          </cell>
          <cell r="CI144">
            <v>0.86125428113752589</v>
          </cell>
          <cell r="CJ144">
            <v>992975.6230195805</v>
          </cell>
        </row>
        <row r="145">
          <cell r="A145">
            <v>119</v>
          </cell>
          <cell r="B145" t="str">
            <v xml:space="preserve">              5,0 T</v>
          </cell>
          <cell r="C145">
            <v>260</v>
          </cell>
          <cell r="D145">
            <v>0.95</v>
          </cell>
          <cell r="E145">
            <v>17</v>
          </cell>
          <cell r="F145">
            <v>7.5</v>
          </cell>
          <cell r="G145">
            <v>6</v>
          </cell>
          <cell r="H145">
            <v>40.5</v>
          </cell>
          <cell r="I145" t="str">
            <v>lÝt diezel</v>
          </cell>
          <cell r="J145" t="str">
            <v>1x2/4 Lo¹i  3,5 - 7,5 TÊn</v>
          </cell>
          <cell r="K145">
            <v>0</v>
          </cell>
          <cell r="L145">
            <v>0</v>
          </cell>
          <cell r="M145">
            <v>0</v>
          </cell>
          <cell r="N145">
            <v>0</v>
          </cell>
          <cell r="O145">
            <v>0</v>
          </cell>
          <cell r="P145">
            <v>0</v>
          </cell>
          <cell r="Q145">
            <v>0</v>
          </cell>
          <cell r="R145">
            <v>1</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346950050.59021926</v>
          </cell>
          <cell r="BX145">
            <v>346950050.59021926</v>
          </cell>
          <cell r="BY145">
            <v>215509.35834738621</v>
          </cell>
          <cell r="BZ145">
            <v>100081.74536256325</v>
          </cell>
          <cell r="CA145">
            <v>80065.396290050587</v>
          </cell>
          <cell r="CB145">
            <v>871762.5</v>
          </cell>
          <cell r="CC145">
            <v>229540</v>
          </cell>
          <cell r="CD145">
            <v>1496959</v>
          </cell>
          <cell r="CE145">
            <v>426023.18181818182</v>
          </cell>
          <cell r="CF145">
            <v>197692.30769230769</v>
          </cell>
          <cell r="CG145">
            <v>1</v>
          </cell>
          <cell r="CH145">
            <v>0.48869179600886919</v>
          </cell>
          <cell r="CI145">
            <v>0.86125428113752589</v>
          </cell>
          <cell r="CJ145">
            <v>1019371.9895104896</v>
          </cell>
        </row>
        <row r="146">
          <cell r="A146">
            <v>120</v>
          </cell>
          <cell r="B146" t="str">
            <v xml:space="preserve">              6,0 T</v>
          </cell>
          <cell r="C146">
            <v>260</v>
          </cell>
          <cell r="D146">
            <v>0.95</v>
          </cell>
          <cell r="E146">
            <v>17</v>
          </cell>
          <cell r="F146">
            <v>7.3</v>
          </cell>
          <cell r="G146">
            <v>6</v>
          </cell>
          <cell r="H146">
            <v>43.2</v>
          </cell>
          <cell r="I146" t="str">
            <v>lÝt diezel</v>
          </cell>
          <cell r="J146" t="str">
            <v>1x3/4 Lo¹i  3,5 - 7,5 TÊn</v>
          </cell>
          <cell r="K146">
            <v>0</v>
          </cell>
          <cell r="L146">
            <v>0</v>
          </cell>
          <cell r="M146">
            <v>0</v>
          </cell>
          <cell r="N146">
            <v>0</v>
          </cell>
          <cell r="O146">
            <v>0</v>
          </cell>
          <cell r="P146">
            <v>0</v>
          </cell>
          <cell r="Q146">
            <v>0</v>
          </cell>
          <cell r="R146">
            <v>0</v>
          </cell>
          <cell r="S146">
            <v>1</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399849983.02207124</v>
          </cell>
          <cell r="BX146">
            <v>399849983.02207124</v>
          </cell>
          <cell r="BY146">
            <v>248368.35483870964</v>
          </cell>
          <cell r="BZ146">
            <v>112265.57215619693</v>
          </cell>
          <cell r="CA146">
            <v>92273.073005093363</v>
          </cell>
          <cell r="CB146">
            <v>929880.00000000012</v>
          </cell>
          <cell r="CC146">
            <v>268721</v>
          </cell>
          <cell r="CD146">
            <v>1651508</v>
          </cell>
          <cell r="CE146">
            <v>454424.72727272735</v>
          </cell>
          <cell r="CF146">
            <v>234615.38461538462</v>
          </cell>
          <cell r="CG146">
            <v>1</v>
          </cell>
          <cell r="CH146">
            <v>0.48869179600886919</v>
          </cell>
          <cell r="CI146">
            <v>0.87308168924417751</v>
          </cell>
          <cell r="CJ146">
            <v>1141947.111888112</v>
          </cell>
        </row>
        <row r="147">
          <cell r="A147">
            <v>121</v>
          </cell>
          <cell r="B147" t="str">
            <v xml:space="preserve">              7,0 T</v>
          </cell>
          <cell r="C147">
            <v>260</v>
          </cell>
          <cell r="D147">
            <v>0.95</v>
          </cell>
          <cell r="E147">
            <v>17</v>
          </cell>
          <cell r="F147">
            <v>7.3</v>
          </cell>
          <cell r="G147">
            <v>6</v>
          </cell>
          <cell r="H147">
            <v>45.9</v>
          </cell>
          <cell r="I147" t="str">
            <v>lÝt diezel</v>
          </cell>
          <cell r="J147" t="str">
            <v>1x3/4 Lo¹i  3,5 - 7,5 TÊn</v>
          </cell>
          <cell r="K147">
            <v>0</v>
          </cell>
          <cell r="L147">
            <v>0</v>
          </cell>
          <cell r="M147">
            <v>0</v>
          </cell>
          <cell r="N147">
            <v>0</v>
          </cell>
          <cell r="O147">
            <v>0</v>
          </cell>
          <cell r="P147">
            <v>0</v>
          </cell>
          <cell r="Q147">
            <v>0</v>
          </cell>
          <cell r="R147">
            <v>0</v>
          </cell>
          <cell r="S147">
            <v>1</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488950526.31578952</v>
          </cell>
          <cell r="BX147">
            <v>488950526.31578952</v>
          </cell>
          <cell r="BY147">
            <v>303713.5</v>
          </cell>
          <cell r="BZ147">
            <v>137282.26315789475</v>
          </cell>
          <cell r="CA147">
            <v>112834.73684210527</v>
          </cell>
          <cell r="CB147">
            <v>987997.5</v>
          </cell>
          <cell r="CC147">
            <v>268721</v>
          </cell>
          <cell r="CD147">
            <v>1810549</v>
          </cell>
          <cell r="CE147">
            <v>482826.27272727276</v>
          </cell>
          <cell r="CF147">
            <v>234615.38461538462</v>
          </cell>
          <cell r="CG147">
            <v>1</v>
          </cell>
          <cell r="CH147">
            <v>0.48869179600886919</v>
          </cell>
          <cell r="CI147">
            <v>0.87308168924417751</v>
          </cell>
          <cell r="CJ147">
            <v>1271272.1573426574</v>
          </cell>
        </row>
        <row r="148">
          <cell r="A148">
            <v>122</v>
          </cell>
          <cell r="B148" t="str">
            <v xml:space="preserve">              9,0 T</v>
          </cell>
          <cell r="C148">
            <v>260</v>
          </cell>
          <cell r="D148">
            <v>0.95</v>
          </cell>
          <cell r="E148">
            <v>17</v>
          </cell>
          <cell r="F148">
            <v>7.3</v>
          </cell>
          <cell r="G148">
            <v>6</v>
          </cell>
          <cell r="H148">
            <v>51.3</v>
          </cell>
          <cell r="I148" t="str">
            <v>lÝt diezel</v>
          </cell>
          <cell r="J148" t="str">
            <v>1x2/4 Lo¹i  7,5 -16,5 TÊn</v>
          </cell>
          <cell r="K148">
            <v>0</v>
          </cell>
          <cell r="L148">
            <v>0</v>
          </cell>
          <cell r="M148">
            <v>0</v>
          </cell>
          <cell r="N148">
            <v>0</v>
          </cell>
          <cell r="O148">
            <v>0</v>
          </cell>
          <cell r="P148">
            <v>0</v>
          </cell>
          <cell r="Q148">
            <v>0</v>
          </cell>
          <cell r="R148">
            <v>0</v>
          </cell>
          <cell r="S148">
            <v>0</v>
          </cell>
          <cell r="T148">
            <v>0</v>
          </cell>
          <cell r="U148">
            <v>0</v>
          </cell>
          <cell r="V148">
            <v>1</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562749915.11035657</v>
          </cell>
          <cell r="BX148">
            <v>562749915.11035657</v>
          </cell>
          <cell r="BY148">
            <v>349554.27419354842</v>
          </cell>
          <cell r="BZ148">
            <v>158002.86078098472</v>
          </cell>
          <cell r="CA148">
            <v>129865.3650254669</v>
          </cell>
          <cell r="CB148">
            <v>1104232.5</v>
          </cell>
          <cell r="CC148">
            <v>243933</v>
          </cell>
          <cell r="CD148">
            <v>1985588</v>
          </cell>
          <cell r="CE148">
            <v>539629.36363636365</v>
          </cell>
          <cell r="CF148">
            <v>226153.84615384616</v>
          </cell>
          <cell r="CG148">
            <v>1</v>
          </cell>
          <cell r="CH148">
            <v>0.48869179600886919</v>
          </cell>
          <cell r="CI148">
            <v>0.92711460177116733</v>
          </cell>
          <cell r="CJ148">
            <v>1403205.70979021</v>
          </cell>
        </row>
        <row r="149">
          <cell r="A149">
            <v>123</v>
          </cell>
          <cell r="B149" t="str">
            <v xml:space="preserve">              10,0 T</v>
          </cell>
          <cell r="C149">
            <v>260</v>
          </cell>
          <cell r="D149">
            <v>0.95</v>
          </cell>
          <cell r="E149">
            <v>17</v>
          </cell>
          <cell r="F149">
            <v>7.3</v>
          </cell>
          <cell r="G149">
            <v>6</v>
          </cell>
          <cell r="H149">
            <v>56.7</v>
          </cell>
          <cell r="I149" t="str">
            <v>lÝt diezel</v>
          </cell>
          <cell r="J149" t="str">
            <v>1x2/4 Lo¹i  7,5 -16,5 TÊn</v>
          </cell>
          <cell r="K149">
            <v>0</v>
          </cell>
          <cell r="L149">
            <v>0</v>
          </cell>
          <cell r="M149">
            <v>0</v>
          </cell>
          <cell r="N149">
            <v>0</v>
          </cell>
          <cell r="O149">
            <v>0</v>
          </cell>
          <cell r="P149">
            <v>0</v>
          </cell>
          <cell r="Q149">
            <v>0</v>
          </cell>
          <cell r="R149">
            <v>0</v>
          </cell>
          <cell r="S149">
            <v>0</v>
          </cell>
          <cell r="T149">
            <v>0</v>
          </cell>
          <cell r="U149">
            <v>0</v>
          </cell>
          <cell r="V149">
            <v>1</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614100135.82342958</v>
          </cell>
          <cell r="BX149">
            <v>614100135.82342958</v>
          </cell>
          <cell r="BY149">
            <v>381450.66129032261</v>
          </cell>
          <cell r="BZ149">
            <v>172420.42275042445</v>
          </cell>
          <cell r="CA149">
            <v>141715.41595925298</v>
          </cell>
          <cell r="CB149">
            <v>1220467.5</v>
          </cell>
          <cell r="CC149">
            <v>243933</v>
          </cell>
          <cell r="CD149">
            <v>2159987</v>
          </cell>
          <cell r="CE149">
            <v>596432.45454545459</v>
          </cell>
          <cell r="CF149">
            <v>226153.84615384616</v>
          </cell>
          <cell r="CG149">
            <v>1</v>
          </cell>
          <cell r="CH149">
            <v>0.48869179600886919</v>
          </cell>
          <cell r="CI149">
            <v>0.92711460177116733</v>
          </cell>
          <cell r="CJ149">
            <v>1518172.8006993008</v>
          </cell>
        </row>
        <row r="150">
          <cell r="A150">
            <v>124</v>
          </cell>
          <cell r="B150" t="str">
            <v xml:space="preserve">              12,0 T</v>
          </cell>
          <cell r="C150">
            <v>260</v>
          </cell>
          <cell r="D150">
            <v>0.95</v>
          </cell>
          <cell r="E150">
            <v>17</v>
          </cell>
          <cell r="F150">
            <v>7.3</v>
          </cell>
          <cell r="G150">
            <v>6</v>
          </cell>
          <cell r="H150">
            <v>64.8</v>
          </cell>
          <cell r="I150" t="str">
            <v>lÝt diezel</v>
          </cell>
          <cell r="J150" t="str">
            <v>1x3/4 Lo¹i  7,5 -16,5 TÊn</v>
          </cell>
          <cell r="K150">
            <v>0</v>
          </cell>
          <cell r="L150">
            <v>0</v>
          </cell>
          <cell r="M150">
            <v>0</v>
          </cell>
          <cell r="N150">
            <v>0</v>
          </cell>
          <cell r="O150">
            <v>0</v>
          </cell>
          <cell r="P150">
            <v>0</v>
          </cell>
          <cell r="Q150">
            <v>0</v>
          </cell>
          <cell r="R150">
            <v>0</v>
          </cell>
          <cell r="S150">
            <v>0</v>
          </cell>
          <cell r="T150">
            <v>0</v>
          </cell>
          <cell r="U150">
            <v>0</v>
          </cell>
          <cell r="V150">
            <v>0</v>
          </cell>
          <cell r="W150">
            <v>1</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708600203.73514438</v>
          </cell>
          <cell r="BX150">
            <v>708600203.73514438</v>
          </cell>
          <cell r="BY150">
            <v>440149.74193548394</v>
          </cell>
          <cell r="BZ150">
            <v>198953.13412563669</v>
          </cell>
          <cell r="CA150">
            <v>163523.12393887946</v>
          </cell>
          <cell r="CB150">
            <v>1394820</v>
          </cell>
          <cell r="CC150">
            <v>283914</v>
          </cell>
          <cell r="CD150">
            <v>2481360</v>
          </cell>
          <cell r="CE150">
            <v>681637.09090909094</v>
          </cell>
          <cell r="CF150">
            <v>264615.38461538462</v>
          </cell>
          <cell r="CG150">
            <v>1</v>
          </cell>
          <cell r="CH150">
            <v>0.48869179600886919</v>
          </cell>
          <cell r="CI150">
            <v>0.93202654541651564</v>
          </cell>
          <cell r="CJ150">
            <v>1748878.4755244758</v>
          </cell>
        </row>
        <row r="151">
          <cell r="A151">
            <v>125</v>
          </cell>
          <cell r="B151" t="str">
            <v xml:space="preserve">              15,0 T</v>
          </cell>
          <cell r="C151">
            <v>260</v>
          </cell>
          <cell r="D151">
            <v>0.95</v>
          </cell>
          <cell r="E151">
            <v>16</v>
          </cell>
          <cell r="F151">
            <v>6.8</v>
          </cell>
          <cell r="G151">
            <v>6</v>
          </cell>
          <cell r="H151">
            <v>72.900000000000006</v>
          </cell>
          <cell r="I151" t="str">
            <v>lÝt diezel</v>
          </cell>
          <cell r="J151" t="str">
            <v>1x3/4 Lo¹i  7,5 -16,5 TÊn</v>
          </cell>
          <cell r="K151">
            <v>0</v>
          </cell>
          <cell r="L151">
            <v>0</v>
          </cell>
          <cell r="M151">
            <v>0</v>
          </cell>
          <cell r="N151">
            <v>0</v>
          </cell>
          <cell r="O151">
            <v>0</v>
          </cell>
          <cell r="P151">
            <v>0</v>
          </cell>
          <cell r="Q151">
            <v>0</v>
          </cell>
          <cell r="R151">
            <v>0</v>
          </cell>
          <cell r="S151">
            <v>0</v>
          </cell>
          <cell r="T151">
            <v>0</v>
          </cell>
          <cell r="U151">
            <v>0</v>
          </cell>
          <cell r="V151">
            <v>0</v>
          </cell>
          <cell r="W151">
            <v>1</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903100249.99999964</v>
          </cell>
          <cell r="BX151">
            <v>903100249.99999964</v>
          </cell>
          <cell r="BY151">
            <v>527966.29999999981</v>
          </cell>
          <cell r="BZ151">
            <v>236195.44999999992</v>
          </cell>
          <cell r="CA151">
            <v>208407.74999999991</v>
          </cell>
          <cell r="CB151">
            <v>1569172.5000000002</v>
          </cell>
          <cell r="CC151">
            <v>283914</v>
          </cell>
          <cell r="CD151">
            <v>2825656</v>
          </cell>
          <cell r="CE151">
            <v>766841.72727272741</v>
          </cell>
          <cell r="CF151">
            <v>264615.38461538462</v>
          </cell>
          <cell r="CG151">
            <v>1</v>
          </cell>
          <cell r="CH151">
            <v>0.48869179600886919</v>
          </cell>
          <cell r="CI151">
            <v>0.93202654541651564</v>
          </cell>
          <cell r="CJ151">
            <v>2004026.6118881116</v>
          </cell>
        </row>
        <row r="152">
          <cell r="A152">
            <v>126</v>
          </cell>
          <cell r="B152" t="str">
            <v xml:space="preserve">              20,0 T</v>
          </cell>
          <cell r="C152">
            <v>300</v>
          </cell>
          <cell r="D152">
            <v>0.95</v>
          </cell>
          <cell r="E152">
            <v>16</v>
          </cell>
          <cell r="F152">
            <v>6.8</v>
          </cell>
          <cell r="G152">
            <v>6</v>
          </cell>
          <cell r="H152">
            <v>75.599999999999994</v>
          </cell>
          <cell r="I152" t="str">
            <v>lÝt diezel</v>
          </cell>
          <cell r="J152" t="str">
            <v>1x3/4 Lo¹i 16,5 -25,0 TÊn</v>
          </cell>
          <cell r="K152">
            <v>0</v>
          </cell>
          <cell r="L152">
            <v>0</v>
          </cell>
          <cell r="M152">
            <v>0</v>
          </cell>
          <cell r="N152">
            <v>0</v>
          </cell>
          <cell r="O152">
            <v>0</v>
          </cell>
          <cell r="P152">
            <v>0</v>
          </cell>
          <cell r="Q152">
            <v>0</v>
          </cell>
          <cell r="R152">
            <v>0</v>
          </cell>
          <cell r="S152">
            <v>0</v>
          </cell>
          <cell r="T152">
            <v>0</v>
          </cell>
          <cell r="U152">
            <v>0</v>
          </cell>
          <cell r="V152">
            <v>0</v>
          </cell>
          <cell r="W152">
            <v>1</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1343600357.1428573</v>
          </cell>
          <cell r="BX152">
            <v>1343600357.1428573</v>
          </cell>
          <cell r="BY152">
            <v>680757.51428571437</v>
          </cell>
          <cell r="BZ152">
            <v>304549.41428571433</v>
          </cell>
          <cell r="CA152">
            <v>268720.07142857142</v>
          </cell>
          <cell r="CB152">
            <v>1627289.9999999998</v>
          </cell>
          <cell r="CC152">
            <v>299906</v>
          </cell>
          <cell r="CD152">
            <v>3181223</v>
          </cell>
          <cell r="CE152">
            <v>795243.27272727271</v>
          </cell>
          <cell r="CF152">
            <v>264615.38461538462</v>
          </cell>
          <cell r="CG152">
            <v>1</v>
          </cell>
          <cell r="CH152">
            <v>0.48869179600886925</v>
          </cell>
          <cell r="CI152">
            <v>0.88232774474463538</v>
          </cell>
          <cell r="CJ152">
            <v>2313885.6573426574</v>
          </cell>
        </row>
        <row r="153">
          <cell r="A153">
            <v>127</v>
          </cell>
          <cell r="B153" t="str">
            <v xml:space="preserve">              22,0 T</v>
          </cell>
          <cell r="C153">
            <v>300</v>
          </cell>
          <cell r="D153">
            <v>0.95</v>
          </cell>
          <cell r="E153">
            <v>16</v>
          </cell>
          <cell r="F153">
            <v>6.8</v>
          </cell>
          <cell r="G153">
            <v>6</v>
          </cell>
          <cell r="H153">
            <v>76.95</v>
          </cell>
          <cell r="I153" t="str">
            <v>lÝt diezel</v>
          </cell>
          <cell r="J153" t="str">
            <v>1x3/4 Lo¹i 16,5 -25,0 TÊn</v>
          </cell>
          <cell r="K153">
            <v>0</v>
          </cell>
          <cell r="L153">
            <v>0</v>
          </cell>
          <cell r="M153">
            <v>0</v>
          </cell>
          <cell r="N153">
            <v>0</v>
          </cell>
          <cell r="O153">
            <v>0</v>
          </cell>
          <cell r="P153">
            <v>0</v>
          </cell>
          <cell r="Q153">
            <v>0</v>
          </cell>
          <cell r="R153">
            <v>0</v>
          </cell>
          <cell r="S153">
            <v>0</v>
          </cell>
          <cell r="T153">
            <v>0</v>
          </cell>
          <cell r="U153">
            <v>0</v>
          </cell>
          <cell r="V153">
            <v>0</v>
          </cell>
          <cell r="W153">
            <v>1</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1571900624.9999998</v>
          </cell>
          <cell r="BX153">
            <v>1571900624.9999998</v>
          </cell>
          <cell r="BY153">
            <v>796429.64999999991</v>
          </cell>
          <cell r="BZ153">
            <v>356297.47499999998</v>
          </cell>
          <cell r="CA153">
            <v>314380.12499999994</v>
          </cell>
          <cell r="CB153">
            <v>1656348.75</v>
          </cell>
          <cell r="CC153">
            <v>299906</v>
          </cell>
          <cell r="CD153">
            <v>3423362</v>
          </cell>
          <cell r="CE153">
            <v>809444.04545454553</v>
          </cell>
          <cell r="CF153">
            <v>264615.38461538462</v>
          </cell>
          <cell r="CG153">
            <v>1</v>
          </cell>
          <cell r="CH153">
            <v>0.48869179600886925</v>
          </cell>
          <cell r="CI153">
            <v>0.88232774474463538</v>
          </cell>
          <cell r="CJ153">
            <v>2541166.6800699299</v>
          </cell>
        </row>
        <row r="154">
          <cell r="A154">
            <v>128</v>
          </cell>
          <cell r="B154" t="str">
            <v xml:space="preserve">              25,0 T</v>
          </cell>
          <cell r="C154">
            <v>300</v>
          </cell>
          <cell r="D154">
            <v>0.95</v>
          </cell>
          <cell r="E154">
            <v>14</v>
          </cell>
          <cell r="F154">
            <v>6.8</v>
          </cell>
          <cell r="G154">
            <v>6</v>
          </cell>
          <cell r="H154">
            <v>81</v>
          </cell>
          <cell r="I154" t="str">
            <v>lÝt diezel</v>
          </cell>
          <cell r="J154" t="str">
            <v>1x3/4 Lo¹i 25,0 -40,0 TÊn</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1</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2042200000</v>
          </cell>
          <cell r="BX154">
            <v>2042200000</v>
          </cell>
          <cell r="BY154">
            <v>905375.33333333337</v>
          </cell>
          <cell r="BZ154">
            <v>462898.66666666669</v>
          </cell>
          <cell r="CA154">
            <v>408440</v>
          </cell>
          <cell r="CB154">
            <v>1743525</v>
          </cell>
          <cell r="CC154">
            <v>337488</v>
          </cell>
          <cell r="CD154">
            <v>3857727</v>
          </cell>
          <cell r="CE154">
            <v>852046.36363636365</v>
          </cell>
          <cell r="CF154">
            <v>316153.84615384619</v>
          </cell>
          <cell r="CG154">
            <v>1</v>
          </cell>
          <cell r="CH154">
            <v>0.48869179600886919</v>
          </cell>
          <cell r="CI154">
            <v>0.93678544467905878</v>
          </cell>
          <cell r="CJ154">
            <v>2944914.2097902098</v>
          </cell>
        </row>
        <row r="155">
          <cell r="A155">
            <v>129</v>
          </cell>
          <cell r="B155" t="str">
            <v xml:space="preserve">              27,0 T</v>
          </cell>
          <cell r="C155">
            <v>300</v>
          </cell>
          <cell r="D155">
            <v>0.95</v>
          </cell>
          <cell r="E155">
            <v>14</v>
          </cell>
          <cell r="F155">
            <v>6.6</v>
          </cell>
          <cell r="G155">
            <v>6</v>
          </cell>
          <cell r="H155">
            <v>86.4</v>
          </cell>
          <cell r="I155" t="str">
            <v>lÝt diezel</v>
          </cell>
          <cell r="J155" t="str">
            <v>1x3/4 Lo¹i 25,0 -40,0 TÊn</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1</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2401800000</v>
          </cell>
          <cell r="BX155">
            <v>2401800000</v>
          </cell>
          <cell r="BY155">
            <v>1064798.0000000002</v>
          </cell>
          <cell r="BZ155">
            <v>528396</v>
          </cell>
          <cell r="CA155">
            <v>480360</v>
          </cell>
          <cell r="CB155">
            <v>1859760.0000000002</v>
          </cell>
          <cell r="CC155">
            <v>337488</v>
          </cell>
          <cell r="CD155">
            <v>4270802</v>
          </cell>
          <cell r="CE155">
            <v>908849.4545454547</v>
          </cell>
          <cell r="CF155">
            <v>316153.84615384619</v>
          </cell>
          <cell r="CG155">
            <v>1</v>
          </cell>
          <cell r="CH155">
            <v>0.48869179600886919</v>
          </cell>
          <cell r="CI155">
            <v>0.93678544467905878</v>
          </cell>
          <cell r="CJ155">
            <v>3298557.3006993011</v>
          </cell>
        </row>
        <row r="156">
          <cell r="A156">
            <v>130</v>
          </cell>
          <cell r="B156" t="str">
            <v xml:space="preserve">              32,0 T</v>
          </cell>
          <cell r="C156">
            <v>300</v>
          </cell>
          <cell r="D156">
            <v>0.95</v>
          </cell>
          <cell r="E156">
            <v>14</v>
          </cell>
          <cell r="F156">
            <v>6.6</v>
          </cell>
          <cell r="G156">
            <v>6</v>
          </cell>
          <cell r="H156">
            <v>91.68</v>
          </cell>
          <cell r="I156" t="str">
            <v>lÝt diezel</v>
          </cell>
          <cell r="J156" t="str">
            <v>1x3/4 Lo¹i 25,0 -40,0 TÊn</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1</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3375800386.1003861</v>
          </cell>
          <cell r="BX156">
            <v>3375800386.1003861</v>
          </cell>
          <cell r="BY156">
            <v>1496604.8378378379</v>
          </cell>
          <cell r="BZ156">
            <v>742676.08494208497</v>
          </cell>
          <cell r="CA156">
            <v>675160.07722007716</v>
          </cell>
          <cell r="CB156">
            <v>1973412.0000000002</v>
          </cell>
          <cell r="CC156">
            <v>337488</v>
          </cell>
          <cell r="CD156">
            <v>5225341</v>
          </cell>
          <cell r="CE156">
            <v>964390.25454545475</v>
          </cell>
          <cell r="CF156">
            <v>316153.84615384619</v>
          </cell>
          <cell r="CG156">
            <v>1</v>
          </cell>
          <cell r="CH156">
            <v>0.48869179600886925</v>
          </cell>
          <cell r="CI156">
            <v>0.93678544467905878</v>
          </cell>
          <cell r="CJ156">
            <v>4194985.1006993009</v>
          </cell>
        </row>
        <row r="157">
          <cell r="A157">
            <v>131</v>
          </cell>
          <cell r="B157" t="str">
            <v xml:space="preserve">              36,0 T</v>
          </cell>
          <cell r="C157">
            <v>300</v>
          </cell>
          <cell r="D157">
            <v>0.95</v>
          </cell>
          <cell r="E157">
            <v>14</v>
          </cell>
          <cell r="F157">
            <v>6.6</v>
          </cell>
          <cell r="G157">
            <v>6</v>
          </cell>
          <cell r="H157">
            <v>116.4</v>
          </cell>
          <cell r="I157" t="str">
            <v>lÝt diezel</v>
          </cell>
          <cell r="J157" t="str">
            <v>1x3/4 Lo¹i 25,0 -40,0 TÊn</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1</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4211900386.1003861</v>
          </cell>
          <cell r="BX157">
            <v>4211900386.1003861</v>
          </cell>
          <cell r="BY157">
            <v>1867275.8378378379</v>
          </cell>
          <cell r="BZ157">
            <v>926618.08494208497</v>
          </cell>
          <cell r="CA157">
            <v>842380.07722007716</v>
          </cell>
          <cell r="CB157">
            <v>2505510</v>
          </cell>
          <cell r="CC157">
            <v>337488</v>
          </cell>
          <cell r="CD157">
            <v>6479272</v>
          </cell>
          <cell r="CE157">
            <v>1224422.1818181819</v>
          </cell>
          <cell r="CF157">
            <v>316153.84615384619</v>
          </cell>
          <cell r="CG157">
            <v>1</v>
          </cell>
          <cell r="CH157">
            <v>0.48869179600886919</v>
          </cell>
          <cell r="CI157">
            <v>0.93678544467905878</v>
          </cell>
          <cell r="CJ157">
            <v>5176850.0279720277</v>
          </cell>
        </row>
        <row r="158">
          <cell r="A158">
            <v>132</v>
          </cell>
          <cell r="B158" t="str">
            <v xml:space="preserve">              42,0 T</v>
          </cell>
          <cell r="C158">
            <v>300</v>
          </cell>
          <cell r="D158">
            <v>0.95</v>
          </cell>
          <cell r="E158">
            <v>14</v>
          </cell>
          <cell r="F158">
            <v>6.6</v>
          </cell>
          <cell r="G158">
            <v>6</v>
          </cell>
          <cell r="H158">
            <v>130.56</v>
          </cell>
          <cell r="I158" t="str">
            <v>lÝt diezel</v>
          </cell>
          <cell r="J158" t="str">
            <v>1x3/4 Lo¹i &gt; 40,0 tÊn</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1</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5100600000</v>
          </cell>
          <cell r="BX158">
            <v>5100600000</v>
          </cell>
          <cell r="BY158">
            <v>2261266.0000000005</v>
          </cell>
          <cell r="BZ158">
            <v>1122132</v>
          </cell>
          <cell r="CA158">
            <v>1020120</v>
          </cell>
          <cell r="CB158">
            <v>2810304</v>
          </cell>
          <cell r="CC158">
            <v>359877</v>
          </cell>
          <cell r="CD158">
            <v>7573699</v>
          </cell>
          <cell r="CE158">
            <v>1373372.5090909093</v>
          </cell>
          <cell r="CF158">
            <v>316153.84615384619</v>
          </cell>
          <cell r="CG158">
            <v>1</v>
          </cell>
          <cell r="CH158">
            <v>0.48869179600886925</v>
          </cell>
          <cell r="CI158">
            <v>0.87850528417722218</v>
          </cell>
          <cell r="CJ158">
            <v>6093044.3552447557</v>
          </cell>
        </row>
        <row r="159">
          <cell r="A159">
            <v>133</v>
          </cell>
          <cell r="B159" t="str">
            <v xml:space="preserve">              55,0 T</v>
          </cell>
          <cell r="C159">
            <v>300</v>
          </cell>
          <cell r="D159">
            <v>0.95</v>
          </cell>
          <cell r="E159">
            <v>14</v>
          </cell>
          <cell r="F159">
            <v>6.5</v>
          </cell>
          <cell r="G159">
            <v>6</v>
          </cell>
          <cell r="H159">
            <v>156</v>
          </cell>
          <cell r="I159" t="str">
            <v>lÝt diezel</v>
          </cell>
          <cell r="J159" t="str">
            <v>1x4/4 Lo¹i &gt; 40,0 tÊn</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1</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5530300000</v>
          </cell>
          <cell r="BX159">
            <v>5530300000</v>
          </cell>
          <cell r="BY159">
            <v>2451766.333333334</v>
          </cell>
          <cell r="BZ159">
            <v>1198231.6666666667</v>
          </cell>
          <cell r="CA159">
            <v>1106060</v>
          </cell>
          <cell r="CB159">
            <v>3357900</v>
          </cell>
          <cell r="CC159">
            <v>420648</v>
          </cell>
          <cell r="CD159">
            <v>8534606</v>
          </cell>
          <cell r="CE159">
            <v>1640978.1818181819</v>
          </cell>
          <cell r="CF159">
            <v>370769.23076923075</v>
          </cell>
          <cell r="CG159">
            <v>1</v>
          </cell>
          <cell r="CH159">
            <v>0.48869179600886919</v>
          </cell>
          <cell r="CI159">
            <v>0.88142397151354757</v>
          </cell>
          <cell r="CJ159">
            <v>6767805.4125874136</v>
          </cell>
        </row>
        <row r="160">
          <cell r="A160">
            <v>0</v>
          </cell>
          <cell r="B160" t="str">
            <v>¤ t« ®Çu kÐo - c«ng suÊt: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row>
        <row r="161">
          <cell r="A161">
            <v>134</v>
          </cell>
          <cell r="B161" t="str">
            <v xml:space="preserve">              150,0 CV</v>
          </cell>
          <cell r="C161">
            <v>200</v>
          </cell>
          <cell r="D161">
            <v>0.95</v>
          </cell>
          <cell r="E161">
            <v>13</v>
          </cell>
          <cell r="F161">
            <v>4.8499999999999996</v>
          </cell>
          <cell r="G161">
            <v>6</v>
          </cell>
          <cell r="H161">
            <v>30</v>
          </cell>
          <cell r="I161" t="str">
            <v>lÝt diezel</v>
          </cell>
          <cell r="J161" t="str">
            <v>1x3/4 Lo¹i  7,5 - 16,5 TÊn</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448050000.00000006</v>
          </cell>
          <cell r="BX161">
            <v>448050000.00000006</v>
          </cell>
          <cell r="BY161">
            <v>276670.87500000006</v>
          </cell>
          <cell r="BZ161">
            <v>108652.125</v>
          </cell>
          <cell r="CA161">
            <v>134415.00000000003</v>
          </cell>
          <cell r="CB161">
            <v>645750</v>
          </cell>
          <cell r="CC161">
            <v>283914</v>
          </cell>
          <cell r="CD161">
            <v>1449402</v>
          </cell>
          <cell r="CE161">
            <v>315572.72727272729</v>
          </cell>
          <cell r="CF161">
            <v>264615.38461538462</v>
          </cell>
          <cell r="CG161">
            <v>1</v>
          </cell>
          <cell r="CH161">
            <v>0.48869179600886919</v>
          </cell>
          <cell r="CI161">
            <v>0.93202654541651564</v>
          </cell>
          <cell r="CJ161">
            <v>1099926.111888112</v>
          </cell>
        </row>
        <row r="162">
          <cell r="A162">
            <v>135</v>
          </cell>
          <cell r="B162" t="str">
            <v xml:space="preserve">              180,0 CV</v>
          </cell>
          <cell r="C162">
            <v>200</v>
          </cell>
          <cell r="D162">
            <v>0.95</v>
          </cell>
          <cell r="E162">
            <v>13</v>
          </cell>
          <cell r="F162">
            <v>4.8499999999999996</v>
          </cell>
          <cell r="G162">
            <v>6</v>
          </cell>
          <cell r="H162">
            <v>36</v>
          </cell>
          <cell r="I162" t="str">
            <v>lÝt diezel</v>
          </cell>
          <cell r="J162" t="str">
            <v>1x3/4 Lo¹i  7,5 -16,5 TÊn</v>
          </cell>
          <cell r="K162">
            <v>0</v>
          </cell>
          <cell r="L162">
            <v>0</v>
          </cell>
          <cell r="M162">
            <v>0</v>
          </cell>
          <cell r="N162">
            <v>0</v>
          </cell>
          <cell r="O162">
            <v>0</v>
          </cell>
          <cell r="P162">
            <v>0</v>
          </cell>
          <cell r="Q162">
            <v>0</v>
          </cell>
          <cell r="R162">
            <v>0</v>
          </cell>
          <cell r="S162">
            <v>0</v>
          </cell>
          <cell r="T162">
            <v>0</v>
          </cell>
          <cell r="U162">
            <v>0</v>
          </cell>
          <cell r="V162">
            <v>0</v>
          </cell>
          <cell r="W162">
            <v>1</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535500000.00000012</v>
          </cell>
          <cell r="BX162">
            <v>535500000.00000012</v>
          </cell>
          <cell r="BY162">
            <v>330671.25000000006</v>
          </cell>
          <cell r="BZ162">
            <v>129858.75000000001</v>
          </cell>
          <cell r="CA162">
            <v>160650.00000000003</v>
          </cell>
          <cell r="CB162">
            <v>774900</v>
          </cell>
          <cell r="CC162">
            <v>283914</v>
          </cell>
          <cell r="CD162">
            <v>1679994</v>
          </cell>
          <cell r="CE162">
            <v>378687.27272727276</v>
          </cell>
          <cell r="CF162">
            <v>264615.38461538462</v>
          </cell>
          <cell r="CG162">
            <v>1</v>
          </cell>
          <cell r="CH162">
            <v>0.48869179600886925</v>
          </cell>
          <cell r="CI162">
            <v>0.93202654541651564</v>
          </cell>
          <cell r="CJ162">
            <v>1264482.6573426574</v>
          </cell>
        </row>
        <row r="163">
          <cell r="A163">
            <v>136</v>
          </cell>
          <cell r="B163" t="str">
            <v xml:space="preserve">              200,0 CV</v>
          </cell>
          <cell r="C163">
            <v>200</v>
          </cell>
          <cell r="D163">
            <v>0.95</v>
          </cell>
          <cell r="E163">
            <v>13</v>
          </cell>
          <cell r="F163">
            <v>4.8499999999999996</v>
          </cell>
          <cell r="G163">
            <v>6</v>
          </cell>
          <cell r="H163">
            <v>40</v>
          </cell>
          <cell r="I163" t="str">
            <v>lÝt diezel</v>
          </cell>
          <cell r="J163" t="str">
            <v>1x3/4 Lo¹i  16,5 -25,0 TÊn</v>
          </cell>
          <cell r="K163">
            <v>0</v>
          </cell>
          <cell r="L163">
            <v>0</v>
          </cell>
          <cell r="M163">
            <v>0</v>
          </cell>
          <cell r="N163">
            <v>0</v>
          </cell>
          <cell r="O163">
            <v>0</v>
          </cell>
          <cell r="P163">
            <v>0</v>
          </cell>
          <cell r="Q163">
            <v>0</v>
          </cell>
          <cell r="R163">
            <v>0</v>
          </cell>
          <cell r="S163">
            <v>0</v>
          </cell>
          <cell r="T163">
            <v>0</v>
          </cell>
          <cell r="U163">
            <v>0</v>
          </cell>
          <cell r="V163">
            <v>0</v>
          </cell>
          <cell r="W163">
            <v>1</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618750000</v>
          </cell>
          <cell r="BX163">
            <v>618750000</v>
          </cell>
          <cell r="BY163">
            <v>382078.125</v>
          </cell>
          <cell r="BZ163">
            <v>150046.87499999997</v>
          </cell>
          <cell r="CA163">
            <v>185625</v>
          </cell>
          <cell r="CB163">
            <v>861000</v>
          </cell>
          <cell r="CC163">
            <v>299906</v>
          </cell>
          <cell r="CD163">
            <v>1878656</v>
          </cell>
          <cell r="CE163">
            <v>420763.63636363641</v>
          </cell>
          <cell r="CF163">
            <v>264615.38461538462</v>
          </cell>
          <cell r="CG163">
            <v>1</v>
          </cell>
          <cell r="CH163">
            <v>0.48869179600886925</v>
          </cell>
          <cell r="CI163">
            <v>0.88232774474463538</v>
          </cell>
          <cell r="CJ163">
            <v>1403129.0209790212</v>
          </cell>
        </row>
        <row r="164">
          <cell r="A164">
            <v>137</v>
          </cell>
          <cell r="B164" t="str">
            <v xml:space="preserve">              240,0 CV</v>
          </cell>
          <cell r="C164">
            <v>200</v>
          </cell>
          <cell r="D164">
            <v>0.95</v>
          </cell>
          <cell r="E164">
            <v>12</v>
          </cell>
          <cell r="F164">
            <v>4.3499999999999996</v>
          </cell>
          <cell r="G164">
            <v>6</v>
          </cell>
          <cell r="H164">
            <v>48</v>
          </cell>
          <cell r="I164" t="str">
            <v>lÝt diezel</v>
          </cell>
          <cell r="J164" t="str">
            <v>1x3/4 Lo¹i  16,5 -25,0 TÊn</v>
          </cell>
          <cell r="K164">
            <v>0</v>
          </cell>
          <cell r="L164">
            <v>0</v>
          </cell>
          <cell r="M164">
            <v>0</v>
          </cell>
          <cell r="N164">
            <v>0</v>
          </cell>
          <cell r="O164">
            <v>0</v>
          </cell>
          <cell r="P164">
            <v>0</v>
          </cell>
          <cell r="Q164">
            <v>0</v>
          </cell>
          <cell r="R164">
            <v>0</v>
          </cell>
          <cell r="S164">
            <v>0</v>
          </cell>
          <cell r="T164">
            <v>0</v>
          </cell>
          <cell r="U164">
            <v>0</v>
          </cell>
          <cell r="V164">
            <v>0</v>
          </cell>
          <cell r="W164">
            <v>1</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764549885.05747139</v>
          </cell>
          <cell r="BX164">
            <v>764549885.05747139</v>
          </cell>
          <cell r="BY164">
            <v>435793.43448275863</v>
          </cell>
          <cell r="BZ164">
            <v>166289.60000000001</v>
          </cell>
          <cell r="CA164">
            <v>229364.96551724139</v>
          </cell>
          <cell r="CB164">
            <v>1033200</v>
          </cell>
          <cell r="CC164">
            <v>299906</v>
          </cell>
          <cell r="CD164">
            <v>2164554</v>
          </cell>
          <cell r="CE164">
            <v>504916.36363636365</v>
          </cell>
          <cell r="CF164">
            <v>264615.38461538462</v>
          </cell>
          <cell r="CG164">
            <v>1</v>
          </cell>
          <cell r="CH164">
            <v>0.48869179600886919</v>
          </cell>
          <cell r="CI164">
            <v>0.88232774474463538</v>
          </cell>
          <cell r="CJ164">
            <v>1600979.7482517483</v>
          </cell>
        </row>
        <row r="165">
          <cell r="A165">
            <v>138</v>
          </cell>
          <cell r="B165" t="str">
            <v xml:space="preserve">              255,0 CV</v>
          </cell>
          <cell r="C165">
            <v>200</v>
          </cell>
          <cell r="D165">
            <v>0.95</v>
          </cell>
          <cell r="E165">
            <v>12</v>
          </cell>
          <cell r="F165">
            <v>4.3499999999999996</v>
          </cell>
          <cell r="G165">
            <v>6</v>
          </cell>
          <cell r="H165">
            <v>51</v>
          </cell>
          <cell r="I165" t="str">
            <v>lÝt diezel</v>
          </cell>
          <cell r="J165" t="str">
            <v>1x3/4 Lo¹i 25,0 -40,0 TÊn</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878299770.11494267</v>
          </cell>
          <cell r="BX165">
            <v>878299770.11494267</v>
          </cell>
          <cell r="BY165">
            <v>500630.86896551726</v>
          </cell>
          <cell r="BZ165">
            <v>191030.2</v>
          </cell>
          <cell r="CA165">
            <v>263489.93103448278</v>
          </cell>
          <cell r="CB165">
            <v>1097775</v>
          </cell>
          <cell r="CC165">
            <v>337488</v>
          </cell>
          <cell r="CD165">
            <v>2390414</v>
          </cell>
          <cell r="CE165">
            <v>536473.63636363635</v>
          </cell>
          <cell r="CF165">
            <v>316153.84615384619</v>
          </cell>
          <cell r="CG165">
            <v>1</v>
          </cell>
          <cell r="CH165">
            <v>0.48869179600886919</v>
          </cell>
          <cell r="CI165">
            <v>0.93678544467905878</v>
          </cell>
          <cell r="CJ165">
            <v>1807778.4825174825</v>
          </cell>
        </row>
        <row r="166">
          <cell r="A166">
            <v>139</v>
          </cell>
          <cell r="B166" t="str">
            <v xml:space="preserve">              272,0 CV</v>
          </cell>
          <cell r="C166">
            <v>200</v>
          </cell>
          <cell r="D166">
            <v>0.95</v>
          </cell>
          <cell r="E166">
            <v>11</v>
          </cell>
          <cell r="F166">
            <v>4.04</v>
          </cell>
          <cell r="G166">
            <v>6</v>
          </cell>
          <cell r="H166">
            <v>56</v>
          </cell>
          <cell r="I166" t="str">
            <v>lÝt diezel</v>
          </cell>
          <cell r="J166" t="str">
            <v>1x3/4 Lo¹i 25,0 -40,0 TÊn</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1</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1079950219.6193266</v>
          </cell>
          <cell r="BX166">
            <v>1079950219.6193266</v>
          </cell>
          <cell r="BY166">
            <v>564273.98975109821</v>
          </cell>
          <cell r="BZ166">
            <v>218149.94436310395</v>
          </cell>
          <cell r="CA166">
            <v>323985.06588579796</v>
          </cell>
          <cell r="CB166">
            <v>1205400</v>
          </cell>
          <cell r="CC166">
            <v>337488</v>
          </cell>
          <cell r="CD166">
            <v>2649297</v>
          </cell>
          <cell r="CE166">
            <v>589069.09090909094</v>
          </cell>
          <cell r="CF166">
            <v>316153.84615384619</v>
          </cell>
          <cell r="CG166">
            <v>1</v>
          </cell>
          <cell r="CH166">
            <v>0.48869179600886919</v>
          </cell>
          <cell r="CI166">
            <v>0.93678544467905878</v>
          </cell>
          <cell r="CJ166">
            <v>2011631.9370629371</v>
          </cell>
        </row>
        <row r="167">
          <cell r="A167">
            <v>0</v>
          </cell>
          <cell r="B167" t="str">
            <v xml:space="preserve">¤ t« chuyÓn trén bª t«ng - dung tÝch thïng trén: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row>
        <row r="168">
          <cell r="A168">
            <v>140</v>
          </cell>
          <cell r="B168" t="str">
            <v xml:space="preserve">              5,0 m3 </v>
          </cell>
          <cell r="C168">
            <v>220</v>
          </cell>
          <cell r="D168">
            <v>0.95</v>
          </cell>
          <cell r="E168">
            <v>17</v>
          </cell>
          <cell r="F168">
            <v>5.7</v>
          </cell>
          <cell r="G168">
            <v>6</v>
          </cell>
          <cell r="H168">
            <v>36</v>
          </cell>
          <cell r="I168" t="str">
            <v>lÝt diezel</v>
          </cell>
          <cell r="J168" t="str">
            <v xml:space="preserve">1x1/4 +1x3/4 Lo¹i  7,5 -16,5 TÊn </v>
          </cell>
          <cell r="K168">
            <v>0</v>
          </cell>
          <cell r="L168">
            <v>0</v>
          </cell>
          <cell r="M168">
            <v>0</v>
          </cell>
          <cell r="N168">
            <v>0</v>
          </cell>
          <cell r="O168">
            <v>0</v>
          </cell>
          <cell r="P168">
            <v>0</v>
          </cell>
          <cell r="Q168">
            <v>0</v>
          </cell>
          <cell r="R168">
            <v>0</v>
          </cell>
          <cell r="S168">
            <v>0</v>
          </cell>
          <cell r="T168">
            <v>0</v>
          </cell>
          <cell r="U168">
            <v>1</v>
          </cell>
          <cell r="V168">
            <v>0</v>
          </cell>
          <cell r="W168">
            <v>1</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670850700.17953324</v>
          </cell>
          <cell r="BX168">
            <v>670850700.17953324</v>
          </cell>
          <cell r="BY168">
            <v>492465.40035906644</v>
          </cell>
          <cell r="BZ168">
            <v>173811.31777378815</v>
          </cell>
          <cell r="CA168">
            <v>182959.28186714542</v>
          </cell>
          <cell r="CB168">
            <v>774900</v>
          </cell>
          <cell r="CC168">
            <v>493463</v>
          </cell>
          <cell r="CD168">
            <v>2117599</v>
          </cell>
          <cell r="CE168">
            <v>378687.27272727276</v>
          </cell>
          <cell r="CF168">
            <v>457692.30769230769</v>
          </cell>
          <cell r="CG168">
            <v>1</v>
          </cell>
          <cell r="CH168">
            <v>0.48869179600886925</v>
          </cell>
          <cell r="CI168">
            <v>0.92751089279704391</v>
          </cell>
          <cell r="CJ168">
            <v>1685615.5804195805</v>
          </cell>
        </row>
        <row r="169">
          <cell r="A169">
            <v>141</v>
          </cell>
          <cell r="B169" t="str">
            <v xml:space="preserve">              6,0 m3 </v>
          </cell>
          <cell r="C169">
            <v>220</v>
          </cell>
          <cell r="D169">
            <v>0.95</v>
          </cell>
          <cell r="E169">
            <v>17</v>
          </cell>
          <cell r="F169">
            <v>5.7</v>
          </cell>
          <cell r="G169">
            <v>6</v>
          </cell>
          <cell r="H169">
            <v>43</v>
          </cell>
          <cell r="I169" t="str">
            <v>lÝt diezel</v>
          </cell>
          <cell r="J169" t="str">
            <v xml:space="preserve">1x1/4 +1x3/4 Lo¹i  7,5 -16,5 TÊn </v>
          </cell>
          <cell r="K169">
            <v>0</v>
          </cell>
          <cell r="L169">
            <v>0</v>
          </cell>
          <cell r="M169">
            <v>0</v>
          </cell>
          <cell r="N169">
            <v>0</v>
          </cell>
          <cell r="O169">
            <v>0</v>
          </cell>
          <cell r="P169">
            <v>0</v>
          </cell>
          <cell r="Q169">
            <v>0</v>
          </cell>
          <cell r="R169">
            <v>0</v>
          </cell>
          <cell r="S169">
            <v>0</v>
          </cell>
          <cell r="T169">
            <v>0</v>
          </cell>
          <cell r="U169">
            <v>1</v>
          </cell>
          <cell r="V169">
            <v>0</v>
          </cell>
          <cell r="W169">
            <v>1</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771600430.87971282</v>
          </cell>
          <cell r="BX169">
            <v>771600430.87971282</v>
          </cell>
          <cell r="BY169">
            <v>566424.86175942549</v>
          </cell>
          <cell r="BZ169">
            <v>199914.65709156197</v>
          </cell>
          <cell r="CA169">
            <v>210436.4811490126</v>
          </cell>
          <cell r="CB169">
            <v>925575</v>
          </cell>
          <cell r="CC169">
            <v>493463</v>
          </cell>
          <cell r="CD169">
            <v>2395814</v>
          </cell>
          <cell r="CE169">
            <v>452320.90909090912</v>
          </cell>
          <cell r="CF169">
            <v>457692.30769230769</v>
          </cell>
          <cell r="CG169">
            <v>1</v>
          </cell>
          <cell r="CH169">
            <v>0.48869179600886919</v>
          </cell>
          <cell r="CI169">
            <v>0.92751089279704391</v>
          </cell>
          <cell r="CJ169">
            <v>1886789.2167832169</v>
          </cell>
        </row>
        <row r="170">
          <cell r="A170">
            <v>142</v>
          </cell>
          <cell r="B170" t="str">
            <v xml:space="preserve">              8,0 m3 </v>
          </cell>
          <cell r="C170">
            <v>220</v>
          </cell>
          <cell r="D170">
            <v>0.95</v>
          </cell>
          <cell r="E170">
            <v>17</v>
          </cell>
          <cell r="F170">
            <v>5.7</v>
          </cell>
          <cell r="G170">
            <v>6</v>
          </cell>
          <cell r="H170">
            <v>50</v>
          </cell>
          <cell r="I170" t="str">
            <v>lÝt diezel</v>
          </cell>
          <cell r="J170" t="str">
            <v xml:space="preserve">1x1/4 +1x3/4Lo¹i  16,55 -25 TÊn </v>
          </cell>
          <cell r="K170">
            <v>0</v>
          </cell>
          <cell r="L170">
            <v>0</v>
          </cell>
          <cell r="M170">
            <v>0</v>
          </cell>
          <cell r="N170">
            <v>0</v>
          </cell>
          <cell r="O170">
            <v>0</v>
          </cell>
          <cell r="P170">
            <v>0</v>
          </cell>
          <cell r="Q170">
            <v>0</v>
          </cell>
          <cell r="R170">
            <v>0</v>
          </cell>
          <cell r="S170">
            <v>0</v>
          </cell>
          <cell r="T170">
            <v>0</v>
          </cell>
          <cell r="U170">
            <v>1</v>
          </cell>
          <cell r="V170">
            <v>0</v>
          </cell>
          <cell r="W170">
            <v>1</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1200800287.2531419</v>
          </cell>
          <cell r="BX170">
            <v>1200800287.2531419</v>
          </cell>
          <cell r="BY170">
            <v>881496.57450628374</v>
          </cell>
          <cell r="BZ170">
            <v>311116.43806104129</v>
          </cell>
          <cell r="CA170">
            <v>327490.98743267509</v>
          </cell>
          <cell r="CB170">
            <v>1076250</v>
          </cell>
          <cell r="CC170">
            <v>521450</v>
          </cell>
          <cell r="CD170">
            <v>3117804</v>
          </cell>
          <cell r="CE170">
            <v>525954.54545454553</v>
          </cell>
          <cell r="CF170">
            <v>457692.30769230769</v>
          </cell>
          <cell r="CG170">
            <v>1</v>
          </cell>
          <cell r="CH170">
            <v>0.48869179600886925</v>
          </cell>
          <cell r="CI170">
            <v>0.8777299984510647</v>
          </cell>
          <cell r="CJ170">
            <v>2503750.8531468529</v>
          </cell>
        </row>
        <row r="171">
          <cell r="A171">
            <v>143</v>
          </cell>
          <cell r="B171" t="str">
            <v xml:space="preserve">              8,7 m3 </v>
          </cell>
          <cell r="C171">
            <v>220</v>
          </cell>
          <cell r="D171">
            <v>0.95</v>
          </cell>
          <cell r="E171">
            <v>17</v>
          </cell>
          <cell r="F171">
            <v>5.5</v>
          </cell>
          <cell r="G171">
            <v>6</v>
          </cell>
          <cell r="H171">
            <v>52</v>
          </cell>
          <cell r="I171" t="str">
            <v>lÝt diezel</v>
          </cell>
          <cell r="J171" t="str">
            <v xml:space="preserve">1x1/4 +1x3/4 Lo¹i  16,5 -25 TÊn </v>
          </cell>
          <cell r="K171">
            <v>0</v>
          </cell>
          <cell r="L171">
            <v>0</v>
          </cell>
          <cell r="M171">
            <v>0</v>
          </cell>
          <cell r="N171">
            <v>0</v>
          </cell>
          <cell r="O171">
            <v>0</v>
          </cell>
          <cell r="P171">
            <v>0</v>
          </cell>
          <cell r="Q171">
            <v>0</v>
          </cell>
          <cell r="R171">
            <v>0</v>
          </cell>
          <cell r="S171">
            <v>0</v>
          </cell>
          <cell r="T171">
            <v>0</v>
          </cell>
          <cell r="U171">
            <v>1</v>
          </cell>
          <cell r="V171">
            <v>0</v>
          </cell>
          <cell r="W171">
            <v>1</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1409149728.7522602</v>
          </cell>
          <cell r="BX171">
            <v>1409149728.7522602</v>
          </cell>
          <cell r="BY171">
            <v>1034444.0054249547</v>
          </cell>
          <cell r="BZ171">
            <v>352287.43218806508</v>
          </cell>
          <cell r="CA171">
            <v>384313.56238698005</v>
          </cell>
          <cell r="CB171">
            <v>1119300</v>
          </cell>
          <cell r="CC171">
            <v>521450</v>
          </cell>
          <cell r="CD171">
            <v>3411795</v>
          </cell>
          <cell r="CE171">
            <v>546992.72727272729</v>
          </cell>
          <cell r="CF171">
            <v>457692.30769230769</v>
          </cell>
          <cell r="CG171">
            <v>1</v>
          </cell>
          <cell r="CH171">
            <v>0.48869179600886919</v>
          </cell>
          <cell r="CI171">
            <v>0.8777299984510647</v>
          </cell>
          <cell r="CJ171">
            <v>2775730.0349650346</v>
          </cell>
        </row>
        <row r="172">
          <cell r="A172">
            <v>144</v>
          </cell>
          <cell r="B172" t="str">
            <v xml:space="preserve">              10,7 m3 </v>
          </cell>
          <cell r="C172">
            <v>220</v>
          </cell>
          <cell r="D172">
            <v>0.95</v>
          </cell>
          <cell r="E172">
            <v>17</v>
          </cell>
          <cell r="F172">
            <v>5.5</v>
          </cell>
          <cell r="G172">
            <v>6</v>
          </cell>
          <cell r="H172">
            <v>64</v>
          </cell>
          <cell r="I172" t="str">
            <v>lÝt diezel</v>
          </cell>
          <cell r="J172" t="str">
            <v xml:space="preserve">1x1/4 +1x3/4 Lo¹i  16,5 -25 TÊn </v>
          </cell>
          <cell r="K172">
            <v>0</v>
          </cell>
          <cell r="L172">
            <v>0</v>
          </cell>
          <cell r="M172">
            <v>0</v>
          </cell>
          <cell r="N172">
            <v>0</v>
          </cell>
          <cell r="O172">
            <v>0</v>
          </cell>
          <cell r="P172">
            <v>0</v>
          </cell>
          <cell r="Q172">
            <v>0</v>
          </cell>
          <cell r="R172">
            <v>0</v>
          </cell>
          <cell r="S172">
            <v>0</v>
          </cell>
          <cell r="T172">
            <v>0</v>
          </cell>
          <cell r="U172">
            <v>1</v>
          </cell>
          <cell r="V172">
            <v>0</v>
          </cell>
          <cell r="W172">
            <v>1</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1898599999.9999998</v>
          </cell>
          <cell r="BX172">
            <v>1898599999.9999998</v>
          </cell>
          <cell r="BY172">
            <v>1393745</v>
          </cell>
          <cell r="BZ172">
            <v>474649.99999999994</v>
          </cell>
          <cell r="CA172">
            <v>517799.99999999994</v>
          </cell>
          <cell r="CB172">
            <v>1377600</v>
          </cell>
          <cell r="CC172">
            <v>521450</v>
          </cell>
          <cell r="CD172">
            <v>4285245</v>
          </cell>
          <cell r="CE172">
            <v>673221.81818181823</v>
          </cell>
          <cell r="CF172">
            <v>457692.30769230769</v>
          </cell>
          <cell r="CG172">
            <v>1</v>
          </cell>
          <cell r="CH172">
            <v>0.48869179600886919</v>
          </cell>
          <cell r="CI172">
            <v>0.8777299984510647</v>
          </cell>
          <cell r="CJ172">
            <v>3517109.1258741259</v>
          </cell>
        </row>
        <row r="173">
          <cell r="A173">
            <v>145</v>
          </cell>
          <cell r="B173" t="str">
            <v xml:space="preserve">              14,5 m3 </v>
          </cell>
          <cell r="C173">
            <v>220</v>
          </cell>
          <cell r="D173">
            <v>0.95</v>
          </cell>
          <cell r="E173">
            <v>17</v>
          </cell>
          <cell r="F173">
            <v>5.5</v>
          </cell>
          <cell r="G173">
            <v>6</v>
          </cell>
          <cell r="H173">
            <v>70</v>
          </cell>
          <cell r="I173" t="str">
            <v>lÝt diezel</v>
          </cell>
          <cell r="J173" t="str">
            <v xml:space="preserve">1x1/4 +1x3/4 Lo¹i  25 -40 TÊn </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1</v>
          </cell>
          <cell r="Z173">
            <v>0</v>
          </cell>
          <cell r="AA173">
            <v>1</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2587799927.6672692</v>
          </cell>
          <cell r="BX173">
            <v>2587799927.6672692</v>
          </cell>
          <cell r="BY173">
            <v>1899680.4014466542</v>
          </cell>
          <cell r="BZ173">
            <v>646949.98191681737</v>
          </cell>
          <cell r="CA173">
            <v>705763.61663652794</v>
          </cell>
          <cell r="CB173">
            <v>1506750</v>
          </cell>
          <cell r="CC173">
            <v>585419</v>
          </cell>
          <cell r="CD173">
            <v>5344562.9999999991</v>
          </cell>
          <cell r="CE173">
            <v>736336.36363636365</v>
          </cell>
          <cell r="CF173">
            <v>546153.84615384624</v>
          </cell>
          <cell r="CG173">
            <v>1</v>
          </cell>
          <cell r="CH173">
            <v>0.48869179600886919</v>
          </cell>
          <cell r="CI173">
            <v>0.93292811841406964</v>
          </cell>
          <cell r="CJ173">
            <v>4534884.2097902093</v>
          </cell>
        </row>
        <row r="174">
          <cell r="A174">
            <v>0</v>
          </cell>
          <cell r="B174" t="str">
            <v>¤ t« t­íi n­íc - dung tÝch:</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row>
        <row r="175">
          <cell r="A175">
            <v>146</v>
          </cell>
          <cell r="B175" t="str">
            <v xml:space="preserve">              4,0 m3</v>
          </cell>
          <cell r="C175">
            <v>220</v>
          </cell>
          <cell r="D175">
            <v>0.95</v>
          </cell>
          <cell r="E175">
            <v>15</v>
          </cell>
          <cell r="F175">
            <v>4.78</v>
          </cell>
          <cell r="G175">
            <v>6</v>
          </cell>
          <cell r="H175">
            <v>20.25</v>
          </cell>
          <cell r="I175" t="str">
            <v>lÝt diezel</v>
          </cell>
          <cell r="J175" t="str">
            <v>1x2/4 Lo¹i  3,5 - 7,5 TÊn</v>
          </cell>
          <cell r="K175">
            <v>0</v>
          </cell>
          <cell r="L175">
            <v>0</v>
          </cell>
          <cell r="M175">
            <v>0</v>
          </cell>
          <cell r="N175">
            <v>0</v>
          </cell>
          <cell r="O175">
            <v>0</v>
          </cell>
          <cell r="P175">
            <v>0</v>
          </cell>
          <cell r="Q175">
            <v>0</v>
          </cell>
          <cell r="R175">
            <v>1</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382500059.92808634</v>
          </cell>
          <cell r="BX175">
            <v>382500059.92808634</v>
          </cell>
          <cell r="BY175">
            <v>247755.72063523773</v>
          </cell>
          <cell r="BZ175">
            <v>83106.831202556932</v>
          </cell>
          <cell r="CA175">
            <v>104318.19816220537</v>
          </cell>
          <cell r="CB175">
            <v>435881.25</v>
          </cell>
          <cell r="CC175">
            <v>229540</v>
          </cell>
          <cell r="CD175">
            <v>1100602</v>
          </cell>
          <cell r="CE175">
            <v>213011.59090909091</v>
          </cell>
          <cell r="CF175">
            <v>197692.30769230769</v>
          </cell>
          <cell r="CG175">
            <v>1</v>
          </cell>
          <cell r="CH175">
            <v>0.48869179600886919</v>
          </cell>
          <cell r="CI175">
            <v>0.86125428113752589</v>
          </cell>
          <cell r="CJ175">
            <v>845884.64860139857</v>
          </cell>
        </row>
        <row r="176">
          <cell r="A176">
            <v>147</v>
          </cell>
          <cell r="B176" t="str">
            <v xml:space="preserve">              5,0 m3</v>
          </cell>
          <cell r="C176">
            <v>220</v>
          </cell>
          <cell r="D176">
            <v>0.95</v>
          </cell>
          <cell r="E176">
            <v>14</v>
          </cell>
          <cell r="F176">
            <v>4.3499999999999996</v>
          </cell>
          <cell r="G176">
            <v>6</v>
          </cell>
          <cell r="H176">
            <v>22.5</v>
          </cell>
          <cell r="I176" t="str">
            <v>lÝt diezel</v>
          </cell>
          <cell r="J176" t="str">
            <v>1x3/4 Lo¹i  3,5 - 7,5 TÊn</v>
          </cell>
          <cell r="K176">
            <v>0</v>
          </cell>
          <cell r="L176">
            <v>0</v>
          </cell>
          <cell r="M176">
            <v>0</v>
          </cell>
          <cell r="N176">
            <v>0</v>
          </cell>
          <cell r="O176">
            <v>0</v>
          </cell>
          <cell r="P176">
            <v>0</v>
          </cell>
          <cell r="Q176">
            <v>0</v>
          </cell>
          <cell r="R176">
            <v>0</v>
          </cell>
          <cell r="S176">
            <v>1</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433900000</v>
          </cell>
          <cell r="BX176">
            <v>433900000</v>
          </cell>
          <cell r="BY176">
            <v>262312.27272727276</v>
          </cell>
          <cell r="BZ176">
            <v>85793.863636363632</v>
          </cell>
          <cell r="CA176">
            <v>118336.36363636363</v>
          </cell>
          <cell r="CB176">
            <v>484312.5</v>
          </cell>
          <cell r="CC176">
            <v>268721</v>
          </cell>
          <cell r="CD176">
            <v>1219476</v>
          </cell>
          <cell r="CE176">
            <v>236679.54545454547</v>
          </cell>
          <cell r="CF176">
            <v>234615.38461538462</v>
          </cell>
          <cell r="CG176">
            <v>1</v>
          </cell>
          <cell r="CH176">
            <v>0.48869179600886919</v>
          </cell>
          <cell r="CI176">
            <v>0.87308168924417751</v>
          </cell>
          <cell r="CJ176">
            <v>937737.43006993015</v>
          </cell>
        </row>
        <row r="177">
          <cell r="A177">
            <v>148</v>
          </cell>
          <cell r="B177" t="str">
            <v xml:space="preserve">              6,0 m3</v>
          </cell>
          <cell r="C177">
            <v>220</v>
          </cell>
          <cell r="D177">
            <v>0.95</v>
          </cell>
          <cell r="E177">
            <v>14</v>
          </cell>
          <cell r="F177">
            <v>4.3499999999999996</v>
          </cell>
          <cell r="G177">
            <v>6</v>
          </cell>
          <cell r="H177">
            <v>24</v>
          </cell>
          <cell r="I177" t="str">
            <v>lÝt diezel</v>
          </cell>
          <cell r="J177" t="str">
            <v>1x3/4 Lo¹i  3,5 - 7,5 TÊn</v>
          </cell>
          <cell r="K177">
            <v>0</v>
          </cell>
          <cell r="L177">
            <v>0</v>
          </cell>
          <cell r="M177">
            <v>0</v>
          </cell>
          <cell r="N177">
            <v>0</v>
          </cell>
          <cell r="O177">
            <v>0</v>
          </cell>
          <cell r="P177">
            <v>0</v>
          </cell>
          <cell r="Q177">
            <v>0</v>
          </cell>
          <cell r="R177">
            <v>0</v>
          </cell>
          <cell r="S177">
            <v>1</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498300465.11627907</v>
          </cell>
          <cell r="BX177">
            <v>498300465.11627907</v>
          </cell>
          <cell r="BY177">
            <v>301245.28118393238</v>
          </cell>
          <cell r="BZ177">
            <v>98527.591966173364</v>
          </cell>
          <cell r="CA177">
            <v>135900.1268498943</v>
          </cell>
          <cell r="CB177">
            <v>516600</v>
          </cell>
          <cell r="CC177">
            <v>268721</v>
          </cell>
          <cell r="CD177">
            <v>1320994</v>
          </cell>
          <cell r="CE177">
            <v>252458.18181818182</v>
          </cell>
          <cell r="CF177">
            <v>234615.38461538462</v>
          </cell>
          <cell r="CG177">
            <v>1</v>
          </cell>
          <cell r="CH177">
            <v>0.48869179600886919</v>
          </cell>
          <cell r="CI177">
            <v>0.87308168924417751</v>
          </cell>
          <cell r="CJ177">
            <v>1022746.5664335665</v>
          </cell>
        </row>
        <row r="178">
          <cell r="A178">
            <v>149</v>
          </cell>
          <cell r="B178" t="str">
            <v xml:space="preserve">              7,0 m3</v>
          </cell>
          <cell r="C178">
            <v>220</v>
          </cell>
          <cell r="D178">
            <v>0.95</v>
          </cell>
          <cell r="E178">
            <v>13</v>
          </cell>
          <cell r="F178">
            <v>4.12</v>
          </cell>
          <cell r="G178">
            <v>6</v>
          </cell>
          <cell r="H178">
            <v>25.5</v>
          </cell>
          <cell r="I178" t="str">
            <v>lÝt diezel</v>
          </cell>
          <cell r="J178" t="str">
            <v>1x3/4 Lo¹i  7,5 -16,5 TÊn</v>
          </cell>
          <cell r="K178">
            <v>0</v>
          </cell>
          <cell r="L178">
            <v>0</v>
          </cell>
          <cell r="M178">
            <v>0</v>
          </cell>
          <cell r="N178">
            <v>0</v>
          </cell>
          <cell r="O178">
            <v>0</v>
          </cell>
          <cell r="P178">
            <v>0</v>
          </cell>
          <cell r="Q178">
            <v>0</v>
          </cell>
          <cell r="R178">
            <v>0</v>
          </cell>
          <cell r="S178">
            <v>0</v>
          </cell>
          <cell r="T178">
            <v>0</v>
          </cell>
          <cell r="U178">
            <v>0</v>
          </cell>
          <cell r="V178">
            <v>0</v>
          </cell>
          <cell r="W178">
            <v>1</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600299910.99243438</v>
          </cell>
          <cell r="BX178">
            <v>600299910.99243438</v>
          </cell>
          <cell r="BY178">
            <v>336986.54094348021</v>
          </cell>
          <cell r="BZ178">
            <v>112419.80151312862</v>
          </cell>
          <cell r="CA178">
            <v>163718.15754339119</v>
          </cell>
          <cell r="CB178">
            <v>548887.5</v>
          </cell>
          <cell r="CC178">
            <v>283914</v>
          </cell>
          <cell r="CD178">
            <v>1445926</v>
          </cell>
          <cell r="CE178">
            <v>268236.81818181818</v>
          </cell>
          <cell r="CF178">
            <v>264615.38461538462</v>
          </cell>
          <cell r="CG178">
            <v>1</v>
          </cell>
          <cell r="CH178">
            <v>0.48869179600886919</v>
          </cell>
          <cell r="CI178">
            <v>0.93202654541651564</v>
          </cell>
          <cell r="CJ178">
            <v>1145976.7027972029</v>
          </cell>
        </row>
        <row r="179">
          <cell r="A179">
            <v>150</v>
          </cell>
          <cell r="B179" t="str">
            <v xml:space="preserve">              9,0 m3</v>
          </cell>
          <cell r="C179">
            <v>220</v>
          </cell>
          <cell r="D179">
            <v>0.95</v>
          </cell>
          <cell r="E179">
            <v>13</v>
          </cell>
          <cell r="F179">
            <v>4.12</v>
          </cell>
          <cell r="G179">
            <v>6</v>
          </cell>
          <cell r="H179">
            <v>27</v>
          </cell>
          <cell r="I179" t="str">
            <v>lÝt diezel</v>
          </cell>
          <cell r="J179" t="str">
            <v>1x3/4 Lo¹i  7,5 -16,5 TÊn</v>
          </cell>
          <cell r="K179">
            <v>0</v>
          </cell>
          <cell r="L179">
            <v>0</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694499955.49621713</v>
          </cell>
          <cell r="BX179">
            <v>694499955.49621713</v>
          </cell>
          <cell r="BY179">
            <v>389867.02047174005</v>
          </cell>
          <cell r="BZ179">
            <v>130060.9007565643</v>
          </cell>
          <cell r="CA179">
            <v>189409.07877169555</v>
          </cell>
          <cell r="CB179">
            <v>581175</v>
          </cell>
          <cell r="CC179">
            <v>283914</v>
          </cell>
          <cell r="CD179">
            <v>1574426</v>
          </cell>
          <cell r="CE179">
            <v>284015.45454545459</v>
          </cell>
          <cell r="CF179">
            <v>264615.38461538462</v>
          </cell>
          <cell r="CG179">
            <v>1</v>
          </cell>
          <cell r="CH179">
            <v>0.48869179600886925</v>
          </cell>
          <cell r="CI179">
            <v>0.93202654541651564</v>
          </cell>
          <cell r="CJ179">
            <v>1257967.8391608391</v>
          </cell>
        </row>
        <row r="180">
          <cell r="A180">
            <v>151</v>
          </cell>
          <cell r="B180" t="str">
            <v xml:space="preserve">             16 m3</v>
          </cell>
          <cell r="C180">
            <v>240</v>
          </cell>
          <cell r="D180">
            <v>0.95</v>
          </cell>
          <cell r="E180">
            <v>13</v>
          </cell>
          <cell r="F180">
            <v>4.0999999999999996</v>
          </cell>
          <cell r="G180">
            <v>6</v>
          </cell>
          <cell r="H180">
            <v>35.1</v>
          </cell>
          <cell r="I180" t="str">
            <v>lÝt diezel</v>
          </cell>
          <cell r="J180" t="str">
            <v>1x3/4 Lo¹i  7,5 -16,5 TÊn</v>
          </cell>
          <cell r="K180">
            <v>0</v>
          </cell>
          <cell r="L180">
            <v>0</v>
          </cell>
          <cell r="M180">
            <v>0</v>
          </cell>
          <cell r="N180">
            <v>0</v>
          </cell>
          <cell r="O180">
            <v>0</v>
          </cell>
          <cell r="P180">
            <v>0</v>
          </cell>
          <cell r="Q180">
            <v>0</v>
          </cell>
          <cell r="R180">
            <v>0</v>
          </cell>
          <cell r="S180">
            <v>0</v>
          </cell>
          <cell r="T180">
            <v>0</v>
          </cell>
          <cell r="U180">
            <v>0</v>
          </cell>
          <cell r="V180">
            <v>0</v>
          </cell>
          <cell r="W180">
            <v>1</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971999465.47884202</v>
          </cell>
          <cell r="BX180">
            <v>971999465.47884202</v>
          </cell>
          <cell r="BY180">
            <v>500174.7249443208</v>
          </cell>
          <cell r="BZ180">
            <v>166049.90868596881</v>
          </cell>
          <cell r="CA180">
            <v>242999.86636971048</v>
          </cell>
          <cell r="CB180">
            <v>755527.5</v>
          </cell>
          <cell r="CC180">
            <v>283914</v>
          </cell>
          <cell r="CD180">
            <v>1948666</v>
          </cell>
          <cell r="CE180">
            <v>369220.09090909094</v>
          </cell>
          <cell r="CF180">
            <v>264615.38461538462</v>
          </cell>
          <cell r="CG180">
            <v>1</v>
          </cell>
          <cell r="CH180">
            <v>0.48869179600886919</v>
          </cell>
          <cell r="CI180">
            <v>0.93202654541651564</v>
          </cell>
          <cell r="CJ180">
            <v>1543059.9755244753</v>
          </cell>
        </row>
        <row r="181">
          <cell r="A181">
            <v>0</v>
          </cell>
          <cell r="B181" t="str">
            <v>Xe bån hót bïn, hót mïn khoan, dung tÝch:</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row>
        <row r="182">
          <cell r="A182">
            <v>152</v>
          </cell>
          <cell r="B182" t="str">
            <v xml:space="preserve">             2,0 m3 (3 T)</v>
          </cell>
          <cell r="C182">
            <v>220</v>
          </cell>
          <cell r="D182">
            <v>0.95</v>
          </cell>
          <cell r="E182">
            <v>17</v>
          </cell>
          <cell r="F182">
            <v>5.2</v>
          </cell>
          <cell r="G182">
            <v>6</v>
          </cell>
          <cell r="H182">
            <v>18.899999999999999</v>
          </cell>
          <cell r="I182" t="str">
            <v>lÝt diezel</v>
          </cell>
          <cell r="J182" t="str">
            <v>1x2/4 Lo¹i  3,5 &lt;= TÊn</v>
          </cell>
          <cell r="K182">
            <v>0</v>
          </cell>
          <cell r="L182">
            <v>0</v>
          </cell>
          <cell r="M182">
            <v>0</v>
          </cell>
          <cell r="N182">
            <v>0</v>
          </cell>
          <cell r="O182">
            <v>0</v>
          </cell>
          <cell r="P182">
            <v>0</v>
          </cell>
          <cell r="Q182">
            <v>0</v>
          </cell>
          <cell r="R182">
            <v>1</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379950457.03839129</v>
          </cell>
          <cell r="BX182">
            <v>379950457.03839129</v>
          </cell>
          <cell r="BY182">
            <v>278918.17641681904</v>
          </cell>
          <cell r="BZ182">
            <v>89806.47166361977</v>
          </cell>
          <cell r="CA182">
            <v>103622.85191956125</v>
          </cell>
          <cell r="CB182">
            <v>406822.49999999994</v>
          </cell>
          <cell r="CC182">
            <v>214347</v>
          </cell>
          <cell r="CD182">
            <v>1093517</v>
          </cell>
          <cell r="CE182">
            <v>198810.81818181818</v>
          </cell>
          <cell r="CF182">
            <v>197692.30769230769</v>
          </cell>
          <cell r="CG182">
            <v>1</v>
          </cell>
          <cell r="CH182">
            <v>0.48869179600886925</v>
          </cell>
          <cell r="CI182">
            <v>0.92230032467124656</v>
          </cell>
          <cell r="CJ182">
            <v>868850.6258741261</v>
          </cell>
        </row>
        <row r="183">
          <cell r="A183">
            <v>153</v>
          </cell>
          <cell r="B183" t="str">
            <v xml:space="preserve">             3,0 m3 (4.5 T)</v>
          </cell>
          <cell r="C183">
            <v>220</v>
          </cell>
          <cell r="D183">
            <v>0.95</v>
          </cell>
          <cell r="E183">
            <v>17</v>
          </cell>
          <cell r="F183">
            <v>5.2</v>
          </cell>
          <cell r="G183">
            <v>6</v>
          </cell>
          <cell r="H183">
            <v>27</v>
          </cell>
          <cell r="I183" t="str">
            <v>lÝt diezel</v>
          </cell>
          <cell r="J183" t="str">
            <v>1x3/4 Lo¹i  3,5 - 7,5 TÊn</v>
          </cell>
          <cell r="K183">
            <v>0</v>
          </cell>
          <cell r="L183">
            <v>0</v>
          </cell>
          <cell r="M183">
            <v>0</v>
          </cell>
          <cell r="N183">
            <v>0</v>
          </cell>
          <cell r="O183">
            <v>0</v>
          </cell>
          <cell r="P183">
            <v>0</v>
          </cell>
          <cell r="Q183">
            <v>0</v>
          </cell>
          <cell r="R183">
            <v>0</v>
          </cell>
          <cell r="S183">
            <v>1</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560300182.81535661</v>
          </cell>
          <cell r="BX183">
            <v>560300182.81535661</v>
          </cell>
          <cell r="BY183">
            <v>411311.27056672768</v>
          </cell>
          <cell r="BZ183">
            <v>132434.58866544795</v>
          </cell>
          <cell r="CA183">
            <v>152809.14076782452</v>
          </cell>
          <cell r="CB183">
            <v>581175</v>
          </cell>
          <cell r="CC183">
            <v>268721</v>
          </cell>
          <cell r="CD183">
            <v>1546451</v>
          </cell>
          <cell r="CE183">
            <v>284015.45454545459</v>
          </cell>
          <cell r="CF183">
            <v>234615.38461538462</v>
          </cell>
          <cell r="CG183">
            <v>1</v>
          </cell>
          <cell r="CH183">
            <v>0.48869179600886925</v>
          </cell>
          <cell r="CI183">
            <v>0.87308168924417751</v>
          </cell>
          <cell r="CJ183">
            <v>1215185.8391608393</v>
          </cell>
        </row>
        <row r="184">
          <cell r="A184">
            <v>0</v>
          </cell>
          <cell r="B184" t="str">
            <v>Xe Ðp r¸c - träng t¶i:</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row>
        <row r="185">
          <cell r="A185">
            <v>154</v>
          </cell>
          <cell r="B185" t="str">
            <v xml:space="preserve">             1,2 T</v>
          </cell>
          <cell r="C185">
            <v>280</v>
          </cell>
          <cell r="D185">
            <v>0.95</v>
          </cell>
          <cell r="E185">
            <v>17</v>
          </cell>
          <cell r="F185">
            <v>9</v>
          </cell>
          <cell r="G185">
            <v>6</v>
          </cell>
          <cell r="H185">
            <v>16.100000000000001</v>
          </cell>
          <cell r="I185" t="str">
            <v>lÝt diezel</v>
          </cell>
          <cell r="J185" t="str">
            <v>1x2/4 Lo¹i &lt;= 3,5 TÊn</v>
          </cell>
          <cell r="K185">
            <v>0</v>
          </cell>
          <cell r="L185">
            <v>0</v>
          </cell>
          <cell r="M185">
            <v>0</v>
          </cell>
          <cell r="N185">
            <v>0</v>
          </cell>
          <cell r="O185">
            <v>0</v>
          </cell>
          <cell r="P185">
            <v>0</v>
          </cell>
          <cell r="Q185">
            <v>0</v>
          </cell>
          <cell r="R185">
            <v>1</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377550112.35955054</v>
          </cell>
          <cell r="BX185">
            <v>377550112.35955054</v>
          </cell>
          <cell r="BY185">
            <v>217765.51123595503</v>
          </cell>
          <cell r="BZ185">
            <v>121355.39325842695</v>
          </cell>
          <cell r="CA185">
            <v>80903.595505617966</v>
          </cell>
          <cell r="CB185">
            <v>346552.50000000006</v>
          </cell>
          <cell r="CC185">
            <v>214347</v>
          </cell>
          <cell r="CD185">
            <v>980924</v>
          </cell>
          <cell r="CE185">
            <v>169357.36363636368</v>
          </cell>
          <cell r="CF185">
            <v>197692.30769230769</v>
          </cell>
          <cell r="CG185">
            <v>1</v>
          </cell>
          <cell r="CH185">
            <v>0.48869179600886919</v>
          </cell>
          <cell r="CI185">
            <v>0.92230032467124656</v>
          </cell>
          <cell r="CJ185">
            <v>787074.17132867128</v>
          </cell>
        </row>
        <row r="186">
          <cell r="A186">
            <v>155</v>
          </cell>
          <cell r="B186" t="str">
            <v xml:space="preserve">             1,5 T</v>
          </cell>
          <cell r="C186">
            <v>280</v>
          </cell>
          <cell r="D186">
            <v>0.95</v>
          </cell>
          <cell r="E186">
            <v>17</v>
          </cell>
          <cell r="F186">
            <v>9</v>
          </cell>
          <cell r="G186">
            <v>6</v>
          </cell>
          <cell r="H186">
            <v>18</v>
          </cell>
          <cell r="I186" t="str">
            <v>lÝt diezel</v>
          </cell>
          <cell r="J186" t="str">
            <v>1x2/4 Lo¹i &lt;= 3,5 TÊn</v>
          </cell>
          <cell r="K186">
            <v>0</v>
          </cell>
          <cell r="L186">
            <v>0</v>
          </cell>
          <cell r="M186">
            <v>0</v>
          </cell>
          <cell r="N186">
            <v>0</v>
          </cell>
          <cell r="O186">
            <v>0</v>
          </cell>
          <cell r="P186">
            <v>0</v>
          </cell>
          <cell r="Q186">
            <v>0</v>
          </cell>
          <cell r="R186">
            <v>1</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393300674.15730339</v>
          </cell>
          <cell r="BX186">
            <v>393300674.15730339</v>
          </cell>
          <cell r="BY186">
            <v>226850.21027287323</v>
          </cell>
          <cell r="BZ186">
            <v>126418.07383627609</v>
          </cell>
          <cell r="CA186">
            <v>84278.715890850726</v>
          </cell>
          <cell r="CB186">
            <v>387450</v>
          </cell>
          <cell r="CC186">
            <v>214347</v>
          </cell>
          <cell r="CD186">
            <v>1039344</v>
          </cell>
          <cell r="CE186">
            <v>189343.63636363638</v>
          </cell>
          <cell r="CF186">
            <v>197692.30769230769</v>
          </cell>
          <cell r="CG186">
            <v>1</v>
          </cell>
          <cell r="CH186">
            <v>0.48869179600886925</v>
          </cell>
          <cell r="CI186">
            <v>0.92230032467124656</v>
          </cell>
          <cell r="CJ186">
            <v>824582.94405594398</v>
          </cell>
        </row>
        <row r="187">
          <cell r="A187">
            <v>156</v>
          </cell>
          <cell r="B187" t="str">
            <v xml:space="preserve">             2,0 T</v>
          </cell>
          <cell r="C187">
            <v>280</v>
          </cell>
          <cell r="D187">
            <v>0.95</v>
          </cell>
          <cell r="E187">
            <v>17</v>
          </cell>
          <cell r="F187">
            <v>9</v>
          </cell>
          <cell r="G187">
            <v>6</v>
          </cell>
          <cell r="H187">
            <v>20.8</v>
          </cell>
          <cell r="I187" t="str">
            <v>lÝt diezel</v>
          </cell>
          <cell r="J187" t="str">
            <v>1x2/4 Lo¹i &lt;= 3,5 TÊn</v>
          </cell>
          <cell r="K187">
            <v>0</v>
          </cell>
          <cell r="L187">
            <v>0</v>
          </cell>
          <cell r="M187">
            <v>0</v>
          </cell>
          <cell r="N187">
            <v>0</v>
          </cell>
          <cell r="O187">
            <v>0</v>
          </cell>
          <cell r="P187">
            <v>0</v>
          </cell>
          <cell r="Q187">
            <v>0</v>
          </cell>
          <cell r="R187">
            <v>1</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544649887.6404494</v>
          </cell>
          <cell r="BX187">
            <v>544649887.6404494</v>
          </cell>
          <cell r="BY187">
            <v>314146.27447833063</v>
          </cell>
          <cell r="BZ187">
            <v>175066.0353130016</v>
          </cell>
          <cell r="CA187">
            <v>116710.69020866773</v>
          </cell>
          <cell r="CB187">
            <v>447720</v>
          </cell>
          <cell r="CC187">
            <v>214347</v>
          </cell>
          <cell r="CD187">
            <v>1267990</v>
          </cell>
          <cell r="CE187">
            <v>218797.09090909094</v>
          </cell>
          <cell r="CF187">
            <v>197692.30769230769</v>
          </cell>
          <cell r="CG187">
            <v>1</v>
          </cell>
          <cell r="CH187">
            <v>0.48869179600886925</v>
          </cell>
          <cell r="CI187">
            <v>0.92230032467124656</v>
          </cell>
          <cell r="CJ187">
            <v>1022412.3986013986</v>
          </cell>
        </row>
        <row r="188">
          <cell r="A188">
            <v>157</v>
          </cell>
          <cell r="B188" t="str">
            <v xml:space="preserve">             4,0 T</v>
          </cell>
          <cell r="C188">
            <v>280</v>
          </cell>
          <cell r="D188">
            <v>0.95</v>
          </cell>
          <cell r="E188">
            <v>17</v>
          </cell>
          <cell r="F188">
            <v>9</v>
          </cell>
          <cell r="G188">
            <v>6</v>
          </cell>
          <cell r="H188">
            <v>40.5</v>
          </cell>
          <cell r="I188" t="str">
            <v>lÝt diezel</v>
          </cell>
          <cell r="J188" t="str">
            <v>1x2/4 Lo¹i  3,5 - 7,5 TÊn</v>
          </cell>
          <cell r="K188">
            <v>0</v>
          </cell>
          <cell r="L188">
            <v>0</v>
          </cell>
          <cell r="M188">
            <v>0</v>
          </cell>
          <cell r="N188">
            <v>0</v>
          </cell>
          <cell r="O188">
            <v>0</v>
          </cell>
          <cell r="P188">
            <v>0</v>
          </cell>
          <cell r="Q188">
            <v>0</v>
          </cell>
          <cell r="R188">
            <v>1</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638800449.43820226</v>
          </cell>
          <cell r="BX188">
            <v>638800449.43820226</v>
          </cell>
          <cell r="BY188">
            <v>368450.97351524886</v>
          </cell>
          <cell r="BZ188">
            <v>205328.71589085073</v>
          </cell>
          <cell r="CA188">
            <v>136885.81059390047</v>
          </cell>
          <cell r="CB188">
            <v>871762.5</v>
          </cell>
          <cell r="CC188">
            <v>229540</v>
          </cell>
          <cell r="CD188">
            <v>1811968</v>
          </cell>
          <cell r="CE188">
            <v>426023.18181818182</v>
          </cell>
          <cell r="CF188">
            <v>197692.30769230769</v>
          </cell>
          <cell r="CG188">
            <v>1</v>
          </cell>
          <cell r="CH188">
            <v>0.48869179600886919</v>
          </cell>
          <cell r="CI188">
            <v>0.86125428113752589</v>
          </cell>
          <cell r="CJ188">
            <v>1334380.9895104896</v>
          </cell>
        </row>
        <row r="189">
          <cell r="A189">
            <v>158</v>
          </cell>
          <cell r="B189" t="str">
            <v xml:space="preserve">             7,0 T</v>
          </cell>
          <cell r="C189">
            <v>280</v>
          </cell>
          <cell r="D189">
            <v>0.95</v>
          </cell>
          <cell r="E189">
            <v>17</v>
          </cell>
          <cell r="F189">
            <v>8.5</v>
          </cell>
          <cell r="G189">
            <v>6</v>
          </cell>
          <cell r="H189">
            <v>51.3</v>
          </cell>
          <cell r="I189" t="str">
            <v>lÝt diezel</v>
          </cell>
          <cell r="J189" t="str">
            <v>1x2/4 Lo¹i  3,5 - 7,5 TÊn</v>
          </cell>
          <cell r="K189">
            <v>0</v>
          </cell>
          <cell r="L189">
            <v>0</v>
          </cell>
          <cell r="M189">
            <v>0</v>
          </cell>
          <cell r="N189">
            <v>0</v>
          </cell>
          <cell r="O189">
            <v>0</v>
          </cell>
          <cell r="P189">
            <v>0</v>
          </cell>
          <cell r="Q189">
            <v>0</v>
          </cell>
          <cell r="R189">
            <v>1</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733200326.26427412</v>
          </cell>
          <cell r="BX189">
            <v>733200326.26427412</v>
          </cell>
          <cell r="BY189">
            <v>422899.47389885812</v>
          </cell>
          <cell r="BZ189">
            <v>222578.67047308324</v>
          </cell>
          <cell r="CA189">
            <v>157114.35562805875</v>
          </cell>
          <cell r="CB189">
            <v>1104232.5</v>
          </cell>
          <cell r="CC189">
            <v>229540</v>
          </cell>
          <cell r="CD189">
            <v>2136365</v>
          </cell>
          <cell r="CE189">
            <v>539629.36363636365</v>
          </cell>
          <cell r="CF189">
            <v>197692.30769230769</v>
          </cell>
          <cell r="CG189">
            <v>1</v>
          </cell>
          <cell r="CH189">
            <v>0.48869179600886919</v>
          </cell>
          <cell r="CI189">
            <v>0.86125428113752589</v>
          </cell>
          <cell r="CJ189">
            <v>1539914.1713286715</v>
          </cell>
        </row>
        <row r="190">
          <cell r="A190">
            <v>159</v>
          </cell>
          <cell r="B190" t="str">
            <v xml:space="preserve">             10,0 T</v>
          </cell>
          <cell r="C190">
            <v>280</v>
          </cell>
          <cell r="D190">
            <v>0.95</v>
          </cell>
          <cell r="E190">
            <v>17</v>
          </cell>
          <cell r="F190">
            <v>8.5</v>
          </cell>
          <cell r="G190">
            <v>6</v>
          </cell>
          <cell r="H190">
            <v>64.8</v>
          </cell>
          <cell r="I190" t="str">
            <v>lÝt diezel</v>
          </cell>
          <cell r="J190" t="str">
            <v>1x3/4 Lo¹i  7,5 -16,5 TÊn</v>
          </cell>
          <cell r="K190">
            <v>0</v>
          </cell>
          <cell r="L190">
            <v>0</v>
          </cell>
          <cell r="M190">
            <v>0</v>
          </cell>
          <cell r="N190">
            <v>0</v>
          </cell>
          <cell r="O190">
            <v>0</v>
          </cell>
          <cell r="P190">
            <v>0</v>
          </cell>
          <cell r="Q190">
            <v>0</v>
          </cell>
          <cell r="R190">
            <v>0</v>
          </cell>
          <cell r="S190">
            <v>1</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817250114.19249594</v>
          </cell>
          <cell r="BX190">
            <v>817250114.19249594</v>
          </cell>
          <cell r="BY190">
            <v>471378.1908646003</v>
          </cell>
          <cell r="BZ190">
            <v>248093.78466557912</v>
          </cell>
          <cell r="CA190">
            <v>175125.02446982055</v>
          </cell>
          <cell r="CB190">
            <v>1394820</v>
          </cell>
          <cell r="CC190">
            <v>283914</v>
          </cell>
          <cell r="CD190">
            <v>2573331</v>
          </cell>
          <cell r="CE190">
            <v>681637.09090909094</v>
          </cell>
          <cell r="CF190">
            <v>234615.38461538462</v>
          </cell>
          <cell r="CG190">
            <v>1</v>
          </cell>
          <cell r="CH190">
            <v>0.48869179600886919</v>
          </cell>
          <cell r="CI190">
            <v>0.82636074520941072</v>
          </cell>
          <cell r="CJ190">
            <v>1810849.4755244753</v>
          </cell>
        </row>
        <row r="191">
          <cell r="A191">
            <v>160</v>
          </cell>
          <cell r="B191" t="str">
            <v xml:space="preserve">             Xe Ðp r¸c kÝn (xe hooklip)</v>
          </cell>
          <cell r="C191">
            <v>280</v>
          </cell>
          <cell r="D191">
            <v>0.95</v>
          </cell>
          <cell r="E191">
            <v>17</v>
          </cell>
          <cell r="F191">
            <v>8.5</v>
          </cell>
          <cell r="G191">
            <v>6</v>
          </cell>
          <cell r="H191">
            <v>64.8</v>
          </cell>
          <cell r="I191" t="str">
            <v>lÝt diezel</v>
          </cell>
          <cell r="J191" t="str">
            <v>1x3/4 Lo¹i  7,5 -16,5 TÊn</v>
          </cell>
          <cell r="K191">
            <v>0</v>
          </cell>
          <cell r="L191">
            <v>0</v>
          </cell>
          <cell r="M191">
            <v>0</v>
          </cell>
          <cell r="N191">
            <v>0</v>
          </cell>
          <cell r="O191">
            <v>0</v>
          </cell>
          <cell r="P191">
            <v>0</v>
          </cell>
          <cell r="Q191">
            <v>0</v>
          </cell>
          <cell r="R191">
            <v>0</v>
          </cell>
          <cell r="S191">
            <v>1</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953500032.62642741</v>
          </cell>
          <cell r="BX191">
            <v>953500032.62642741</v>
          </cell>
          <cell r="BY191">
            <v>549965.19738988578</v>
          </cell>
          <cell r="BZ191">
            <v>289455.3670473083</v>
          </cell>
          <cell r="CA191">
            <v>204321.43556280585</v>
          </cell>
          <cell r="CB191">
            <v>1394820</v>
          </cell>
          <cell r="CC191">
            <v>283914</v>
          </cell>
          <cell r="CD191">
            <v>2722476</v>
          </cell>
          <cell r="CE191">
            <v>681637.09090909094</v>
          </cell>
          <cell r="CF191">
            <v>234615.38461538462</v>
          </cell>
          <cell r="CG191">
            <v>1</v>
          </cell>
          <cell r="CH191">
            <v>0.48869179600886919</v>
          </cell>
          <cell r="CI191">
            <v>0.82636074520941072</v>
          </cell>
          <cell r="CJ191">
            <v>1959994.4755244753</v>
          </cell>
        </row>
        <row r="192">
          <cell r="A192">
            <v>161</v>
          </cell>
          <cell r="B192" t="str">
            <v xml:space="preserve">            Xe t¶i thïng kÝn - t¶i träng 1,5 tÊn</v>
          </cell>
          <cell r="C192">
            <v>280</v>
          </cell>
          <cell r="D192">
            <v>0.95</v>
          </cell>
          <cell r="E192">
            <v>17</v>
          </cell>
          <cell r="F192">
            <v>9</v>
          </cell>
          <cell r="G192">
            <v>6</v>
          </cell>
          <cell r="H192">
            <v>20.8</v>
          </cell>
          <cell r="I192" t="str">
            <v>lÝt diezel</v>
          </cell>
          <cell r="J192" t="str">
            <v>1x2/4 Lo¹i &lt;= 3,5 TÊn</v>
          </cell>
          <cell r="K192">
            <v>0</v>
          </cell>
          <cell r="L192">
            <v>0</v>
          </cell>
          <cell r="M192">
            <v>0</v>
          </cell>
          <cell r="N192">
            <v>0</v>
          </cell>
          <cell r="O192">
            <v>0</v>
          </cell>
          <cell r="P192">
            <v>0</v>
          </cell>
          <cell r="Q192">
            <v>0</v>
          </cell>
          <cell r="R192">
            <v>1</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375900224.71910113</v>
          </cell>
          <cell r="BX192">
            <v>375900224.71910113</v>
          </cell>
          <cell r="BY192">
            <v>216813.87961476727</v>
          </cell>
          <cell r="BZ192">
            <v>120825.07223113964</v>
          </cell>
          <cell r="CA192">
            <v>80550.048154093092</v>
          </cell>
          <cell r="CB192">
            <v>447720</v>
          </cell>
          <cell r="CC192">
            <v>214347</v>
          </cell>
          <cell r="CD192">
            <v>1080256</v>
          </cell>
          <cell r="CE192">
            <v>218797.09090909094</v>
          </cell>
          <cell r="CF192">
            <v>197692.30769230769</v>
          </cell>
          <cell r="CG192">
            <v>1</v>
          </cell>
          <cell r="CH192">
            <v>0.48869179600886925</v>
          </cell>
          <cell r="CI192">
            <v>0.92230032467124656</v>
          </cell>
          <cell r="CJ192">
            <v>834678.39860139857</v>
          </cell>
        </row>
        <row r="193">
          <cell r="A193">
            <v>162</v>
          </cell>
          <cell r="B193" t="str">
            <v xml:space="preserve">             Xe nhÆt x¸c </v>
          </cell>
          <cell r="C193">
            <v>120</v>
          </cell>
          <cell r="D193">
            <v>0.95</v>
          </cell>
          <cell r="E193">
            <v>17</v>
          </cell>
          <cell r="F193">
            <v>4.5</v>
          </cell>
          <cell r="G193">
            <v>6</v>
          </cell>
          <cell r="H193">
            <v>15.1</v>
          </cell>
          <cell r="I193" t="str">
            <v>lÝt diezel</v>
          </cell>
          <cell r="J193" t="str">
            <v>1x2/4 Lo¹i &lt;= 3,5 TÊn</v>
          </cell>
          <cell r="K193">
            <v>0</v>
          </cell>
          <cell r="L193">
            <v>0</v>
          </cell>
          <cell r="M193">
            <v>0</v>
          </cell>
          <cell r="N193">
            <v>0</v>
          </cell>
          <cell r="O193">
            <v>0</v>
          </cell>
          <cell r="P193">
            <v>0</v>
          </cell>
          <cell r="Q193">
            <v>0</v>
          </cell>
          <cell r="R193">
            <v>1</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555500262.66416502</v>
          </cell>
          <cell r="BX193">
            <v>555500262.66416502</v>
          </cell>
          <cell r="BY193">
            <v>747610.77016885544</v>
          </cell>
          <cell r="BZ193">
            <v>208312.59849906189</v>
          </cell>
          <cell r="CA193">
            <v>277750.1313320825</v>
          </cell>
          <cell r="CB193">
            <v>325027.5</v>
          </cell>
          <cell r="CC193">
            <v>214347</v>
          </cell>
          <cell r="CD193">
            <v>1773047.9999999998</v>
          </cell>
          <cell r="CE193">
            <v>158838.27272727274</v>
          </cell>
          <cell r="CF193">
            <v>197692.30769230769</v>
          </cell>
          <cell r="CG193">
            <v>1</v>
          </cell>
          <cell r="CH193">
            <v>0.48869179600886919</v>
          </cell>
          <cell r="CI193">
            <v>0.92230032467124656</v>
          </cell>
          <cell r="CJ193">
            <v>1590204.0804195802</v>
          </cell>
        </row>
        <row r="194">
          <cell r="A194">
            <v>0</v>
          </cell>
          <cell r="B194" t="str">
            <v xml:space="preserve">Xe « t« t¶i cã g¾n cÇn trôc - träng t¶i xe: </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row>
        <row r="195">
          <cell r="A195">
            <v>163</v>
          </cell>
          <cell r="B195" t="str">
            <v xml:space="preserve">              5,0 T </v>
          </cell>
          <cell r="C195">
            <v>240</v>
          </cell>
          <cell r="D195">
            <v>0.95</v>
          </cell>
          <cell r="E195">
            <v>17</v>
          </cell>
          <cell r="F195">
            <v>4.55</v>
          </cell>
          <cell r="G195">
            <v>6</v>
          </cell>
          <cell r="H195">
            <v>27</v>
          </cell>
          <cell r="I195" t="str">
            <v>lÝt diezel</v>
          </cell>
          <cell r="J195" t="str">
            <v xml:space="preserve">1x1/4 +1x3/4 Lo¹i  3,5 -7,5 TÊn </v>
          </cell>
          <cell r="K195">
            <v>0</v>
          </cell>
          <cell r="L195">
            <v>0</v>
          </cell>
          <cell r="M195">
            <v>0</v>
          </cell>
          <cell r="N195">
            <v>0</v>
          </cell>
          <cell r="O195">
            <v>0</v>
          </cell>
          <cell r="P195">
            <v>0</v>
          </cell>
          <cell r="Q195">
            <v>1</v>
          </cell>
          <cell r="R195">
            <v>0</v>
          </cell>
          <cell r="S195">
            <v>1</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661549662.92134833</v>
          </cell>
          <cell r="BX195">
            <v>661549662.92134833</v>
          </cell>
          <cell r="BY195">
            <v>445167.79400749062</v>
          </cell>
          <cell r="BZ195">
            <v>125418.79026217228</v>
          </cell>
          <cell r="CA195">
            <v>165387.41573033709</v>
          </cell>
          <cell r="CB195">
            <v>581175</v>
          </cell>
          <cell r="CC195">
            <v>465477</v>
          </cell>
          <cell r="CD195">
            <v>1782626</v>
          </cell>
          <cell r="CE195">
            <v>284015.45454545459</v>
          </cell>
          <cell r="CF195">
            <v>402307.69230769231</v>
          </cell>
          <cell r="CG195">
            <v>1</v>
          </cell>
          <cell r="CH195">
            <v>0.48869179600886925</v>
          </cell>
          <cell r="CI195">
            <v>0.86429123739237879</v>
          </cell>
          <cell r="CJ195">
            <v>1422297.1468531468</v>
          </cell>
        </row>
        <row r="196">
          <cell r="A196">
            <v>164</v>
          </cell>
          <cell r="B196" t="str">
            <v xml:space="preserve">              6,0 T</v>
          </cell>
          <cell r="C196">
            <v>240</v>
          </cell>
          <cell r="D196">
            <v>0.95</v>
          </cell>
          <cell r="E196">
            <v>17</v>
          </cell>
          <cell r="F196">
            <v>4.55</v>
          </cell>
          <cell r="G196">
            <v>6</v>
          </cell>
          <cell r="H196">
            <v>28.8</v>
          </cell>
          <cell r="I196" t="str">
            <v>lÝt diezel</v>
          </cell>
          <cell r="J196" t="str">
            <v xml:space="preserve">1x1/4 +1x3/4 Lo¹i  3,5 -7,5 TÊn </v>
          </cell>
          <cell r="K196">
            <v>0</v>
          </cell>
          <cell r="L196">
            <v>0</v>
          </cell>
          <cell r="M196">
            <v>0</v>
          </cell>
          <cell r="N196">
            <v>0</v>
          </cell>
          <cell r="O196">
            <v>0</v>
          </cell>
          <cell r="P196">
            <v>0</v>
          </cell>
          <cell r="Q196">
            <v>1</v>
          </cell>
          <cell r="R196">
            <v>0</v>
          </cell>
          <cell r="S196">
            <v>1</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788800000</v>
          </cell>
          <cell r="BX196">
            <v>788800000</v>
          </cell>
          <cell r="BY196">
            <v>530796.66666666674</v>
          </cell>
          <cell r="BZ196">
            <v>149543.33333333334</v>
          </cell>
          <cell r="CA196">
            <v>197200</v>
          </cell>
          <cell r="CB196">
            <v>619920</v>
          </cell>
          <cell r="CC196">
            <v>465477</v>
          </cell>
          <cell r="CD196">
            <v>1962937</v>
          </cell>
          <cell r="CE196">
            <v>302949.81818181823</v>
          </cell>
          <cell r="CF196">
            <v>402307.69230769231</v>
          </cell>
          <cell r="CG196">
            <v>1</v>
          </cell>
          <cell r="CH196">
            <v>0.48869179600886925</v>
          </cell>
          <cell r="CI196">
            <v>0.86429123739237879</v>
          </cell>
          <cell r="CJ196">
            <v>1582797.5104895106</v>
          </cell>
        </row>
        <row r="197">
          <cell r="A197">
            <v>165</v>
          </cell>
          <cell r="B197" t="str">
            <v xml:space="preserve">              7,0 T</v>
          </cell>
          <cell r="C197">
            <v>240</v>
          </cell>
          <cell r="D197">
            <v>0.95</v>
          </cell>
          <cell r="E197">
            <v>17</v>
          </cell>
          <cell r="F197">
            <v>4.3499999999999996</v>
          </cell>
          <cell r="G197">
            <v>6</v>
          </cell>
          <cell r="H197">
            <v>30.6</v>
          </cell>
          <cell r="I197" t="str">
            <v>lÝt diezel</v>
          </cell>
          <cell r="J197" t="str">
            <v xml:space="preserve">1x1/4 +1x3/4 Lo¹i  3,5 -7,5 TÊn </v>
          </cell>
          <cell r="K197">
            <v>0</v>
          </cell>
          <cell r="L197">
            <v>0</v>
          </cell>
          <cell r="M197">
            <v>0</v>
          </cell>
          <cell r="N197">
            <v>0</v>
          </cell>
          <cell r="O197">
            <v>0</v>
          </cell>
          <cell r="P197">
            <v>0</v>
          </cell>
          <cell r="Q197">
            <v>1</v>
          </cell>
          <cell r="R197">
            <v>0</v>
          </cell>
          <cell r="S197">
            <v>1</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989549886.79245281</v>
          </cell>
          <cell r="BX197">
            <v>989549886.79245281</v>
          </cell>
          <cell r="BY197">
            <v>665884.61132075463</v>
          </cell>
          <cell r="BZ197">
            <v>179355.91698113206</v>
          </cell>
          <cell r="CA197">
            <v>247387.47169811319</v>
          </cell>
          <cell r="CB197">
            <v>658665</v>
          </cell>
          <cell r="CC197">
            <v>465477</v>
          </cell>
          <cell r="CD197">
            <v>2216770</v>
          </cell>
          <cell r="CE197">
            <v>321884.18181818188</v>
          </cell>
          <cell r="CF197">
            <v>402307.69230769231</v>
          </cell>
          <cell r="CG197">
            <v>1</v>
          </cell>
          <cell r="CH197">
            <v>0.48869179600886925</v>
          </cell>
          <cell r="CI197">
            <v>0.86429123739237879</v>
          </cell>
          <cell r="CJ197">
            <v>1816819.8741258741</v>
          </cell>
        </row>
        <row r="198">
          <cell r="A198">
            <v>166</v>
          </cell>
          <cell r="B198" t="str">
            <v xml:space="preserve">              10,0 T</v>
          </cell>
          <cell r="C198">
            <v>230</v>
          </cell>
          <cell r="D198">
            <v>0.95</v>
          </cell>
          <cell r="E198">
            <v>17</v>
          </cell>
          <cell r="F198">
            <v>4.3499999999999996</v>
          </cell>
          <cell r="G198">
            <v>6</v>
          </cell>
          <cell r="H198">
            <v>37.799999999999997</v>
          </cell>
          <cell r="I198" t="str">
            <v>lÝt diezel</v>
          </cell>
          <cell r="J198" t="str">
            <v xml:space="preserve">1x1/4 +1x3/4 Lo¹i  7,5 -16,5 TÊn </v>
          </cell>
          <cell r="K198">
            <v>0</v>
          </cell>
          <cell r="L198">
            <v>0</v>
          </cell>
          <cell r="M198">
            <v>0</v>
          </cell>
          <cell r="N198">
            <v>0</v>
          </cell>
          <cell r="O198">
            <v>0</v>
          </cell>
          <cell r="P198">
            <v>0</v>
          </cell>
          <cell r="Q198">
            <v>0</v>
          </cell>
          <cell r="R198">
            <v>0</v>
          </cell>
          <cell r="S198">
            <v>0</v>
          </cell>
          <cell r="T198">
            <v>0</v>
          </cell>
          <cell r="U198">
            <v>1</v>
          </cell>
          <cell r="V198">
            <v>0</v>
          </cell>
          <cell r="W198">
            <v>1</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1414700490.5660377</v>
          </cell>
          <cell r="BX198">
            <v>1414700490.5660377</v>
          </cell>
          <cell r="BY198">
            <v>993365.77924528299</v>
          </cell>
          <cell r="BZ198">
            <v>267562.91886792448</v>
          </cell>
          <cell r="CA198">
            <v>369052.30188679241</v>
          </cell>
          <cell r="CB198">
            <v>813644.99999999988</v>
          </cell>
          <cell r="CC198">
            <v>493463</v>
          </cell>
          <cell r="CD198">
            <v>2937089</v>
          </cell>
          <cell r="CE198">
            <v>397621.63636363635</v>
          </cell>
          <cell r="CF198">
            <v>457692.30769230769</v>
          </cell>
          <cell r="CG198">
            <v>1</v>
          </cell>
          <cell r="CH198">
            <v>0.48869179600886925</v>
          </cell>
          <cell r="CI198">
            <v>0.92751089279704391</v>
          </cell>
          <cell r="CJ198">
            <v>2485294.9440559437</v>
          </cell>
        </row>
        <row r="199">
          <cell r="A199">
            <v>0</v>
          </cell>
          <cell r="B199" t="str">
            <v>¤ t« b¸n t¶i - träng t¶i:</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row>
        <row r="200">
          <cell r="A200">
            <v>167</v>
          </cell>
          <cell r="B200" t="str">
            <v xml:space="preserve">             1,5 T</v>
          </cell>
          <cell r="C200">
            <v>200</v>
          </cell>
          <cell r="D200">
            <v>0.95</v>
          </cell>
          <cell r="E200">
            <v>18</v>
          </cell>
          <cell r="F200">
            <v>4.5</v>
          </cell>
          <cell r="G200">
            <v>6</v>
          </cell>
          <cell r="H200">
            <v>18</v>
          </cell>
          <cell r="I200" t="str">
            <v>lÝt x¨ng</v>
          </cell>
          <cell r="J200" t="str">
            <v>1x2/4 Lo¹i &lt; 3,5 TÊn</v>
          </cell>
          <cell r="K200">
            <v>0</v>
          </cell>
          <cell r="L200">
            <v>0</v>
          </cell>
          <cell r="M200">
            <v>0</v>
          </cell>
          <cell r="N200">
            <v>0</v>
          </cell>
          <cell r="O200">
            <v>0</v>
          </cell>
          <cell r="P200">
            <v>0</v>
          </cell>
          <cell r="Q200">
            <v>0</v>
          </cell>
          <cell r="R200">
            <v>1</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313750258.69565231</v>
          </cell>
          <cell r="BX200">
            <v>313750258.69565231</v>
          </cell>
          <cell r="BY200">
            <v>268256.47118478274</v>
          </cell>
          <cell r="BZ200">
            <v>70593.80820652176</v>
          </cell>
          <cell r="CA200">
            <v>94125.077608695676</v>
          </cell>
          <cell r="CB200">
            <v>416138.64299999998</v>
          </cell>
          <cell r="CC200">
            <v>214347</v>
          </cell>
          <cell r="CD200">
            <v>1063461</v>
          </cell>
          <cell r="CE200">
            <v>262593.81818181818</v>
          </cell>
          <cell r="CF200">
            <v>197692.30769230769</v>
          </cell>
          <cell r="CG200">
            <v>1</v>
          </cell>
          <cell r="CH200">
            <v>0.63102483414840704</v>
          </cell>
          <cell r="CI200">
            <v>0.92230032467124656</v>
          </cell>
          <cell r="CJ200">
            <v>893261.48287412594</v>
          </cell>
        </row>
        <row r="201">
          <cell r="A201">
            <v>0</v>
          </cell>
          <cell r="B201" t="str">
            <v>R¬ mooc - träng t¶i:</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row>
        <row r="202">
          <cell r="A202">
            <v>168</v>
          </cell>
          <cell r="B202" t="str">
            <v xml:space="preserve">              2,0 T</v>
          </cell>
          <cell r="C202">
            <v>200</v>
          </cell>
          <cell r="D202">
            <v>0.95</v>
          </cell>
          <cell r="E202">
            <v>20</v>
          </cell>
          <cell r="F202">
            <v>4.9000000000000004</v>
          </cell>
          <cell r="G202">
            <v>6</v>
          </cell>
          <cell r="H202">
            <v>0</v>
          </cell>
          <cell r="I202"/>
          <cell r="J202" t="str">
            <v>1x1/4 lo¹i &lt;3,5 tÊn</v>
          </cell>
          <cell r="K202">
            <v>0</v>
          </cell>
          <cell r="L202">
            <v>0</v>
          </cell>
          <cell r="M202">
            <v>0</v>
          </cell>
          <cell r="N202">
            <v>0</v>
          </cell>
          <cell r="O202">
            <v>0</v>
          </cell>
          <cell r="P202">
            <v>0</v>
          </cell>
          <cell r="Q202">
            <v>1</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41600000</v>
          </cell>
          <cell r="BX202">
            <v>41600000</v>
          </cell>
          <cell r="BY202">
            <v>39520</v>
          </cell>
          <cell r="BZ202">
            <v>10192</v>
          </cell>
          <cell r="CA202">
            <v>12480</v>
          </cell>
          <cell r="CB202">
            <v>0</v>
          </cell>
          <cell r="CC202">
            <v>183162</v>
          </cell>
          <cell r="CD202">
            <v>245354</v>
          </cell>
          <cell r="CE202">
            <v>0</v>
          </cell>
          <cell r="CF202">
            <v>167692.30769230769</v>
          </cell>
          <cell r="CG202">
            <v>1</v>
          </cell>
          <cell r="CH202">
            <v>1</v>
          </cell>
          <cell r="CI202">
            <v>0.91554092929924158</v>
          </cell>
          <cell r="CJ202">
            <v>229884.30769230769</v>
          </cell>
        </row>
        <row r="203">
          <cell r="A203">
            <v>169</v>
          </cell>
          <cell r="B203" t="str">
            <v xml:space="preserve">              4,0 T</v>
          </cell>
          <cell r="C203">
            <v>200</v>
          </cell>
          <cell r="D203">
            <v>0.95</v>
          </cell>
          <cell r="E203">
            <v>20</v>
          </cell>
          <cell r="F203">
            <v>4.9000000000000004</v>
          </cell>
          <cell r="G203">
            <v>6</v>
          </cell>
          <cell r="H203">
            <v>0</v>
          </cell>
          <cell r="I203"/>
          <cell r="J203" t="str">
            <v>1x1/4 lo¹i 3,5 - 7,5 tÊn</v>
          </cell>
          <cell r="K203">
            <v>0</v>
          </cell>
          <cell r="L203">
            <v>0</v>
          </cell>
          <cell r="M203">
            <v>0</v>
          </cell>
          <cell r="N203">
            <v>0</v>
          </cell>
          <cell r="O203">
            <v>0</v>
          </cell>
          <cell r="P203">
            <v>0</v>
          </cell>
          <cell r="Q203">
            <v>1</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55600000</v>
          </cell>
          <cell r="BX203">
            <v>55600000</v>
          </cell>
          <cell r="BY203">
            <v>52820</v>
          </cell>
          <cell r="BZ203">
            <v>13622</v>
          </cell>
          <cell r="CA203">
            <v>16680</v>
          </cell>
          <cell r="CB203">
            <v>0</v>
          </cell>
          <cell r="CC203">
            <v>196756</v>
          </cell>
          <cell r="CD203">
            <v>279878</v>
          </cell>
          <cell r="CE203">
            <v>0</v>
          </cell>
          <cell r="CF203">
            <v>167692.30769230769</v>
          </cell>
          <cell r="CG203">
            <v>1</v>
          </cell>
          <cell r="CH203">
            <v>1</v>
          </cell>
          <cell r="CI203">
            <v>0.85228561107314482</v>
          </cell>
          <cell r="CJ203">
            <v>250814.30769230769</v>
          </cell>
        </row>
        <row r="204">
          <cell r="A204">
            <v>170</v>
          </cell>
          <cell r="B204" t="str">
            <v xml:space="preserve">              7,5 T</v>
          </cell>
          <cell r="C204">
            <v>200</v>
          </cell>
          <cell r="D204">
            <v>0.95</v>
          </cell>
          <cell r="E204">
            <v>16</v>
          </cell>
          <cell r="F204">
            <v>4.32</v>
          </cell>
          <cell r="G204">
            <v>6</v>
          </cell>
          <cell r="H204">
            <v>0</v>
          </cell>
          <cell r="I204"/>
          <cell r="J204" t="str">
            <v>1x1/4 lo¹i 7,5 - 16,5 tÊn</v>
          </cell>
          <cell r="K204">
            <v>0</v>
          </cell>
          <cell r="L204">
            <v>0</v>
          </cell>
          <cell r="M204">
            <v>0</v>
          </cell>
          <cell r="N204">
            <v>0</v>
          </cell>
          <cell r="O204">
            <v>0</v>
          </cell>
          <cell r="P204">
            <v>0</v>
          </cell>
          <cell r="Q204">
            <v>0</v>
          </cell>
          <cell r="R204">
            <v>0</v>
          </cell>
          <cell r="S204">
            <v>0</v>
          </cell>
          <cell r="T204">
            <v>0</v>
          </cell>
          <cell r="U204">
            <v>1</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73399686.520376176</v>
          </cell>
          <cell r="BX204">
            <v>73399686.520376176</v>
          </cell>
          <cell r="BY204">
            <v>55783.761755485895</v>
          </cell>
          <cell r="BZ204">
            <v>15854.332288401254</v>
          </cell>
          <cell r="CA204">
            <v>22019.905956112852</v>
          </cell>
          <cell r="CB204">
            <v>0</v>
          </cell>
          <cell r="CC204">
            <v>209550</v>
          </cell>
          <cell r="CD204">
            <v>303208</v>
          </cell>
          <cell r="CE204">
            <v>0</v>
          </cell>
          <cell r="CF204">
            <v>193076.92307692306</v>
          </cell>
          <cell r="CG204">
            <v>1</v>
          </cell>
          <cell r="CH204">
            <v>1</v>
          </cell>
          <cell r="CI204">
            <v>0.92138832296312601</v>
          </cell>
          <cell r="CJ204">
            <v>286734.92307692306</v>
          </cell>
        </row>
        <row r="205">
          <cell r="A205">
            <v>171</v>
          </cell>
          <cell r="B205" t="str">
            <v xml:space="preserve">              14,0 T</v>
          </cell>
          <cell r="C205">
            <v>200</v>
          </cell>
          <cell r="D205">
            <v>0.95</v>
          </cell>
          <cell r="E205">
            <v>13</v>
          </cell>
          <cell r="F205">
            <v>3.66</v>
          </cell>
          <cell r="G205">
            <v>6</v>
          </cell>
          <cell r="H205">
            <v>0</v>
          </cell>
          <cell r="I205"/>
          <cell r="J205" t="str">
            <v>1x1/4 lo¹i 7,5 - 16,5 tÊn</v>
          </cell>
          <cell r="K205">
            <v>0</v>
          </cell>
          <cell r="L205">
            <v>0</v>
          </cell>
          <cell r="M205">
            <v>0</v>
          </cell>
          <cell r="N205">
            <v>0</v>
          </cell>
          <cell r="O205">
            <v>0</v>
          </cell>
          <cell r="P205">
            <v>0</v>
          </cell>
          <cell r="Q205">
            <v>0</v>
          </cell>
          <cell r="R205">
            <v>0</v>
          </cell>
          <cell r="S205">
            <v>0</v>
          </cell>
          <cell r="T205">
            <v>0</v>
          </cell>
          <cell r="U205">
            <v>1</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130899591.09495683</v>
          </cell>
          <cell r="BX205">
            <v>130899591.09495683</v>
          </cell>
          <cell r="BY205">
            <v>80830.497501135847</v>
          </cell>
          <cell r="BZ205">
            <v>23954.625170377101</v>
          </cell>
          <cell r="CA205">
            <v>39269.877328487048</v>
          </cell>
          <cell r="CB205">
            <v>0</v>
          </cell>
          <cell r="CC205">
            <v>209550</v>
          </cell>
          <cell r="CD205">
            <v>353605</v>
          </cell>
          <cell r="CE205">
            <v>0</v>
          </cell>
          <cell r="CF205">
            <v>193076.92307692306</v>
          </cell>
          <cell r="CG205">
            <v>1</v>
          </cell>
          <cell r="CH205">
            <v>1</v>
          </cell>
          <cell r="CI205">
            <v>0.92138832296312601</v>
          </cell>
          <cell r="CJ205">
            <v>337131.92307692306</v>
          </cell>
        </row>
        <row r="206">
          <cell r="A206">
            <v>172</v>
          </cell>
          <cell r="B206" t="str">
            <v xml:space="preserve">              15,0 T</v>
          </cell>
          <cell r="C206">
            <v>200</v>
          </cell>
          <cell r="D206">
            <v>0.95</v>
          </cell>
          <cell r="E206">
            <v>13</v>
          </cell>
          <cell r="F206">
            <v>3.66</v>
          </cell>
          <cell r="G206">
            <v>6</v>
          </cell>
          <cell r="H206">
            <v>0</v>
          </cell>
          <cell r="I206"/>
          <cell r="J206" t="str">
            <v>1x1/4 lo¹i 7,5 - 16,5 tÊn</v>
          </cell>
          <cell r="K206">
            <v>0</v>
          </cell>
          <cell r="L206">
            <v>0</v>
          </cell>
          <cell r="M206">
            <v>0</v>
          </cell>
          <cell r="N206">
            <v>0</v>
          </cell>
          <cell r="O206">
            <v>0</v>
          </cell>
          <cell r="P206">
            <v>0</v>
          </cell>
          <cell r="Q206">
            <v>0</v>
          </cell>
          <cell r="R206">
            <v>0</v>
          </cell>
          <cell r="S206">
            <v>0</v>
          </cell>
          <cell r="T206">
            <v>0</v>
          </cell>
          <cell r="U206">
            <v>1</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140299863.69831893</v>
          </cell>
          <cell r="BX206">
            <v>140299863.69831893</v>
          </cell>
          <cell r="BY206">
            <v>86635.165833711944</v>
          </cell>
          <cell r="BZ206">
            <v>25674.875056792363</v>
          </cell>
          <cell r="CA206">
            <v>42089.95910949567</v>
          </cell>
          <cell r="CB206">
            <v>0</v>
          </cell>
          <cell r="CC206">
            <v>209550</v>
          </cell>
          <cell r="CD206">
            <v>363950</v>
          </cell>
          <cell r="CE206">
            <v>0</v>
          </cell>
          <cell r="CF206">
            <v>193076.92307692306</v>
          </cell>
          <cell r="CG206">
            <v>1</v>
          </cell>
          <cell r="CH206">
            <v>1</v>
          </cell>
          <cell r="CI206">
            <v>0.92138832296312601</v>
          </cell>
          <cell r="CJ206">
            <v>347476.92307692306</v>
          </cell>
        </row>
        <row r="207">
          <cell r="A207">
            <v>173</v>
          </cell>
          <cell r="B207" t="str">
            <v xml:space="preserve">              21,0 T</v>
          </cell>
          <cell r="C207">
            <v>200</v>
          </cell>
          <cell r="D207">
            <v>0.95</v>
          </cell>
          <cell r="E207">
            <v>13</v>
          </cell>
          <cell r="F207">
            <v>3.66</v>
          </cell>
          <cell r="G207">
            <v>6</v>
          </cell>
          <cell r="H207">
            <v>0</v>
          </cell>
          <cell r="I207"/>
          <cell r="J207" t="str">
            <v>1x1/4 lo¹i 16,5 - 25 tÊn</v>
          </cell>
          <cell r="K207">
            <v>0</v>
          </cell>
          <cell r="L207">
            <v>0</v>
          </cell>
          <cell r="M207">
            <v>0</v>
          </cell>
          <cell r="N207">
            <v>0</v>
          </cell>
          <cell r="O207">
            <v>0</v>
          </cell>
          <cell r="P207">
            <v>0</v>
          </cell>
          <cell r="Q207">
            <v>0</v>
          </cell>
          <cell r="R207">
            <v>0</v>
          </cell>
          <cell r="S207">
            <v>0</v>
          </cell>
          <cell r="T207">
            <v>0</v>
          </cell>
          <cell r="U207">
            <v>1</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162799636.5288505</v>
          </cell>
          <cell r="BX207">
            <v>162799636.5288505</v>
          </cell>
          <cell r="BY207">
            <v>100528.77555656518</v>
          </cell>
          <cell r="BZ207">
            <v>29792.333484779643</v>
          </cell>
          <cell r="CA207">
            <v>48839.890958655153</v>
          </cell>
          <cell r="CB207">
            <v>0</v>
          </cell>
          <cell r="CC207">
            <v>221544</v>
          </cell>
          <cell r="CD207">
            <v>400705</v>
          </cell>
          <cell r="CE207">
            <v>0</v>
          </cell>
          <cell r="CF207">
            <v>193076.92307692306</v>
          </cell>
          <cell r="CG207">
            <v>1</v>
          </cell>
          <cell r="CH207">
            <v>1</v>
          </cell>
          <cell r="CI207">
            <v>0.87150599012802454</v>
          </cell>
          <cell r="CJ207">
            <v>372237.92307692301</v>
          </cell>
        </row>
        <row r="208">
          <cell r="A208">
            <v>174</v>
          </cell>
          <cell r="B208" t="str">
            <v xml:space="preserve">              40,0 T</v>
          </cell>
          <cell r="C208">
            <v>200</v>
          </cell>
          <cell r="D208">
            <v>0.95</v>
          </cell>
          <cell r="E208">
            <v>13</v>
          </cell>
          <cell r="F208">
            <v>3.14</v>
          </cell>
          <cell r="G208">
            <v>6</v>
          </cell>
          <cell r="H208">
            <v>0</v>
          </cell>
          <cell r="I208"/>
          <cell r="J208" t="str">
            <v>1x1/4 lo¹i &gt;= 40 tÊn</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1</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259150302.46626338</v>
          </cell>
          <cell r="BX208">
            <v>259150302.46626338</v>
          </cell>
          <cell r="BY208">
            <v>160025.31177291763</v>
          </cell>
          <cell r="BZ208">
            <v>40686.597487203355</v>
          </cell>
          <cell r="CA208">
            <v>77745.090739879015</v>
          </cell>
          <cell r="CB208">
            <v>0</v>
          </cell>
          <cell r="CC208">
            <v>264723</v>
          </cell>
          <cell r="CD208">
            <v>543180</v>
          </cell>
          <cell r="CE208">
            <v>0</v>
          </cell>
          <cell r="CF208">
            <v>230000</v>
          </cell>
          <cell r="CG208">
            <v>1</v>
          </cell>
          <cell r="CH208">
            <v>1</v>
          </cell>
          <cell r="CI208">
            <v>0.86883270437400606</v>
          </cell>
          <cell r="CJ208">
            <v>508457</v>
          </cell>
        </row>
        <row r="209">
          <cell r="A209">
            <v>175</v>
          </cell>
          <cell r="B209" t="str">
            <v xml:space="preserve">              100,0 T</v>
          </cell>
          <cell r="C209">
            <v>200</v>
          </cell>
          <cell r="D209">
            <v>0.95</v>
          </cell>
          <cell r="E209">
            <v>13</v>
          </cell>
          <cell r="F209">
            <v>3.14</v>
          </cell>
          <cell r="G209">
            <v>6</v>
          </cell>
          <cell r="H209">
            <v>0</v>
          </cell>
          <cell r="I209"/>
          <cell r="J209" t="str">
            <v>1x1/4 lo¹i &gt;= 40 tÊn</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1</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468750116.33317822</v>
          </cell>
          <cell r="BX209">
            <v>468750116.33317822</v>
          </cell>
          <cell r="BY209">
            <v>289453.19683573756</v>
          </cell>
          <cell r="BZ209">
            <v>73593.768264308994</v>
          </cell>
          <cell r="CA209">
            <v>140625.03489995346</v>
          </cell>
          <cell r="CB209">
            <v>0</v>
          </cell>
          <cell r="CC209">
            <v>264723</v>
          </cell>
          <cell r="CD209">
            <v>768395</v>
          </cell>
          <cell r="CE209">
            <v>0</v>
          </cell>
          <cell r="CF209">
            <v>230000</v>
          </cell>
          <cell r="CG209">
            <v>1</v>
          </cell>
          <cell r="CH209">
            <v>1</v>
          </cell>
          <cell r="CI209">
            <v>0.86883270437400606</v>
          </cell>
          <cell r="CJ209">
            <v>733672</v>
          </cell>
        </row>
        <row r="210">
          <cell r="A210">
            <v>176</v>
          </cell>
          <cell r="B210" t="str">
            <v xml:space="preserve">              125,0 T</v>
          </cell>
          <cell r="C210">
            <v>200</v>
          </cell>
          <cell r="D210">
            <v>0.95</v>
          </cell>
          <cell r="E210">
            <v>13</v>
          </cell>
          <cell r="F210">
            <v>3.14</v>
          </cell>
          <cell r="G210">
            <v>6</v>
          </cell>
          <cell r="H210">
            <v>0</v>
          </cell>
          <cell r="I210"/>
          <cell r="J210" t="str">
            <v>1x1/4 lo¹i &gt;= 40 tÊn</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525049790.60027909</v>
          </cell>
          <cell r="BX210">
            <v>525049790.60027909</v>
          </cell>
          <cell r="BY210">
            <v>324218.24569567235</v>
          </cell>
          <cell r="BZ210">
            <v>82432.817124243826</v>
          </cell>
          <cell r="CA210">
            <v>157514.93718008374</v>
          </cell>
          <cell r="CB210">
            <v>0</v>
          </cell>
          <cell r="CC210">
            <v>264723</v>
          </cell>
          <cell r="CD210">
            <v>828888.99999999988</v>
          </cell>
          <cell r="CE210">
            <v>0</v>
          </cell>
          <cell r="CF210">
            <v>230000</v>
          </cell>
          <cell r="CG210">
            <v>1</v>
          </cell>
          <cell r="CH210">
            <v>1</v>
          </cell>
          <cell r="CI210">
            <v>0.86883270437400606</v>
          </cell>
          <cell r="CJ210">
            <v>794165.99999999988</v>
          </cell>
        </row>
        <row r="211">
          <cell r="A211">
            <v>0</v>
          </cell>
          <cell r="B211" t="str">
            <v xml:space="preserve">M¸y kÐo b¸nh xÝch - c«ng suÊt: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row>
        <row r="212">
          <cell r="A212">
            <v>177</v>
          </cell>
          <cell r="B212" t="str">
            <v xml:space="preserve">              45,0 CV</v>
          </cell>
          <cell r="C212">
            <v>200</v>
          </cell>
          <cell r="D212">
            <v>0.95</v>
          </cell>
          <cell r="E212">
            <v>18</v>
          </cell>
          <cell r="F212">
            <v>5.04</v>
          </cell>
          <cell r="G212">
            <v>5</v>
          </cell>
          <cell r="H212">
            <v>21.6</v>
          </cell>
          <cell r="I212" t="str">
            <v>lÝt diezel</v>
          </cell>
          <cell r="J212" t="str">
            <v>1x4/7</v>
          </cell>
          <cell r="K212">
            <v>0</v>
          </cell>
          <cell r="L212">
            <v>0</v>
          </cell>
          <cell r="M212">
            <v>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199499631.54016209</v>
          </cell>
          <cell r="BX212">
            <v>199499631.54016209</v>
          </cell>
          <cell r="BY212">
            <v>170572.18496683857</v>
          </cell>
          <cell r="BZ212">
            <v>50273.907148120852</v>
          </cell>
          <cell r="CA212">
            <v>49874.90788504052</v>
          </cell>
          <cell r="CB212">
            <v>464940.00000000006</v>
          </cell>
          <cell r="CC212">
            <v>225542</v>
          </cell>
          <cell r="CD212">
            <v>961203</v>
          </cell>
          <cell r="CE212">
            <v>227212.36363636368</v>
          </cell>
          <cell r="CF212">
            <v>196153.84615384616</v>
          </cell>
          <cell r="CG212">
            <v>1</v>
          </cell>
          <cell r="CH212">
            <v>0.48869179600886919</v>
          </cell>
          <cell r="CI212">
            <v>0.86969986146192801</v>
          </cell>
          <cell r="CJ212">
            <v>694087.20979020977</v>
          </cell>
        </row>
        <row r="213">
          <cell r="A213">
            <v>178</v>
          </cell>
          <cell r="B213" t="str">
            <v xml:space="preserve">              54,0 CV</v>
          </cell>
          <cell r="C213">
            <v>200</v>
          </cell>
          <cell r="D213">
            <v>0.95</v>
          </cell>
          <cell r="E213">
            <v>18</v>
          </cell>
          <cell r="F213">
            <v>5.04</v>
          </cell>
          <cell r="G213">
            <v>5</v>
          </cell>
          <cell r="H213">
            <v>25.92</v>
          </cell>
          <cell r="I213" t="str">
            <v>lÝt diezel</v>
          </cell>
          <cell r="J213" t="str">
            <v>1x4/7</v>
          </cell>
          <cell r="K213">
            <v>0</v>
          </cell>
          <cell r="L213">
            <v>0</v>
          </cell>
          <cell r="M213">
            <v>1</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234800294.76787034</v>
          </cell>
          <cell r="BX213">
            <v>234800294.76787034</v>
          </cell>
          <cell r="BY213">
            <v>200754.25202652914</v>
          </cell>
          <cell r="BZ213">
            <v>59169.674281503329</v>
          </cell>
          <cell r="CA213">
            <v>58700.073691967584</v>
          </cell>
          <cell r="CB213">
            <v>557928</v>
          </cell>
          <cell r="CC213">
            <v>225542</v>
          </cell>
          <cell r="CD213">
            <v>1102094</v>
          </cell>
          <cell r="CE213">
            <v>272654.83636363642</v>
          </cell>
          <cell r="CF213">
            <v>196153.84615384616</v>
          </cell>
          <cell r="CG213">
            <v>1</v>
          </cell>
          <cell r="CH213">
            <v>0.48869179600886931</v>
          </cell>
          <cell r="CI213">
            <v>0.86969986146192801</v>
          </cell>
          <cell r="CJ213">
            <v>787432.68251748255</v>
          </cell>
        </row>
        <row r="214">
          <cell r="A214">
            <v>179</v>
          </cell>
          <cell r="B214" t="str">
            <v xml:space="preserve">              75,0 CV</v>
          </cell>
          <cell r="C214">
            <v>200</v>
          </cell>
          <cell r="D214">
            <v>0.95</v>
          </cell>
          <cell r="E214">
            <v>18</v>
          </cell>
          <cell r="F214">
            <v>5.04</v>
          </cell>
          <cell r="G214">
            <v>5</v>
          </cell>
          <cell r="H214">
            <v>32.4</v>
          </cell>
          <cell r="I214" t="str">
            <v>lÝt diezel</v>
          </cell>
          <cell r="J214" t="str">
            <v>1x4/7</v>
          </cell>
          <cell r="K214">
            <v>0</v>
          </cell>
          <cell r="L214">
            <v>0</v>
          </cell>
          <cell r="M214">
            <v>1</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271599852.61606485</v>
          </cell>
          <cell r="BX214">
            <v>271599852.61606485</v>
          </cell>
          <cell r="BY214">
            <v>232217.87398673542</v>
          </cell>
          <cell r="BZ214">
            <v>68443.162859248347</v>
          </cell>
          <cell r="CA214">
            <v>67899.963154016208</v>
          </cell>
          <cell r="CB214">
            <v>697410</v>
          </cell>
          <cell r="CC214">
            <v>225542</v>
          </cell>
          <cell r="CD214">
            <v>1291513</v>
          </cell>
          <cell r="CE214">
            <v>340818.54545454547</v>
          </cell>
          <cell r="CF214">
            <v>196153.84615384616</v>
          </cell>
          <cell r="CG214">
            <v>1</v>
          </cell>
          <cell r="CH214">
            <v>0.48869179600886919</v>
          </cell>
          <cell r="CI214">
            <v>0.86969986146192801</v>
          </cell>
          <cell r="CJ214">
            <v>905533.39160839154</v>
          </cell>
        </row>
        <row r="215">
          <cell r="A215">
            <v>180</v>
          </cell>
          <cell r="B215" t="str">
            <v xml:space="preserve">              110,0 CV</v>
          </cell>
          <cell r="C215">
            <v>200</v>
          </cell>
          <cell r="D215">
            <v>0.95</v>
          </cell>
          <cell r="E215">
            <v>17</v>
          </cell>
          <cell r="F215">
            <v>4.76</v>
          </cell>
          <cell r="G215">
            <v>5</v>
          </cell>
          <cell r="H215">
            <v>41.472000000000001</v>
          </cell>
          <cell r="I215" t="str">
            <v>lÝt diezel</v>
          </cell>
          <cell r="J215" t="str">
            <v>1x4/7</v>
          </cell>
          <cell r="K215">
            <v>0</v>
          </cell>
          <cell r="L215">
            <v>0</v>
          </cell>
          <cell r="M215">
            <v>1</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338399999.99999994</v>
          </cell>
          <cell r="BX215">
            <v>338399999.99999994</v>
          </cell>
          <cell r="BY215">
            <v>273257.99999999994</v>
          </cell>
          <cell r="BZ215">
            <v>80539.199999999983</v>
          </cell>
          <cell r="CA215">
            <v>84599.999999999985</v>
          </cell>
          <cell r="CB215">
            <v>892684.80000000005</v>
          </cell>
          <cell r="CC215">
            <v>225542</v>
          </cell>
          <cell r="CD215">
            <v>1556624</v>
          </cell>
          <cell r="CE215">
            <v>436247.73818181822</v>
          </cell>
          <cell r="CF215">
            <v>196153.84615384616</v>
          </cell>
          <cell r="CG215">
            <v>1</v>
          </cell>
          <cell r="CH215">
            <v>0.48869179600886919</v>
          </cell>
          <cell r="CI215">
            <v>0.86969986146192801</v>
          </cell>
          <cell r="CJ215">
            <v>1070798.7843356645</v>
          </cell>
        </row>
        <row r="216">
          <cell r="A216">
            <v>181</v>
          </cell>
          <cell r="B216" t="str">
            <v xml:space="preserve">              130,0 CV</v>
          </cell>
          <cell r="C216">
            <v>200</v>
          </cell>
          <cell r="D216">
            <v>0.95</v>
          </cell>
          <cell r="E216">
            <v>17</v>
          </cell>
          <cell r="F216">
            <v>4.76</v>
          </cell>
          <cell r="G216">
            <v>5</v>
          </cell>
          <cell r="H216">
            <v>49.92</v>
          </cell>
          <cell r="I216" t="str">
            <v>lÝt diezel</v>
          </cell>
          <cell r="J216" t="str">
            <v>1x4/7</v>
          </cell>
          <cell r="K216">
            <v>0</v>
          </cell>
          <cell r="L216">
            <v>0</v>
          </cell>
          <cell r="M216">
            <v>1</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361899652.64376688</v>
          </cell>
          <cell r="BX216">
            <v>361899652.64376688</v>
          </cell>
          <cell r="BY216">
            <v>292233.96950984176</v>
          </cell>
          <cell r="BZ216">
            <v>86132.117329216504</v>
          </cell>
          <cell r="CA216">
            <v>90474.913160941738</v>
          </cell>
          <cell r="CB216">
            <v>1074528</v>
          </cell>
          <cell r="CC216">
            <v>225542</v>
          </cell>
          <cell r="CD216">
            <v>1768911</v>
          </cell>
          <cell r="CE216">
            <v>525113.01818181819</v>
          </cell>
          <cell r="CF216">
            <v>196153.84615384616</v>
          </cell>
          <cell r="CG216">
            <v>1</v>
          </cell>
          <cell r="CH216">
            <v>0.48869179600886919</v>
          </cell>
          <cell r="CI216">
            <v>0.86969986146192801</v>
          </cell>
          <cell r="CJ216">
            <v>1190107.8643356643</v>
          </cell>
        </row>
        <row r="217">
          <cell r="A217">
            <v>0</v>
          </cell>
          <cell r="B217" t="str">
            <v>M¸y kÐo b¸nh h¬i - c«ng suÊt:</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row>
        <row r="218">
          <cell r="A218">
            <v>182</v>
          </cell>
          <cell r="B218" t="str">
            <v xml:space="preserve">             28,0 CV</v>
          </cell>
          <cell r="C218">
            <v>200</v>
          </cell>
          <cell r="D218">
            <v>0.95</v>
          </cell>
          <cell r="E218">
            <v>18</v>
          </cell>
          <cell r="F218">
            <v>4.32</v>
          </cell>
          <cell r="G218">
            <v>5</v>
          </cell>
          <cell r="H218">
            <v>11.76</v>
          </cell>
          <cell r="I218" t="str">
            <v>lÝt diezel</v>
          </cell>
          <cell r="J218" t="str">
            <v>1x4/7</v>
          </cell>
          <cell r="K218">
            <v>0</v>
          </cell>
          <cell r="L218">
            <v>0</v>
          </cell>
          <cell r="M218">
            <v>1</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150399697.19909161</v>
          </cell>
          <cell r="BX218">
            <v>150399697.19909161</v>
          </cell>
          <cell r="BY218">
            <v>128591.74110522332</v>
          </cell>
          <cell r="BZ218">
            <v>32486.334595003791</v>
          </cell>
          <cell r="CA218">
            <v>37599.924299772902</v>
          </cell>
          <cell r="CB218">
            <v>253134</v>
          </cell>
          <cell r="CC218">
            <v>225542</v>
          </cell>
          <cell r="CD218">
            <v>677354</v>
          </cell>
          <cell r="CE218">
            <v>123704.50909090909</v>
          </cell>
          <cell r="CF218">
            <v>196153.84615384616</v>
          </cell>
          <cell r="CG218">
            <v>1</v>
          </cell>
          <cell r="CH218">
            <v>0.48869179600886919</v>
          </cell>
          <cell r="CI218">
            <v>0.86969986146192801</v>
          </cell>
          <cell r="CJ218">
            <v>518536.35524475528</v>
          </cell>
        </row>
        <row r="219">
          <cell r="A219">
            <v>183</v>
          </cell>
          <cell r="B219" t="str">
            <v xml:space="preserve">             40,0 CV</v>
          </cell>
          <cell r="C219">
            <v>200</v>
          </cell>
          <cell r="D219">
            <v>0.95</v>
          </cell>
          <cell r="E219">
            <v>18</v>
          </cell>
          <cell r="F219">
            <v>4.32</v>
          </cell>
          <cell r="G219">
            <v>5</v>
          </cell>
          <cell r="H219">
            <v>16.8</v>
          </cell>
          <cell r="I219" t="str">
            <v>lÝt diezel</v>
          </cell>
          <cell r="J219" t="str">
            <v>1x4/7</v>
          </cell>
          <cell r="K219">
            <v>0</v>
          </cell>
          <cell r="L219">
            <v>0</v>
          </cell>
          <cell r="M219">
            <v>1</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163399697.19909161</v>
          </cell>
          <cell r="BX219">
            <v>163399697.19909161</v>
          </cell>
          <cell r="BY219">
            <v>139706.74110522331</v>
          </cell>
          <cell r="BZ219">
            <v>35294.334595003791</v>
          </cell>
          <cell r="CA219">
            <v>40849.924299772902</v>
          </cell>
          <cell r="CB219">
            <v>361620</v>
          </cell>
          <cell r="CC219">
            <v>225542</v>
          </cell>
          <cell r="CD219">
            <v>803013</v>
          </cell>
          <cell r="CE219">
            <v>176720.72727272729</v>
          </cell>
          <cell r="CF219">
            <v>196153.84615384616</v>
          </cell>
          <cell r="CG219">
            <v>1</v>
          </cell>
          <cell r="CH219">
            <v>0.48869179600886925</v>
          </cell>
          <cell r="CI219">
            <v>0.86969986146192801</v>
          </cell>
          <cell r="CJ219">
            <v>588725.57342657342</v>
          </cell>
        </row>
        <row r="220">
          <cell r="A220">
            <v>184</v>
          </cell>
          <cell r="B220" t="str">
            <v xml:space="preserve">             50,0 CV</v>
          </cell>
          <cell r="C220">
            <v>200</v>
          </cell>
          <cell r="D220">
            <v>0.95</v>
          </cell>
          <cell r="E220">
            <v>18</v>
          </cell>
          <cell r="F220">
            <v>4.32</v>
          </cell>
          <cell r="G220">
            <v>5</v>
          </cell>
          <cell r="H220">
            <v>21</v>
          </cell>
          <cell r="I220" t="str">
            <v>lÝt diezel</v>
          </cell>
          <cell r="J220" t="str">
            <v>1x4/7</v>
          </cell>
          <cell r="K220">
            <v>0</v>
          </cell>
          <cell r="L220">
            <v>0</v>
          </cell>
          <cell r="M220">
            <v>1</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181700227.1006813</v>
          </cell>
          <cell r="BX220">
            <v>181700227.1006813</v>
          </cell>
          <cell r="BY220">
            <v>155353.69417108249</v>
          </cell>
          <cell r="BZ220">
            <v>39247.249053747168</v>
          </cell>
          <cell r="CA220">
            <v>45425.056775170335</v>
          </cell>
          <cell r="CB220">
            <v>452025</v>
          </cell>
          <cell r="CC220">
            <v>225542</v>
          </cell>
          <cell r="CD220">
            <v>917593</v>
          </cell>
          <cell r="CE220">
            <v>220900.90909090912</v>
          </cell>
          <cell r="CF220">
            <v>196153.84615384616</v>
          </cell>
          <cell r="CG220">
            <v>1</v>
          </cell>
          <cell r="CH220">
            <v>0.48869179600886925</v>
          </cell>
          <cell r="CI220">
            <v>0.86969986146192801</v>
          </cell>
          <cell r="CJ220">
            <v>657080.7552447553</v>
          </cell>
        </row>
        <row r="221">
          <cell r="A221">
            <v>185</v>
          </cell>
          <cell r="B221" t="str">
            <v xml:space="preserve">             60,0 CV</v>
          </cell>
          <cell r="C221">
            <v>200</v>
          </cell>
          <cell r="D221">
            <v>0.95</v>
          </cell>
          <cell r="E221">
            <v>18</v>
          </cell>
          <cell r="F221">
            <v>4.32</v>
          </cell>
          <cell r="G221">
            <v>5</v>
          </cell>
          <cell r="H221">
            <v>25.2</v>
          </cell>
          <cell r="I221" t="str">
            <v>lÝt diezel</v>
          </cell>
          <cell r="J221" t="str">
            <v>1x4/7</v>
          </cell>
          <cell r="K221">
            <v>0</v>
          </cell>
          <cell r="L221">
            <v>0</v>
          </cell>
          <cell r="M221">
            <v>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203099924.29977292</v>
          </cell>
          <cell r="BX221">
            <v>203099924.29977292</v>
          </cell>
          <cell r="BY221">
            <v>173650.43527630583</v>
          </cell>
          <cell r="BZ221">
            <v>43869.583648750951</v>
          </cell>
          <cell r="CA221">
            <v>50774.981074943236</v>
          </cell>
          <cell r="CB221">
            <v>542430</v>
          </cell>
          <cell r="CC221">
            <v>225542</v>
          </cell>
          <cell r="CD221">
            <v>1036267</v>
          </cell>
          <cell r="CE221">
            <v>265081.09090909094</v>
          </cell>
          <cell r="CF221">
            <v>196153.84615384616</v>
          </cell>
          <cell r="CG221">
            <v>1</v>
          </cell>
          <cell r="CH221">
            <v>0.48869179600886925</v>
          </cell>
          <cell r="CI221">
            <v>0.86969986146192801</v>
          </cell>
          <cell r="CJ221">
            <v>729529.93706293707</v>
          </cell>
        </row>
        <row r="222">
          <cell r="A222">
            <v>186</v>
          </cell>
          <cell r="B222" t="str">
            <v xml:space="preserve">             80,0 CV</v>
          </cell>
          <cell r="C222">
            <v>200</v>
          </cell>
          <cell r="D222">
            <v>0.95</v>
          </cell>
          <cell r="E222">
            <v>18</v>
          </cell>
          <cell r="F222">
            <v>4.32</v>
          </cell>
          <cell r="G222">
            <v>5</v>
          </cell>
          <cell r="H222">
            <v>33.6</v>
          </cell>
          <cell r="I222" t="str">
            <v>lÝt diezel</v>
          </cell>
          <cell r="J222" t="str">
            <v>1x4/7</v>
          </cell>
          <cell r="K222">
            <v>0</v>
          </cell>
          <cell r="L222">
            <v>0</v>
          </cell>
          <cell r="M222">
            <v>1</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261800151.40045422</v>
          </cell>
          <cell r="BX222">
            <v>261800151.40045422</v>
          </cell>
          <cell r="BY222">
            <v>223839.12944738835</v>
          </cell>
          <cell r="BZ222">
            <v>56548.832702498119</v>
          </cell>
          <cell r="CA222">
            <v>65450.037850113556</v>
          </cell>
          <cell r="CB222">
            <v>723240</v>
          </cell>
          <cell r="CC222">
            <v>225542</v>
          </cell>
          <cell r="CD222">
            <v>1294620</v>
          </cell>
          <cell r="CE222">
            <v>353441.45454545459</v>
          </cell>
          <cell r="CF222">
            <v>196153.84615384616</v>
          </cell>
          <cell r="CG222">
            <v>1</v>
          </cell>
          <cell r="CH222">
            <v>0.48869179600886925</v>
          </cell>
          <cell r="CI222">
            <v>0.86969986146192801</v>
          </cell>
          <cell r="CJ222">
            <v>895433.30069930071</v>
          </cell>
        </row>
        <row r="223">
          <cell r="A223">
            <v>187</v>
          </cell>
          <cell r="B223" t="str">
            <v xml:space="preserve">             165,0 CV</v>
          </cell>
          <cell r="C223">
            <v>200</v>
          </cell>
          <cell r="D223">
            <v>0.95</v>
          </cell>
          <cell r="E223">
            <v>15</v>
          </cell>
          <cell r="F223">
            <v>3.6</v>
          </cell>
          <cell r="G223">
            <v>5</v>
          </cell>
          <cell r="H223">
            <v>55.44</v>
          </cell>
          <cell r="I223" t="str">
            <v>lÝt diezel</v>
          </cell>
          <cell r="J223" t="str">
            <v>1x4/7</v>
          </cell>
          <cell r="K223">
            <v>0</v>
          </cell>
          <cell r="L223">
            <v>0</v>
          </cell>
          <cell r="M223">
            <v>1</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369699781.18161929</v>
          </cell>
          <cell r="BX223">
            <v>369699781.18161929</v>
          </cell>
          <cell r="BY223">
            <v>263411.09409190377</v>
          </cell>
          <cell r="BZ223">
            <v>66545.960612691488</v>
          </cell>
          <cell r="CA223">
            <v>92424.945295404832</v>
          </cell>
          <cell r="CB223">
            <v>1193346</v>
          </cell>
          <cell r="CC223">
            <v>225542</v>
          </cell>
          <cell r="CD223">
            <v>1841270</v>
          </cell>
          <cell r="CE223">
            <v>583178.4</v>
          </cell>
          <cell r="CF223">
            <v>196153.84615384616</v>
          </cell>
          <cell r="CG223">
            <v>1</v>
          </cell>
          <cell r="CH223">
            <v>0.48869179600886919</v>
          </cell>
          <cell r="CI223">
            <v>0.86969986146192801</v>
          </cell>
          <cell r="CJ223">
            <v>1201714.2461538464</v>
          </cell>
        </row>
        <row r="224">
          <cell r="A224">
            <v>188</v>
          </cell>
          <cell r="B224" t="str">
            <v xml:space="preserve">             215,0 CV</v>
          </cell>
          <cell r="C224">
            <v>200</v>
          </cell>
          <cell r="D224">
            <v>0.95</v>
          </cell>
          <cell r="E224">
            <v>15</v>
          </cell>
          <cell r="F224">
            <v>3.2</v>
          </cell>
          <cell r="G224">
            <v>5</v>
          </cell>
          <cell r="H224">
            <v>67.724999999999994</v>
          </cell>
          <cell r="I224" t="str">
            <v>lÝt diezel</v>
          </cell>
          <cell r="J224" t="str">
            <v>1x5/7</v>
          </cell>
          <cell r="K224">
            <v>0</v>
          </cell>
          <cell r="L224">
            <v>0</v>
          </cell>
          <cell r="M224">
            <v>0</v>
          </cell>
          <cell r="N224">
            <v>1</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477500556.79287332</v>
          </cell>
          <cell r="BX224">
            <v>477500556.79287332</v>
          </cell>
          <cell r="BY224">
            <v>340219.14671492222</v>
          </cell>
          <cell r="BZ224">
            <v>76400.089086859734</v>
          </cell>
          <cell r="CA224">
            <v>119375.13919821834</v>
          </cell>
          <cell r="CB224">
            <v>1457780.6249999998</v>
          </cell>
          <cell r="CC224">
            <v>263923</v>
          </cell>
          <cell r="CD224">
            <v>2257698</v>
          </cell>
          <cell r="CE224">
            <v>712405.43181818177</v>
          </cell>
          <cell r="CF224">
            <v>231538.46153846153</v>
          </cell>
          <cell r="CG224">
            <v>1</v>
          </cell>
          <cell r="CH224">
            <v>0.48869179600886919</v>
          </cell>
          <cell r="CI224">
            <v>0.87729550489522146</v>
          </cell>
          <cell r="CJ224">
            <v>1479938.2683566436</v>
          </cell>
        </row>
        <row r="225">
          <cell r="A225">
            <v>0</v>
          </cell>
          <cell r="B225" t="str">
            <v>ThiÕt bÞ phôc vô vËn chuyÓn ®¸ næ m×n trong hÇm:</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row>
        <row r="226">
          <cell r="A226">
            <v>189</v>
          </cell>
          <cell r="B226" t="str">
            <v xml:space="preserve">             Têi ma n¬ - 13 kW</v>
          </cell>
          <cell r="C226">
            <v>300</v>
          </cell>
          <cell r="D226">
            <v>0.95</v>
          </cell>
          <cell r="E226">
            <v>14</v>
          </cell>
          <cell r="F226">
            <v>4.3</v>
          </cell>
          <cell r="G226">
            <v>6</v>
          </cell>
          <cell r="H226">
            <v>42.9</v>
          </cell>
          <cell r="I226" t="str">
            <v>kWh</v>
          </cell>
          <cell r="J226" t="str">
            <v>1x4/7+1x5/7</v>
          </cell>
          <cell r="K226">
            <v>0</v>
          </cell>
          <cell r="L226">
            <v>0</v>
          </cell>
          <cell r="M226">
            <v>1</v>
          </cell>
          <cell r="N226">
            <v>1</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25400470.499999985</v>
          </cell>
          <cell r="BX226">
            <v>25400470.499999985</v>
          </cell>
          <cell r="BY226">
            <v>11260.875254999994</v>
          </cell>
          <cell r="BZ226">
            <v>3640.7341049999977</v>
          </cell>
          <cell r="CA226">
            <v>5080.0940999999966</v>
          </cell>
          <cell r="CB226">
            <v>58672.296540000003</v>
          </cell>
          <cell r="CC226">
            <v>489465</v>
          </cell>
          <cell r="CD226">
            <v>568119</v>
          </cell>
          <cell r="CE226">
            <v>69680.754000000001</v>
          </cell>
          <cell r="CF226">
            <v>427692.30769230769</v>
          </cell>
          <cell r="CG226">
            <v>1</v>
          </cell>
          <cell r="CH226">
            <v>1.1876261559404777</v>
          </cell>
          <cell r="CI226">
            <v>0.87379548628054649</v>
          </cell>
          <cell r="CJ226">
            <v>517354.76515230769</v>
          </cell>
        </row>
        <row r="227">
          <cell r="A227">
            <v>190</v>
          </cell>
          <cell r="B227" t="str">
            <v xml:space="preserve">             Xe goßng 3 T</v>
          </cell>
          <cell r="C227">
            <v>300</v>
          </cell>
          <cell r="D227">
            <v>0.95</v>
          </cell>
          <cell r="E227">
            <v>14</v>
          </cell>
          <cell r="F227">
            <v>4.3</v>
          </cell>
          <cell r="G227">
            <v>6</v>
          </cell>
          <cell r="H227">
            <v>0</v>
          </cell>
          <cell r="I227">
            <v>0</v>
          </cell>
          <cell r="J227" t="str">
            <v>1x4/7+1x5/7</v>
          </cell>
          <cell r="K227">
            <v>0</v>
          </cell>
          <cell r="L227">
            <v>0</v>
          </cell>
          <cell r="M227">
            <v>1</v>
          </cell>
          <cell r="N227">
            <v>1</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27000000</v>
          </cell>
          <cell r="BX227">
            <v>27000000</v>
          </cell>
          <cell r="BY227">
            <v>11970.000000000002</v>
          </cell>
          <cell r="BZ227">
            <v>3870</v>
          </cell>
          <cell r="CA227">
            <v>5400</v>
          </cell>
          <cell r="CB227">
            <v>0</v>
          </cell>
          <cell r="CC227">
            <v>489465</v>
          </cell>
          <cell r="CD227">
            <v>510705</v>
          </cell>
          <cell r="CE227">
            <v>0</v>
          </cell>
          <cell r="CF227">
            <v>427692.30769230769</v>
          </cell>
          <cell r="CG227">
            <v>1</v>
          </cell>
          <cell r="CH227">
            <v>1</v>
          </cell>
          <cell r="CI227">
            <v>0.87379548628054649</v>
          </cell>
          <cell r="CJ227">
            <v>448932.30769230769</v>
          </cell>
        </row>
        <row r="228">
          <cell r="A228">
            <v>191</v>
          </cell>
          <cell r="B228" t="str">
            <v xml:space="preserve">             Xe goßng 5,8  m3</v>
          </cell>
          <cell r="C228">
            <v>300</v>
          </cell>
          <cell r="D228">
            <v>0.95</v>
          </cell>
          <cell r="E228">
            <v>14</v>
          </cell>
          <cell r="F228">
            <v>4.3</v>
          </cell>
          <cell r="G228">
            <v>6</v>
          </cell>
          <cell r="H228">
            <v>0</v>
          </cell>
          <cell r="I228">
            <v>0</v>
          </cell>
          <cell r="J228" t="str">
            <v>1x4/7+1x5/7</v>
          </cell>
          <cell r="K228">
            <v>0</v>
          </cell>
          <cell r="L228">
            <v>0</v>
          </cell>
          <cell r="M228">
            <v>1</v>
          </cell>
          <cell r="N228">
            <v>1</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1102000423.7288134</v>
          </cell>
          <cell r="BX228">
            <v>1102000423.7288134</v>
          </cell>
          <cell r="BY228">
            <v>488553.52118644066</v>
          </cell>
          <cell r="BZ228">
            <v>157953.39406779656</v>
          </cell>
          <cell r="CA228">
            <v>220400.08474576267</v>
          </cell>
          <cell r="CB228">
            <v>0</v>
          </cell>
          <cell r="CC228">
            <v>489465</v>
          </cell>
          <cell r="CD228">
            <v>1356372</v>
          </cell>
          <cell r="CE228">
            <v>0</v>
          </cell>
          <cell r="CF228">
            <v>427692.30769230769</v>
          </cell>
          <cell r="CG228">
            <v>1</v>
          </cell>
          <cell r="CH228">
            <v>1</v>
          </cell>
          <cell r="CI228">
            <v>0.87379548628054649</v>
          </cell>
          <cell r="CJ228">
            <v>1294599.3076923075</v>
          </cell>
        </row>
        <row r="229">
          <cell r="A229">
            <v>192</v>
          </cell>
          <cell r="B229" t="str">
            <v xml:space="preserve">             §Çu kÐo 30 T</v>
          </cell>
          <cell r="C229">
            <v>300</v>
          </cell>
          <cell r="D229">
            <v>0.95</v>
          </cell>
          <cell r="E229">
            <v>11</v>
          </cell>
          <cell r="F229">
            <v>3.8</v>
          </cell>
          <cell r="G229">
            <v>6</v>
          </cell>
          <cell r="H229">
            <v>37.44</v>
          </cell>
          <cell r="I229" t="str">
            <v>lÝt diezel</v>
          </cell>
          <cell r="J229" t="str">
            <v>1x4/7+1x5/7</v>
          </cell>
          <cell r="K229">
            <v>0</v>
          </cell>
          <cell r="L229">
            <v>0</v>
          </cell>
          <cell r="M229">
            <v>1</v>
          </cell>
          <cell r="N229">
            <v>1</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2710600000</v>
          </cell>
          <cell r="BX229">
            <v>2710600000</v>
          </cell>
          <cell r="BY229">
            <v>944192.33333333337</v>
          </cell>
          <cell r="BZ229">
            <v>343342.66666666669</v>
          </cell>
          <cell r="CA229">
            <v>542120</v>
          </cell>
          <cell r="CB229">
            <v>805896</v>
          </cell>
          <cell r="CC229">
            <v>489465</v>
          </cell>
          <cell r="CD229">
            <v>3125016</v>
          </cell>
          <cell r="CE229">
            <v>393834.76363636367</v>
          </cell>
          <cell r="CF229">
            <v>427692.30769230769</v>
          </cell>
          <cell r="CG229">
            <v>1</v>
          </cell>
          <cell r="CH229">
            <v>0.48869179600886919</v>
          </cell>
          <cell r="CI229">
            <v>0.87379548628054649</v>
          </cell>
          <cell r="CJ229">
            <v>2651182.0713286712</v>
          </cell>
        </row>
        <row r="230">
          <cell r="A230">
            <v>193</v>
          </cell>
          <cell r="B230" t="str">
            <v xml:space="preserve">             Quang lËt 360 T/h</v>
          </cell>
          <cell r="C230">
            <v>300</v>
          </cell>
          <cell r="D230">
            <v>0.95</v>
          </cell>
          <cell r="E230">
            <v>14</v>
          </cell>
          <cell r="F230">
            <v>4.3</v>
          </cell>
          <cell r="G230">
            <v>6</v>
          </cell>
          <cell r="H230">
            <v>27</v>
          </cell>
          <cell r="I230" t="str">
            <v>kWh</v>
          </cell>
          <cell r="J230" t="str">
            <v>1x4/7+1x5/7</v>
          </cell>
          <cell r="K230">
            <v>0</v>
          </cell>
          <cell r="L230">
            <v>0</v>
          </cell>
          <cell r="M230">
            <v>1</v>
          </cell>
          <cell r="N230">
            <v>1</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216200059.06779659</v>
          </cell>
          <cell r="BX230">
            <v>216200059.06779659</v>
          </cell>
          <cell r="BY230">
            <v>95848.692853389817</v>
          </cell>
          <cell r="BZ230">
            <v>30988.675133050841</v>
          </cell>
          <cell r="CA230">
            <v>43240.011813559315</v>
          </cell>
          <cell r="CB230">
            <v>36926.620200000005</v>
          </cell>
          <cell r="CC230">
            <v>489465</v>
          </cell>
          <cell r="CD230">
            <v>696469</v>
          </cell>
          <cell r="CE230">
            <v>43855.02</v>
          </cell>
          <cell r="CF230">
            <v>427692.30769230769</v>
          </cell>
          <cell r="CG230">
            <v>1</v>
          </cell>
          <cell r="CH230">
            <v>1.1876261559404777</v>
          </cell>
          <cell r="CI230">
            <v>0.87379548628054649</v>
          </cell>
          <cell r="CJ230">
            <v>641624.70749230764</v>
          </cell>
        </row>
        <row r="231">
          <cell r="A231">
            <v>0</v>
          </cell>
          <cell r="B231" t="str">
            <v>CÇn trôc m¸y kÐo - søc n©ng:</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row>
        <row r="232">
          <cell r="A232">
            <v>194</v>
          </cell>
          <cell r="B232" t="str">
            <v xml:space="preserve">             5,0 T</v>
          </cell>
          <cell r="C232">
            <v>200</v>
          </cell>
          <cell r="D232">
            <v>0.95</v>
          </cell>
          <cell r="E232">
            <v>16</v>
          </cell>
          <cell r="F232">
            <v>4.5</v>
          </cell>
          <cell r="G232">
            <v>5</v>
          </cell>
          <cell r="H232">
            <v>18</v>
          </cell>
          <cell r="I232" t="str">
            <v>lÝt diezel</v>
          </cell>
          <cell r="J232" t="str">
            <v>1x5/7</v>
          </cell>
          <cell r="K232">
            <v>0</v>
          </cell>
          <cell r="L232">
            <v>0</v>
          </cell>
          <cell r="M232">
            <v>0</v>
          </cell>
          <cell r="N232">
            <v>1</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319900404.85829961</v>
          </cell>
          <cell r="BX232">
            <v>319900404.85829961</v>
          </cell>
          <cell r="BY232">
            <v>243124.30769230772</v>
          </cell>
          <cell r="BZ232">
            <v>71977.591093117415</v>
          </cell>
          <cell r="CA232">
            <v>79975.101214574912</v>
          </cell>
          <cell r="CB232">
            <v>387450</v>
          </cell>
          <cell r="CC232">
            <v>263923</v>
          </cell>
          <cell r="CD232">
            <v>1046450</v>
          </cell>
          <cell r="CE232">
            <v>189343.63636363638</v>
          </cell>
          <cell r="CF232">
            <v>231538.46153846153</v>
          </cell>
          <cell r="CG232">
            <v>1</v>
          </cell>
          <cell r="CH232">
            <v>0.48869179600886925</v>
          </cell>
          <cell r="CI232">
            <v>0.87729550489522146</v>
          </cell>
          <cell r="CJ232">
            <v>815959.09790209786</v>
          </cell>
        </row>
        <row r="233">
          <cell r="A233">
            <v>195</v>
          </cell>
          <cell r="B233" t="str">
            <v xml:space="preserve">             6,0 T.</v>
          </cell>
          <cell r="C233">
            <v>200</v>
          </cell>
          <cell r="D233">
            <v>0.95</v>
          </cell>
          <cell r="E233">
            <v>16</v>
          </cell>
          <cell r="F233">
            <v>4.5</v>
          </cell>
          <cell r="G233">
            <v>5</v>
          </cell>
          <cell r="H233">
            <v>21</v>
          </cell>
          <cell r="I233" t="str">
            <v>lÝt diezel</v>
          </cell>
          <cell r="J233" t="str">
            <v>1x5/7</v>
          </cell>
          <cell r="K233">
            <v>0</v>
          </cell>
          <cell r="L233">
            <v>0</v>
          </cell>
          <cell r="M233">
            <v>0</v>
          </cell>
          <cell r="N233">
            <v>1</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367900404.85829961</v>
          </cell>
          <cell r="BX233">
            <v>367900404.85829961</v>
          </cell>
          <cell r="BY233">
            <v>279604.30769230775</v>
          </cell>
          <cell r="BZ233">
            <v>82777.591093117415</v>
          </cell>
          <cell r="CA233">
            <v>91975.101214574912</v>
          </cell>
          <cell r="CB233">
            <v>452025</v>
          </cell>
          <cell r="CC233">
            <v>263923</v>
          </cell>
          <cell r="CD233">
            <v>1170305</v>
          </cell>
          <cell r="CE233">
            <v>220900.90909090912</v>
          </cell>
          <cell r="CF233">
            <v>231538.46153846153</v>
          </cell>
          <cell r="CG233">
            <v>1</v>
          </cell>
          <cell r="CH233">
            <v>0.48869179600886925</v>
          </cell>
          <cell r="CI233">
            <v>0.87729550489522146</v>
          </cell>
          <cell r="CJ233">
            <v>906796.37062937068</v>
          </cell>
        </row>
        <row r="234">
          <cell r="A234">
            <v>196</v>
          </cell>
          <cell r="B234" t="str">
            <v xml:space="preserve">             7,0 T</v>
          </cell>
          <cell r="C234">
            <v>200</v>
          </cell>
          <cell r="D234">
            <v>0.95</v>
          </cell>
          <cell r="E234">
            <v>16</v>
          </cell>
          <cell r="F234">
            <v>4.5</v>
          </cell>
          <cell r="G234">
            <v>5</v>
          </cell>
          <cell r="H234">
            <v>24</v>
          </cell>
          <cell r="I234" t="str">
            <v>lÝt diezel</v>
          </cell>
          <cell r="J234" t="str">
            <v>1x5/7</v>
          </cell>
          <cell r="K234">
            <v>0</v>
          </cell>
          <cell r="L234">
            <v>0</v>
          </cell>
          <cell r="M234">
            <v>0</v>
          </cell>
          <cell r="N234">
            <v>1</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444200000</v>
          </cell>
          <cell r="BX234">
            <v>444200000</v>
          </cell>
          <cell r="BY234">
            <v>337592</v>
          </cell>
          <cell r="BZ234">
            <v>99945</v>
          </cell>
          <cell r="CA234">
            <v>111050</v>
          </cell>
          <cell r="CB234">
            <v>516600</v>
          </cell>
          <cell r="CC234">
            <v>263923</v>
          </cell>
          <cell r="CD234">
            <v>1329110</v>
          </cell>
          <cell r="CE234">
            <v>252458.18181818182</v>
          </cell>
          <cell r="CF234">
            <v>231538.46153846153</v>
          </cell>
          <cell r="CG234">
            <v>1</v>
          </cell>
          <cell r="CH234">
            <v>0.48869179600886919</v>
          </cell>
          <cell r="CI234">
            <v>0.87729550489522146</v>
          </cell>
          <cell r="CJ234">
            <v>1032583.6433566434</v>
          </cell>
        </row>
        <row r="235">
          <cell r="A235">
            <v>197</v>
          </cell>
          <cell r="B235" t="str">
            <v xml:space="preserve">             8,0 T</v>
          </cell>
          <cell r="C235">
            <v>200</v>
          </cell>
          <cell r="D235">
            <v>0.95</v>
          </cell>
          <cell r="E235">
            <v>16</v>
          </cell>
          <cell r="F235">
            <v>4.5</v>
          </cell>
          <cell r="G235">
            <v>5</v>
          </cell>
          <cell r="H235">
            <v>33</v>
          </cell>
          <cell r="I235" t="str">
            <v>lÝt diezel</v>
          </cell>
          <cell r="J235" t="str">
            <v>1x5/7</v>
          </cell>
          <cell r="K235">
            <v>0</v>
          </cell>
          <cell r="L235">
            <v>0</v>
          </cell>
          <cell r="M235">
            <v>0</v>
          </cell>
          <cell r="N235">
            <v>1</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510900404.85829961</v>
          </cell>
          <cell r="BX235">
            <v>510900404.85829961</v>
          </cell>
          <cell r="BY235">
            <v>388284.30769230775</v>
          </cell>
          <cell r="BZ235">
            <v>114952.59109311741</v>
          </cell>
          <cell r="CA235">
            <v>127725.10121457491</v>
          </cell>
          <cell r="CB235">
            <v>710325</v>
          </cell>
          <cell r="CC235">
            <v>263923</v>
          </cell>
          <cell r="CD235">
            <v>1605210</v>
          </cell>
          <cell r="CE235">
            <v>347130</v>
          </cell>
          <cell r="CF235">
            <v>231538.46153846153</v>
          </cell>
          <cell r="CG235">
            <v>1</v>
          </cell>
          <cell r="CH235">
            <v>0.48869179600886919</v>
          </cell>
          <cell r="CI235">
            <v>0.87729550489522146</v>
          </cell>
          <cell r="CJ235">
            <v>1209630.4615384617</v>
          </cell>
        </row>
        <row r="236">
          <cell r="A236">
            <v>0</v>
          </cell>
          <cell r="B236" t="str">
            <v>M¸y ®Æt ®­êng èng:</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row>
        <row r="237">
          <cell r="A237">
            <v>198</v>
          </cell>
          <cell r="B237" t="str">
            <v xml:space="preserve">           CÇn trôc TO-12-24 - søc n©ng: 15 T</v>
          </cell>
          <cell r="C237">
            <v>150</v>
          </cell>
          <cell r="D237">
            <v>0.95</v>
          </cell>
          <cell r="E237">
            <v>16</v>
          </cell>
          <cell r="F237">
            <v>4.2</v>
          </cell>
          <cell r="G237">
            <v>6</v>
          </cell>
          <cell r="H237">
            <v>53.1</v>
          </cell>
          <cell r="I237" t="str">
            <v>lÝt diezel</v>
          </cell>
          <cell r="J237" t="str">
            <v>1x4/7+1x5/7+1x6/7</v>
          </cell>
          <cell r="K237">
            <v>0</v>
          </cell>
          <cell r="L237">
            <v>0</v>
          </cell>
          <cell r="M237">
            <v>1</v>
          </cell>
          <cell r="N237">
            <v>1</v>
          </cell>
          <cell r="O237">
            <v>1</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951799901.57480311</v>
          </cell>
          <cell r="BX237">
            <v>951799901.57480311</v>
          </cell>
          <cell r="BY237">
            <v>964490.56692913373</v>
          </cell>
          <cell r="BZ237">
            <v>266503.97244094493</v>
          </cell>
          <cell r="CA237">
            <v>380719.96062992123</v>
          </cell>
          <cell r="CB237">
            <v>1142977.5</v>
          </cell>
          <cell r="CC237">
            <v>797368</v>
          </cell>
          <cell r="CD237">
            <v>3552060</v>
          </cell>
          <cell r="CE237">
            <v>558563.72727272729</v>
          </cell>
          <cell r="CF237">
            <v>701538.4615384615</v>
          </cell>
          <cell r="CG237">
            <v>1</v>
          </cell>
          <cell r="CH237">
            <v>0.48869179600886919</v>
          </cell>
          <cell r="CI237">
            <v>0.87981767708067227</v>
          </cell>
          <cell r="CJ237">
            <v>2871816.6888111886</v>
          </cell>
        </row>
        <row r="238">
          <cell r="A238">
            <v>199</v>
          </cell>
          <cell r="B238" t="str">
            <v xml:space="preserve">           Têi kÐo èng trªn xe xÝch - søc kÐo: 7,5 T</v>
          </cell>
          <cell r="C238">
            <v>150</v>
          </cell>
          <cell r="D238">
            <v>0.95</v>
          </cell>
          <cell r="E238">
            <v>17</v>
          </cell>
          <cell r="F238">
            <v>3.8</v>
          </cell>
          <cell r="G238">
            <v>6</v>
          </cell>
          <cell r="H238">
            <v>53.1</v>
          </cell>
          <cell r="I238" t="str">
            <v>lÝt diezel</v>
          </cell>
          <cell r="J238" t="str">
            <v>2x4/7+1x5/7+1x6/7</v>
          </cell>
          <cell r="K238">
            <v>0</v>
          </cell>
          <cell r="L238">
            <v>0</v>
          </cell>
          <cell r="M238">
            <v>2</v>
          </cell>
          <cell r="N238">
            <v>1</v>
          </cell>
          <cell r="O238">
            <v>1</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526399710.98265892</v>
          </cell>
          <cell r="BX238">
            <v>526399710.98265892</v>
          </cell>
          <cell r="BY238">
            <v>566757.02215799619</v>
          </cell>
          <cell r="BZ238">
            <v>133354.59344894026</v>
          </cell>
          <cell r="CA238">
            <v>210559.88439306355</v>
          </cell>
          <cell r="CB238">
            <v>1142977.5</v>
          </cell>
          <cell r="CC238">
            <v>1022910</v>
          </cell>
          <cell r="CD238">
            <v>3076559</v>
          </cell>
          <cell r="CE238">
            <v>558563.72727272729</v>
          </cell>
          <cell r="CF238">
            <v>897692.30769230775</v>
          </cell>
          <cell r="CG238">
            <v>1</v>
          </cell>
          <cell r="CH238">
            <v>0.48869179600886919</v>
          </cell>
          <cell r="CI238">
            <v>0.87758679423635289</v>
          </cell>
          <cell r="CJ238">
            <v>2366927.534965035</v>
          </cell>
        </row>
        <row r="239">
          <cell r="A239">
            <v>0</v>
          </cell>
          <cell r="B239" t="str">
            <v xml:space="preserve">CÇn trôc « t« - søc n©ng: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row>
        <row r="240">
          <cell r="A240">
            <v>200</v>
          </cell>
          <cell r="B240" t="str">
            <v xml:space="preserve">             1,0 T</v>
          </cell>
          <cell r="C240">
            <v>220</v>
          </cell>
          <cell r="D240">
            <v>0.95</v>
          </cell>
          <cell r="E240">
            <v>16</v>
          </cell>
          <cell r="F240">
            <v>4.72</v>
          </cell>
          <cell r="G240">
            <v>5</v>
          </cell>
          <cell r="H240">
            <v>21.375</v>
          </cell>
          <cell r="I240" t="str">
            <v>lÝt diezel</v>
          </cell>
          <cell r="J240" t="str">
            <v xml:space="preserve">1x1/4 +1x3/4 Lo¹i  &lt;3,5 TÊn </v>
          </cell>
          <cell r="K240">
            <v>0</v>
          </cell>
          <cell r="L240">
            <v>0</v>
          </cell>
          <cell r="M240">
            <v>0</v>
          </cell>
          <cell r="N240">
            <v>0</v>
          </cell>
          <cell r="O240">
            <v>0</v>
          </cell>
          <cell r="P240">
            <v>0</v>
          </cell>
          <cell r="Q240">
            <v>1</v>
          </cell>
          <cell r="R240">
            <v>0</v>
          </cell>
          <cell r="S240">
            <v>1</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466600511.63723922</v>
          </cell>
          <cell r="BX240">
            <v>466600511.63723922</v>
          </cell>
          <cell r="BY240">
            <v>322378.5353130016</v>
          </cell>
          <cell r="BZ240">
            <v>100107.01886035314</v>
          </cell>
          <cell r="CA240">
            <v>106045.57082664529</v>
          </cell>
          <cell r="CB240">
            <v>460096.875</v>
          </cell>
          <cell r="CC240">
            <v>435891</v>
          </cell>
          <cell r="CD240">
            <v>1424519</v>
          </cell>
          <cell r="CE240">
            <v>224845.56818181821</v>
          </cell>
          <cell r="CF240">
            <v>402307.69230769231</v>
          </cell>
          <cell r="CG240">
            <v>1</v>
          </cell>
          <cell r="CH240">
            <v>0.48869179600886925</v>
          </cell>
          <cell r="CI240">
            <v>0.92295480362680649</v>
          </cell>
          <cell r="CJ240">
            <v>1155684.3854895106</v>
          </cell>
        </row>
        <row r="241">
          <cell r="A241">
            <v>201</v>
          </cell>
          <cell r="B241" t="str">
            <v xml:space="preserve">             3,0 T</v>
          </cell>
          <cell r="C241">
            <v>220</v>
          </cell>
          <cell r="D241">
            <v>0.95</v>
          </cell>
          <cell r="E241">
            <v>16</v>
          </cell>
          <cell r="F241">
            <v>4.72</v>
          </cell>
          <cell r="G241">
            <v>5</v>
          </cell>
          <cell r="H241">
            <v>24.75</v>
          </cell>
          <cell r="I241" t="str">
            <v>lÝt diezel</v>
          </cell>
          <cell r="J241" t="str">
            <v xml:space="preserve">1x1/4 +1x3/4 Lo¹i  &lt;3,5 TÊn </v>
          </cell>
          <cell r="K241">
            <v>0</v>
          </cell>
          <cell r="L241">
            <v>0</v>
          </cell>
          <cell r="M241">
            <v>0</v>
          </cell>
          <cell r="N241">
            <v>0</v>
          </cell>
          <cell r="O241">
            <v>0</v>
          </cell>
          <cell r="P241">
            <v>0</v>
          </cell>
          <cell r="Q241">
            <v>1</v>
          </cell>
          <cell r="R241">
            <v>0</v>
          </cell>
          <cell r="S241">
            <v>1</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563299979.93579459</v>
          </cell>
          <cell r="BX241">
            <v>563299979.93579459</v>
          </cell>
          <cell r="BY241">
            <v>389189.07704654901</v>
          </cell>
          <cell r="BZ241">
            <v>120853.45024077047</v>
          </cell>
          <cell r="CA241">
            <v>128022.7227126806</v>
          </cell>
          <cell r="CB241">
            <v>532743.75</v>
          </cell>
          <cell r="CC241">
            <v>435891</v>
          </cell>
          <cell r="CD241">
            <v>1606700</v>
          </cell>
          <cell r="CE241">
            <v>260347.50000000003</v>
          </cell>
          <cell r="CF241">
            <v>402307.69230769231</v>
          </cell>
          <cell r="CG241">
            <v>1</v>
          </cell>
          <cell r="CH241">
            <v>0.48869179600886925</v>
          </cell>
          <cell r="CI241">
            <v>0.92295480362680649</v>
          </cell>
          <cell r="CJ241">
            <v>1300720.4423076925</v>
          </cell>
        </row>
        <row r="242">
          <cell r="A242">
            <v>202</v>
          </cell>
          <cell r="B242" t="str">
            <v xml:space="preserve">             4,0 T</v>
          </cell>
          <cell r="C242">
            <v>220</v>
          </cell>
          <cell r="D242">
            <v>0.95</v>
          </cell>
          <cell r="E242">
            <v>16</v>
          </cell>
          <cell r="F242">
            <v>4.72</v>
          </cell>
          <cell r="G242">
            <v>5</v>
          </cell>
          <cell r="H242">
            <v>25.875</v>
          </cell>
          <cell r="I242" t="str">
            <v>lÝt diezel</v>
          </cell>
          <cell r="J242" t="str">
            <v xml:space="preserve">1x1/4 +1x3/4 Lo¹i  3,5 -7,5 TÊn </v>
          </cell>
          <cell r="K242">
            <v>0</v>
          </cell>
          <cell r="L242">
            <v>0</v>
          </cell>
          <cell r="M242">
            <v>0</v>
          </cell>
          <cell r="N242">
            <v>0</v>
          </cell>
          <cell r="O242">
            <v>0</v>
          </cell>
          <cell r="P242">
            <v>0</v>
          </cell>
          <cell r="Q242">
            <v>1</v>
          </cell>
          <cell r="R242">
            <v>0</v>
          </cell>
          <cell r="S242">
            <v>1</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604699508.42696631</v>
          </cell>
          <cell r="BX242">
            <v>604699508.42696631</v>
          </cell>
          <cell r="BY242">
            <v>417792.38764044945</v>
          </cell>
          <cell r="BZ242">
            <v>129735.5308988764</v>
          </cell>
          <cell r="CA242">
            <v>137431.70646067418</v>
          </cell>
          <cell r="CB242">
            <v>556959.375</v>
          </cell>
          <cell r="CC242">
            <v>465477</v>
          </cell>
          <cell r="CD242">
            <v>1707396</v>
          </cell>
          <cell r="CE242">
            <v>272181.47727272729</v>
          </cell>
          <cell r="CF242">
            <v>402307.69230769231</v>
          </cell>
          <cell r="CG242">
            <v>1</v>
          </cell>
          <cell r="CH242">
            <v>0.48869179600886919</v>
          </cell>
          <cell r="CI242">
            <v>0.86429123739237879</v>
          </cell>
          <cell r="CJ242">
            <v>1359448.7945804195</v>
          </cell>
        </row>
        <row r="243">
          <cell r="A243">
            <v>203</v>
          </cell>
          <cell r="B243" t="str">
            <v xml:space="preserve">             5,0 T</v>
          </cell>
          <cell r="C243">
            <v>220</v>
          </cell>
          <cell r="D243">
            <v>0.95</v>
          </cell>
          <cell r="E243">
            <v>16</v>
          </cell>
          <cell r="F243">
            <v>4.4000000000000004</v>
          </cell>
          <cell r="G243">
            <v>5</v>
          </cell>
          <cell r="H243">
            <v>30.375</v>
          </cell>
          <cell r="I243" t="str">
            <v>lÝt diezel</v>
          </cell>
          <cell r="J243" t="str">
            <v xml:space="preserve">1x1/4 +1x3/4 Lo¹i  3,5 -7,5 TÊn </v>
          </cell>
          <cell r="K243">
            <v>0</v>
          </cell>
          <cell r="L243">
            <v>0</v>
          </cell>
          <cell r="M243">
            <v>0</v>
          </cell>
          <cell r="N243">
            <v>0</v>
          </cell>
          <cell r="O243">
            <v>0</v>
          </cell>
          <cell r="P243">
            <v>0</v>
          </cell>
          <cell r="Q243">
            <v>1</v>
          </cell>
          <cell r="R243">
            <v>0</v>
          </cell>
          <cell r="S243">
            <v>1</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671500030.48780489</v>
          </cell>
          <cell r="BX243">
            <v>671500030.48780489</v>
          </cell>
          <cell r="BY243">
            <v>463945.47560975613</v>
          </cell>
          <cell r="BZ243">
            <v>134300.00609756098</v>
          </cell>
          <cell r="CA243">
            <v>152613.64329268291</v>
          </cell>
          <cell r="CB243">
            <v>653821.875</v>
          </cell>
          <cell r="CC243">
            <v>465477</v>
          </cell>
          <cell r="CD243">
            <v>1870158</v>
          </cell>
          <cell r="CE243">
            <v>319517.38636363641</v>
          </cell>
          <cell r="CF243">
            <v>402307.69230769231</v>
          </cell>
          <cell r="CG243">
            <v>1</v>
          </cell>
          <cell r="CH243">
            <v>0.48869179600886925</v>
          </cell>
          <cell r="CI243">
            <v>0.86429123739237879</v>
          </cell>
          <cell r="CJ243">
            <v>1472684.2036713287</v>
          </cell>
        </row>
        <row r="244">
          <cell r="A244">
            <v>204</v>
          </cell>
          <cell r="B244" t="str">
            <v xml:space="preserve">             6,0 T</v>
          </cell>
          <cell r="C244">
            <v>220</v>
          </cell>
          <cell r="D244">
            <v>0.95</v>
          </cell>
          <cell r="E244">
            <v>16</v>
          </cell>
          <cell r="F244">
            <v>4.4000000000000004</v>
          </cell>
          <cell r="G244">
            <v>5</v>
          </cell>
          <cell r="H244">
            <v>32.625</v>
          </cell>
          <cell r="I244" t="str">
            <v>lÝt diezel</v>
          </cell>
          <cell r="J244" t="str">
            <v xml:space="preserve">1x1/4 +1x3/4 Lo¹i  3,5 -7,5 TÊn </v>
          </cell>
          <cell r="K244">
            <v>0</v>
          </cell>
          <cell r="L244">
            <v>0</v>
          </cell>
          <cell r="M244">
            <v>0</v>
          </cell>
          <cell r="N244">
            <v>0</v>
          </cell>
          <cell r="O244">
            <v>0</v>
          </cell>
          <cell r="P244">
            <v>0</v>
          </cell>
          <cell r="Q244">
            <v>1</v>
          </cell>
          <cell r="R244">
            <v>0</v>
          </cell>
          <cell r="S244">
            <v>1</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827699806.91056907</v>
          </cell>
          <cell r="BX244">
            <v>827699806.91056907</v>
          </cell>
          <cell r="BY244">
            <v>571865.32113821129</v>
          </cell>
          <cell r="BZ244">
            <v>165539.96138211383</v>
          </cell>
          <cell r="CA244">
            <v>188113.59247967479</v>
          </cell>
          <cell r="CB244">
            <v>702253.125</v>
          </cell>
          <cell r="CC244">
            <v>465477</v>
          </cell>
          <cell r="CD244">
            <v>2093249</v>
          </cell>
          <cell r="CE244">
            <v>343185.34090909094</v>
          </cell>
          <cell r="CF244">
            <v>402307.69230769231</v>
          </cell>
          <cell r="CG244">
            <v>1</v>
          </cell>
          <cell r="CH244">
            <v>0.48869179600886925</v>
          </cell>
          <cell r="CI244">
            <v>0.86429123739237879</v>
          </cell>
          <cell r="CJ244">
            <v>1671011.9082167831</v>
          </cell>
        </row>
        <row r="245">
          <cell r="A245">
            <v>205</v>
          </cell>
          <cell r="B245" t="str">
            <v xml:space="preserve">             10,0 T</v>
          </cell>
          <cell r="C245">
            <v>220</v>
          </cell>
          <cell r="D245">
            <v>0.95</v>
          </cell>
          <cell r="E245">
            <v>14</v>
          </cell>
          <cell r="F245">
            <v>4.28</v>
          </cell>
          <cell r="G245">
            <v>5</v>
          </cell>
          <cell r="H245">
            <v>37</v>
          </cell>
          <cell r="I245" t="str">
            <v>lÝt diezel</v>
          </cell>
          <cell r="J245" t="str">
            <v xml:space="preserve">1x1/4 +1x3/4 Lo¹i  7,5 -16,5 TÊn </v>
          </cell>
          <cell r="K245">
            <v>0</v>
          </cell>
          <cell r="L245">
            <v>0</v>
          </cell>
          <cell r="M245">
            <v>0</v>
          </cell>
          <cell r="N245">
            <v>0</v>
          </cell>
          <cell r="O245">
            <v>0</v>
          </cell>
          <cell r="P245">
            <v>0</v>
          </cell>
          <cell r="Q245">
            <v>0</v>
          </cell>
          <cell r="R245">
            <v>0</v>
          </cell>
          <cell r="S245">
            <v>0</v>
          </cell>
          <cell r="T245">
            <v>0</v>
          </cell>
          <cell r="U245">
            <v>1</v>
          </cell>
          <cell r="V245">
            <v>0</v>
          </cell>
          <cell r="W245">
            <v>1</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1158800797.1656332</v>
          </cell>
          <cell r="BX245">
            <v>1158800797.1656332</v>
          </cell>
          <cell r="BY245">
            <v>700547.75465013285</v>
          </cell>
          <cell r="BZ245">
            <v>225439.42781222321</v>
          </cell>
          <cell r="CA245">
            <v>263363.81753764395</v>
          </cell>
          <cell r="CB245">
            <v>796425</v>
          </cell>
          <cell r="CC245">
            <v>493463</v>
          </cell>
          <cell r="CD245">
            <v>2479239</v>
          </cell>
          <cell r="CE245">
            <v>389206.36363636365</v>
          </cell>
          <cell r="CF245">
            <v>457692.30769230769</v>
          </cell>
          <cell r="CG245">
            <v>1</v>
          </cell>
          <cell r="CH245">
            <v>0.48869179600886919</v>
          </cell>
          <cell r="CI245">
            <v>0.92751089279704391</v>
          </cell>
          <cell r="CJ245">
            <v>2036249.6713286715</v>
          </cell>
        </row>
        <row r="246">
          <cell r="A246">
            <v>206</v>
          </cell>
          <cell r="B246" t="str">
            <v xml:space="preserve">             16,0 T</v>
          </cell>
          <cell r="C246">
            <v>220</v>
          </cell>
          <cell r="D246">
            <v>0.95</v>
          </cell>
          <cell r="E246">
            <v>14</v>
          </cell>
          <cell r="F246">
            <v>4.28</v>
          </cell>
          <cell r="G246">
            <v>5</v>
          </cell>
          <cell r="H246">
            <v>43</v>
          </cell>
          <cell r="I246" t="str">
            <v>lÝt diezel</v>
          </cell>
          <cell r="J246" t="str">
            <v xml:space="preserve">1x1/4 +1x3/4Lo¹i  7,5 -16,5 TÊn </v>
          </cell>
          <cell r="K246">
            <v>0</v>
          </cell>
          <cell r="L246">
            <v>0</v>
          </cell>
          <cell r="M246">
            <v>0</v>
          </cell>
          <cell r="N246">
            <v>0</v>
          </cell>
          <cell r="O246">
            <v>0</v>
          </cell>
          <cell r="P246">
            <v>0</v>
          </cell>
          <cell r="Q246">
            <v>0</v>
          </cell>
          <cell r="R246">
            <v>0</v>
          </cell>
          <cell r="S246">
            <v>0</v>
          </cell>
          <cell r="T246">
            <v>0</v>
          </cell>
          <cell r="U246">
            <v>1</v>
          </cell>
          <cell r="V246">
            <v>0</v>
          </cell>
          <cell r="W246">
            <v>1</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1357800442.8697963</v>
          </cell>
          <cell r="BX246">
            <v>1357800442.8697963</v>
          </cell>
          <cell r="BY246">
            <v>820852.08591674047</v>
          </cell>
          <cell r="BZ246">
            <v>264153.90434012405</v>
          </cell>
          <cell r="CA246">
            <v>308591.00974313554</v>
          </cell>
          <cell r="CB246">
            <v>925575</v>
          </cell>
          <cell r="CC246">
            <v>493463</v>
          </cell>
          <cell r="CD246">
            <v>2812635</v>
          </cell>
          <cell r="CE246">
            <v>452320.90909090912</v>
          </cell>
          <cell r="CF246">
            <v>457692.30769230769</v>
          </cell>
          <cell r="CG246">
            <v>1</v>
          </cell>
          <cell r="CH246">
            <v>0.48869179600886919</v>
          </cell>
          <cell r="CI246">
            <v>0.92751089279704391</v>
          </cell>
          <cell r="CJ246">
            <v>2303610.2167832167</v>
          </cell>
        </row>
        <row r="247">
          <cell r="A247">
            <v>207</v>
          </cell>
          <cell r="B247" t="str">
            <v xml:space="preserve">             20,0 T</v>
          </cell>
          <cell r="C247">
            <v>220</v>
          </cell>
          <cell r="D247">
            <v>0.95</v>
          </cell>
          <cell r="E247">
            <v>14</v>
          </cell>
          <cell r="F247">
            <v>4.28</v>
          </cell>
          <cell r="G247">
            <v>5</v>
          </cell>
          <cell r="H247">
            <v>44</v>
          </cell>
          <cell r="I247" t="str">
            <v>lÝt diezel</v>
          </cell>
          <cell r="J247" t="str">
            <v xml:space="preserve">1x1/4 +1x3/4 Lo¹i 16,5 -25 TÊn </v>
          </cell>
          <cell r="K247">
            <v>0</v>
          </cell>
          <cell r="L247">
            <v>0</v>
          </cell>
          <cell r="M247">
            <v>0</v>
          </cell>
          <cell r="N247">
            <v>0</v>
          </cell>
          <cell r="O247">
            <v>0</v>
          </cell>
          <cell r="P247">
            <v>0</v>
          </cell>
          <cell r="Q247">
            <v>0</v>
          </cell>
          <cell r="R247">
            <v>0</v>
          </cell>
          <cell r="S247">
            <v>0</v>
          </cell>
          <cell r="T247">
            <v>0</v>
          </cell>
          <cell r="U247">
            <v>1</v>
          </cell>
          <cell r="V247">
            <v>0</v>
          </cell>
          <cell r="W247">
            <v>1</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1691699645.7041631</v>
          </cell>
          <cell r="BX247">
            <v>1691699645.7041631</v>
          </cell>
          <cell r="BY247">
            <v>1022709.3312666077</v>
          </cell>
          <cell r="BZ247">
            <v>329112.47652790084</v>
          </cell>
          <cell r="CA247">
            <v>384477.19220549165</v>
          </cell>
          <cell r="CB247">
            <v>947100</v>
          </cell>
          <cell r="CC247">
            <v>521450</v>
          </cell>
          <cell r="CD247">
            <v>3204849</v>
          </cell>
          <cell r="CE247">
            <v>462840.00000000006</v>
          </cell>
          <cell r="CF247">
            <v>457692.30769230769</v>
          </cell>
          <cell r="CG247">
            <v>1</v>
          </cell>
          <cell r="CH247">
            <v>0.48869179600886925</v>
          </cell>
          <cell r="CI247">
            <v>0.8777299984510647</v>
          </cell>
          <cell r="CJ247">
            <v>2656831.307692308</v>
          </cell>
        </row>
        <row r="248">
          <cell r="A248">
            <v>208</v>
          </cell>
          <cell r="B248" t="str">
            <v xml:space="preserve">             25,0 T</v>
          </cell>
          <cell r="C248">
            <v>220</v>
          </cell>
          <cell r="D248">
            <v>0.95</v>
          </cell>
          <cell r="E248">
            <v>14</v>
          </cell>
          <cell r="F248">
            <v>4</v>
          </cell>
          <cell r="G248">
            <v>5</v>
          </cell>
          <cell r="H248">
            <v>50</v>
          </cell>
          <cell r="I248" t="str">
            <v>lÝt diezel</v>
          </cell>
          <cell r="J248" t="str">
            <v xml:space="preserve">1x1/4 +1x3/4Lo¹i  16,5 -25 TÊn </v>
          </cell>
          <cell r="K248">
            <v>0</v>
          </cell>
          <cell r="L248">
            <v>0</v>
          </cell>
          <cell r="M248">
            <v>0</v>
          </cell>
          <cell r="N248">
            <v>0</v>
          </cell>
          <cell r="O248">
            <v>0</v>
          </cell>
          <cell r="P248">
            <v>0</v>
          </cell>
          <cell r="Q248">
            <v>0</v>
          </cell>
          <cell r="R248">
            <v>0</v>
          </cell>
          <cell r="S248">
            <v>0</v>
          </cell>
          <cell r="T248">
            <v>0</v>
          </cell>
          <cell r="U248">
            <v>1</v>
          </cell>
          <cell r="V248">
            <v>0</v>
          </cell>
          <cell r="W248">
            <v>1</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1945600089.6860986</v>
          </cell>
          <cell r="BX248">
            <v>1945600089.6860986</v>
          </cell>
          <cell r="BY248">
            <v>1176203.6905829597</v>
          </cell>
          <cell r="BZ248">
            <v>353745.47085201793</v>
          </cell>
          <cell r="CA248">
            <v>442181.83856502245</v>
          </cell>
          <cell r="CB248">
            <v>1076250</v>
          </cell>
          <cell r="CC248">
            <v>521450</v>
          </cell>
          <cell r="CD248">
            <v>3569831</v>
          </cell>
          <cell r="CE248">
            <v>525954.54545454553</v>
          </cell>
          <cell r="CF248">
            <v>457692.30769230769</v>
          </cell>
          <cell r="CG248">
            <v>1</v>
          </cell>
          <cell r="CH248">
            <v>0.48869179600886925</v>
          </cell>
          <cell r="CI248">
            <v>0.8777299984510647</v>
          </cell>
          <cell r="CJ248">
            <v>2955777.8531468529</v>
          </cell>
        </row>
        <row r="249">
          <cell r="A249">
            <v>209</v>
          </cell>
          <cell r="B249" t="str">
            <v xml:space="preserve">             30,0 T</v>
          </cell>
          <cell r="C249">
            <v>220</v>
          </cell>
          <cell r="D249">
            <v>0.95</v>
          </cell>
          <cell r="E249">
            <v>14</v>
          </cell>
          <cell r="F249">
            <v>4</v>
          </cell>
          <cell r="G249">
            <v>5</v>
          </cell>
          <cell r="H249">
            <v>54</v>
          </cell>
          <cell r="I249" t="str">
            <v>lÝt diezel</v>
          </cell>
          <cell r="J249" t="str">
            <v xml:space="preserve">1x1/4 +1x3/4 Lo¹i  25 -40 TÊn </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v>
          </cell>
          <cell r="Z249">
            <v>0</v>
          </cell>
          <cell r="AA249">
            <v>1</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2199199910.3139014</v>
          </cell>
          <cell r="BX249">
            <v>2199199910.3139014</v>
          </cell>
          <cell r="BY249">
            <v>1329516.3094170406</v>
          </cell>
          <cell r="BZ249">
            <v>399854.52914798207</v>
          </cell>
          <cell r="CA249">
            <v>499818.16143497766</v>
          </cell>
          <cell r="CB249">
            <v>1162350</v>
          </cell>
          <cell r="CC249">
            <v>585419</v>
          </cell>
          <cell r="CD249">
            <v>3976958.0000000005</v>
          </cell>
          <cell r="CE249">
            <v>568030.90909090918</v>
          </cell>
          <cell r="CF249">
            <v>546153.84615384624</v>
          </cell>
          <cell r="CG249">
            <v>1</v>
          </cell>
          <cell r="CH249">
            <v>0.48869179600886925</v>
          </cell>
          <cell r="CI249">
            <v>0.93292811841406964</v>
          </cell>
          <cell r="CJ249">
            <v>3343373.7552447561</v>
          </cell>
        </row>
        <row r="250">
          <cell r="A250">
            <v>210</v>
          </cell>
          <cell r="B250" t="str">
            <v xml:space="preserve">             35,0 T</v>
          </cell>
          <cell r="C250">
            <v>220</v>
          </cell>
          <cell r="D250">
            <v>0.95</v>
          </cell>
          <cell r="E250">
            <v>14</v>
          </cell>
          <cell r="F250">
            <v>4</v>
          </cell>
          <cell r="G250">
            <v>5</v>
          </cell>
          <cell r="H250">
            <v>60</v>
          </cell>
          <cell r="I250" t="str">
            <v>lÝt diezel</v>
          </cell>
          <cell r="J250" t="str">
            <v xml:space="preserve">1x1/4 +1x3/4 Lo¹i  25 -40 TÊn </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v>
          </cell>
          <cell r="Z250">
            <v>0</v>
          </cell>
          <cell r="AA250">
            <v>1</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2537600358.7443948</v>
          </cell>
          <cell r="BX250">
            <v>2537600358.7443948</v>
          </cell>
          <cell r="BY250">
            <v>1534094.7623318387</v>
          </cell>
          <cell r="BZ250">
            <v>461381.88340807176</v>
          </cell>
          <cell r="CA250">
            <v>576727.35426008969</v>
          </cell>
          <cell r="CB250">
            <v>1291500</v>
          </cell>
          <cell r="CC250">
            <v>585419</v>
          </cell>
          <cell r="CD250">
            <v>4449123</v>
          </cell>
          <cell r="CE250">
            <v>631145.45454545459</v>
          </cell>
          <cell r="CF250">
            <v>546153.84615384624</v>
          </cell>
          <cell r="CG250">
            <v>1</v>
          </cell>
          <cell r="CH250">
            <v>0.48869179600886919</v>
          </cell>
          <cell r="CI250">
            <v>0.93292811841406964</v>
          </cell>
          <cell r="CJ250">
            <v>3749503.3006993011</v>
          </cell>
        </row>
        <row r="251">
          <cell r="A251">
            <v>211</v>
          </cell>
          <cell r="B251" t="str">
            <v xml:space="preserve">             40,0 T</v>
          </cell>
          <cell r="C251">
            <v>220</v>
          </cell>
          <cell r="D251">
            <v>0.95</v>
          </cell>
          <cell r="E251">
            <v>13</v>
          </cell>
          <cell r="F251">
            <v>3.8</v>
          </cell>
          <cell r="G251">
            <v>5</v>
          </cell>
          <cell r="H251">
            <v>64</v>
          </cell>
          <cell r="I251" t="str">
            <v>lÝt diezel</v>
          </cell>
          <cell r="J251" t="str">
            <v xml:space="preserve">1x1/4 +1x3/4Lo¹i  =&gt;40 TÊn </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v>
          </cell>
          <cell r="Z251">
            <v>0</v>
          </cell>
          <cell r="AA251">
            <v>1</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3258600472.8132386</v>
          </cell>
          <cell r="BX251">
            <v>3258600472.8132386</v>
          </cell>
          <cell r="BY251">
            <v>1829259.8108747043</v>
          </cell>
          <cell r="BZ251">
            <v>562849.17257683212</v>
          </cell>
          <cell r="CA251">
            <v>740591.01654846338</v>
          </cell>
          <cell r="CB251">
            <v>1377600</v>
          </cell>
          <cell r="CC251">
            <v>624600</v>
          </cell>
          <cell r="CD251">
            <v>5134900</v>
          </cell>
          <cell r="CE251">
            <v>673221.81818181823</v>
          </cell>
          <cell r="CF251">
            <v>546153.84615384624</v>
          </cell>
          <cell r="CG251">
            <v>1</v>
          </cell>
          <cell r="CH251">
            <v>0.48869179600886919</v>
          </cell>
          <cell r="CI251">
            <v>0.8744057735412204</v>
          </cell>
          <cell r="CJ251">
            <v>4352075.6643356644</v>
          </cell>
        </row>
        <row r="252">
          <cell r="A252">
            <v>212</v>
          </cell>
          <cell r="B252" t="str">
            <v xml:space="preserve">             45,0 T</v>
          </cell>
          <cell r="C252">
            <v>220</v>
          </cell>
          <cell r="D252">
            <v>0.95</v>
          </cell>
          <cell r="E252">
            <v>13</v>
          </cell>
          <cell r="F252">
            <v>3.8</v>
          </cell>
          <cell r="G252">
            <v>5</v>
          </cell>
          <cell r="H252">
            <v>66</v>
          </cell>
          <cell r="I252" t="str">
            <v>lÝt diezel</v>
          </cell>
          <cell r="J252" t="str">
            <v xml:space="preserve">1x1/4 +1x3/4 Lo¹i  =&gt;40 TÊn </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v>
          </cell>
          <cell r="Z252">
            <v>0</v>
          </cell>
          <cell r="AA252">
            <v>1</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3790000851.0638294</v>
          </cell>
          <cell r="BX252">
            <v>3790000851.0638294</v>
          </cell>
          <cell r="BY252">
            <v>2127568.6595744677</v>
          </cell>
          <cell r="BZ252">
            <v>654636.51063829777</v>
          </cell>
          <cell r="CA252">
            <v>861363.82978723396</v>
          </cell>
          <cell r="CB252">
            <v>1420650</v>
          </cell>
          <cell r="CC252">
            <v>624600</v>
          </cell>
          <cell r="CD252">
            <v>5688818.9999999991</v>
          </cell>
          <cell r="CE252">
            <v>694260</v>
          </cell>
          <cell r="CF252">
            <v>546153.84615384624</v>
          </cell>
          <cell r="CG252">
            <v>1</v>
          </cell>
          <cell r="CH252">
            <v>0.48869179600886919</v>
          </cell>
          <cell r="CI252">
            <v>0.8744057735412204</v>
          </cell>
          <cell r="CJ252">
            <v>4883982.8461538451</v>
          </cell>
        </row>
        <row r="253">
          <cell r="A253">
            <v>213</v>
          </cell>
          <cell r="B253" t="str">
            <v xml:space="preserve">             50,0 T</v>
          </cell>
          <cell r="C253">
            <v>220</v>
          </cell>
          <cell r="D253">
            <v>0.95</v>
          </cell>
          <cell r="E253">
            <v>13</v>
          </cell>
          <cell r="F253">
            <v>3.8</v>
          </cell>
          <cell r="G253">
            <v>5</v>
          </cell>
          <cell r="H253">
            <v>70</v>
          </cell>
          <cell r="I253" t="str">
            <v>lÝt diezel</v>
          </cell>
          <cell r="J253" t="str">
            <v xml:space="preserve">1x1/4 +1x3/4 Lo¹i  =&gt;40 TÊn </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v>
          </cell>
          <cell r="Z253">
            <v>0</v>
          </cell>
          <cell r="AA253">
            <v>1</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4572100330.9692669</v>
          </cell>
          <cell r="BX253">
            <v>4572100330.9692669</v>
          </cell>
          <cell r="BY253">
            <v>2566610.8676122925</v>
          </cell>
          <cell r="BZ253">
            <v>789726.42080378253</v>
          </cell>
          <cell r="CA253">
            <v>1039113.7115839242</v>
          </cell>
          <cell r="CB253">
            <v>1506750</v>
          </cell>
          <cell r="CC253">
            <v>624600</v>
          </cell>
          <cell r="CD253">
            <v>6526800.9999999991</v>
          </cell>
          <cell r="CE253">
            <v>736336.36363636365</v>
          </cell>
          <cell r="CF253">
            <v>546153.84615384624</v>
          </cell>
          <cell r="CG253">
            <v>1</v>
          </cell>
          <cell r="CH253">
            <v>0.48869179600886919</v>
          </cell>
          <cell r="CI253">
            <v>0.8744057735412204</v>
          </cell>
          <cell r="CJ253">
            <v>5677941.2097902084</v>
          </cell>
        </row>
        <row r="254">
          <cell r="A254">
            <v>0</v>
          </cell>
          <cell r="B254" t="str">
            <v xml:space="preserve">CÇn trôc b¸nh h¬i - søc n©ng: </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row>
        <row r="255">
          <cell r="A255">
            <v>214</v>
          </cell>
          <cell r="B255" t="str">
            <v xml:space="preserve">             16,0 T</v>
          </cell>
          <cell r="C255">
            <v>200</v>
          </cell>
          <cell r="D255">
            <v>0.95</v>
          </cell>
          <cell r="E255">
            <v>14</v>
          </cell>
          <cell r="F255">
            <v>4.28</v>
          </cell>
          <cell r="G255">
            <v>5</v>
          </cell>
          <cell r="H255">
            <v>33</v>
          </cell>
          <cell r="I255" t="str">
            <v>lÝt diezel</v>
          </cell>
          <cell r="J255" t="str">
            <v>1x3/7+1x5/7</v>
          </cell>
          <cell r="K255">
            <v>0</v>
          </cell>
          <cell r="L255">
            <v>1</v>
          </cell>
          <cell r="M255">
            <v>0</v>
          </cell>
          <cell r="N255">
            <v>1</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900599645.70416296</v>
          </cell>
          <cell r="BX255">
            <v>900599645.70416296</v>
          </cell>
          <cell r="BY255">
            <v>598898.76439326839</v>
          </cell>
          <cell r="BZ255">
            <v>192728.32418069092</v>
          </cell>
          <cell r="CA255">
            <v>225149.91142604075</v>
          </cell>
          <cell r="CB255">
            <v>710325</v>
          </cell>
          <cell r="CC255">
            <v>457481</v>
          </cell>
          <cell r="CD255">
            <v>2184583</v>
          </cell>
          <cell r="CE255">
            <v>347130</v>
          </cell>
          <cell r="CF255">
            <v>397692.30769230769</v>
          </cell>
          <cell r="CG255">
            <v>1</v>
          </cell>
          <cell r="CH255">
            <v>0.48869179600886919</v>
          </cell>
          <cell r="CI255">
            <v>0.86930890614540868</v>
          </cell>
          <cell r="CJ255">
            <v>1761599.3076923077</v>
          </cell>
        </row>
        <row r="256">
          <cell r="A256">
            <v>215</v>
          </cell>
          <cell r="B256" t="str">
            <v xml:space="preserve">             25,0 T</v>
          </cell>
          <cell r="C256">
            <v>200</v>
          </cell>
          <cell r="D256">
            <v>0.95</v>
          </cell>
          <cell r="E256">
            <v>14</v>
          </cell>
          <cell r="F256">
            <v>4.28</v>
          </cell>
          <cell r="G256">
            <v>5</v>
          </cell>
          <cell r="H256">
            <v>36</v>
          </cell>
          <cell r="I256" t="str">
            <v>lÝt diezel</v>
          </cell>
          <cell r="J256" t="str">
            <v>1x4/7+1x6/7</v>
          </cell>
          <cell r="K256">
            <v>0</v>
          </cell>
          <cell r="L256">
            <v>0</v>
          </cell>
          <cell r="M256">
            <v>1</v>
          </cell>
          <cell r="N256">
            <v>0</v>
          </cell>
          <cell r="O256">
            <v>1</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1104300265.7218778</v>
          </cell>
          <cell r="BX256">
            <v>1104300265.7218778</v>
          </cell>
          <cell r="BY256">
            <v>734359.67670504889</v>
          </cell>
          <cell r="BZ256">
            <v>236320.25686448187</v>
          </cell>
          <cell r="CA256">
            <v>276075.06643046945</v>
          </cell>
          <cell r="CB256">
            <v>774900</v>
          </cell>
          <cell r="CC256">
            <v>533444</v>
          </cell>
          <cell r="CD256">
            <v>2555099</v>
          </cell>
          <cell r="CE256">
            <v>378687.27272727276</v>
          </cell>
          <cell r="CF256">
            <v>470000</v>
          </cell>
          <cell r="CG256">
            <v>1</v>
          </cell>
          <cell r="CH256">
            <v>0.48869179600886925</v>
          </cell>
          <cell r="CI256">
            <v>0.88106717856044869</v>
          </cell>
          <cell r="CJ256">
            <v>2095442.2727272729</v>
          </cell>
        </row>
        <row r="257">
          <cell r="A257">
            <v>216</v>
          </cell>
          <cell r="B257" t="str">
            <v xml:space="preserve">             40,0 T</v>
          </cell>
          <cell r="C257">
            <v>200</v>
          </cell>
          <cell r="D257">
            <v>0.95</v>
          </cell>
          <cell r="E257">
            <v>13</v>
          </cell>
          <cell r="F257">
            <v>3.8</v>
          </cell>
          <cell r="G257">
            <v>5</v>
          </cell>
          <cell r="H257">
            <v>49.5</v>
          </cell>
          <cell r="I257" t="str">
            <v>lÝt diezel</v>
          </cell>
          <cell r="J257" t="str">
            <v>1x4/7+1x6/7</v>
          </cell>
          <cell r="K257">
            <v>0</v>
          </cell>
          <cell r="L257">
            <v>0</v>
          </cell>
          <cell r="M257">
            <v>1</v>
          </cell>
          <cell r="N257">
            <v>0</v>
          </cell>
          <cell r="O257">
            <v>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2289000000</v>
          </cell>
          <cell r="BX257">
            <v>2289000000</v>
          </cell>
          <cell r="BY257">
            <v>1413457.5</v>
          </cell>
          <cell r="BZ257">
            <v>434910</v>
          </cell>
          <cell r="CA257">
            <v>572250</v>
          </cell>
          <cell r="CB257">
            <v>1065487.5</v>
          </cell>
          <cell r="CC257">
            <v>533444</v>
          </cell>
          <cell r="CD257">
            <v>4019549</v>
          </cell>
          <cell r="CE257">
            <v>520695.00000000006</v>
          </cell>
          <cell r="CF257">
            <v>470000</v>
          </cell>
          <cell r="CG257">
            <v>1</v>
          </cell>
          <cell r="CH257">
            <v>0.48869179600886925</v>
          </cell>
          <cell r="CI257">
            <v>0.88106717856044869</v>
          </cell>
          <cell r="CJ257">
            <v>3411312.5</v>
          </cell>
        </row>
        <row r="258">
          <cell r="A258">
            <v>217</v>
          </cell>
          <cell r="B258" t="str">
            <v xml:space="preserve">             63,0 T</v>
          </cell>
          <cell r="C258">
            <v>200</v>
          </cell>
          <cell r="D258">
            <v>0.95</v>
          </cell>
          <cell r="E258">
            <v>13</v>
          </cell>
          <cell r="F258">
            <v>3.8</v>
          </cell>
          <cell r="G258">
            <v>5</v>
          </cell>
          <cell r="H258">
            <v>60.5</v>
          </cell>
          <cell r="I258" t="str">
            <v>lÝt diezel</v>
          </cell>
          <cell r="J258" t="str">
            <v>1x4/7+1x6/7</v>
          </cell>
          <cell r="K258">
            <v>0</v>
          </cell>
          <cell r="L258">
            <v>0</v>
          </cell>
          <cell r="M258">
            <v>1</v>
          </cell>
          <cell r="N258">
            <v>0</v>
          </cell>
          <cell r="O258">
            <v>1</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2711900236.4066191</v>
          </cell>
          <cell r="BX258">
            <v>2711900236.4066191</v>
          </cell>
          <cell r="BY258">
            <v>1674598.3959810873</v>
          </cell>
          <cell r="BZ258">
            <v>515261.04491725756</v>
          </cell>
          <cell r="CA258">
            <v>677975.05910165468</v>
          </cell>
          <cell r="CB258">
            <v>1302262.5</v>
          </cell>
          <cell r="CC258">
            <v>533444</v>
          </cell>
          <cell r="CD258">
            <v>4703541</v>
          </cell>
          <cell r="CE258">
            <v>636405</v>
          </cell>
          <cell r="CF258">
            <v>470000</v>
          </cell>
          <cell r="CG258">
            <v>1</v>
          </cell>
          <cell r="CH258">
            <v>0.48869179600886919</v>
          </cell>
          <cell r="CI258">
            <v>0.88106717856044869</v>
          </cell>
          <cell r="CJ258">
            <v>3974239.4999999995</v>
          </cell>
        </row>
        <row r="259">
          <cell r="A259">
            <v>218</v>
          </cell>
          <cell r="B259" t="str">
            <v xml:space="preserve">             90,0 T</v>
          </cell>
          <cell r="C259">
            <v>200</v>
          </cell>
          <cell r="D259">
            <v>0.95</v>
          </cell>
          <cell r="E259">
            <v>12</v>
          </cell>
          <cell r="F259">
            <v>3.6</v>
          </cell>
          <cell r="G259">
            <v>5</v>
          </cell>
          <cell r="H259">
            <v>68.75</v>
          </cell>
          <cell r="I259" t="str">
            <v>lÝt diezel</v>
          </cell>
          <cell r="J259" t="str">
            <v>1x4/7+1x7/7</v>
          </cell>
          <cell r="K259">
            <v>0</v>
          </cell>
          <cell r="L259">
            <v>0</v>
          </cell>
          <cell r="M259">
            <v>1</v>
          </cell>
          <cell r="N259">
            <v>0</v>
          </cell>
          <cell r="O259">
            <v>0</v>
          </cell>
          <cell r="P259">
            <v>1</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5120500250</v>
          </cell>
          <cell r="BX259">
            <v>5120500250</v>
          </cell>
          <cell r="BY259">
            <v>2918685.1425000001</v>
          </cell>
          <cell r="BZ259">
            <v>921690.04500000016</v>
          </cell>
          <cell r="CA259">
            <v>1280125.0625</v>
          </cell>
          <cell r="CB259">
            <v>1479843.75</v>
          </cell>
          <cell r="CC259">
            <v>586219</v>
          </cell>
          <cell r="CD259">
            <v>7186563</v>
          </cell>
          <cell r="CE259">
            <v>723187.5</v>
          </cell>
          <cell r="CF259">
            <v>519230.76923076925</v>
          </cell>
          <cell r="CG259">
            <v>1</v>
          </cell>
          <cell r="CH259">
            <v>0.48869179600886919</v>
          </cell>
          <cell r="CI259">
            <v>0.88572831865014479</v>
          </cell>
          <cell r="CJ259">
            <v>6362918.519230769</v>
          </cell>
        </row>
        <row r="260">
          <cell r="A260">
            <v>219</v>
          </cell>
          <cell r="B260" t="str">
            <v xml:space="preserve">             100,0 T</v>
          </cell>
          <cell r="C260">
            <v>200</v>
          </cell>
          <cell r="D260">
            <v>0.95</v>
          </cell>
          <cell r="E260">
            <v>12</v>
          </cell>
          <cell r="F260">
            <v>3.6</v>
          </cell>
          <cell r="G260">
            <v>5</v>
          </cell>
          <cell r="H260">
            <v>74.25</v>
          </cell>
          <cell r="I260" t="str">
            <v>lÝt diezel</v>
          </cell>
          <cell r="J260" t="str">
            <v>2x4/7+1x7/7</v>
          </cell>
          <cell r="K260">
            <v>0</v>
          </cell>
          <cell r="L260">
            <v>0</v>
          </cell>
          <cell r="M260">
            <v>2</v>
          </cell>
          <cell r="N260">
            <v>0</v>
          </cell>
          <cell r="O260">
            <v>0</v>
          </cell>
          <cell r="P260">
            <v>1</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6168499750.000001</v>
          </cell>
          <cell r="BX260">
            <v>6168499750.000001</v>
          </cell>
          <cell r="BY260">
            <v>3516044.8575000004</v>
          </cell>
          <cell r="BZ260">
            <v>1110329.9550000003</v>
          </cell>
          <cell r="CA260">
            <v>1542124.9375000002</v>
          </cell>
          <cell r="CB260">
            <v>1598231.25</v>
          </cell>
          <cell r="CC260">
            <v>811761</v>
          </cell>
          <cell r="CD260">
            <v>8578492</v>
          </cell>
          <cell r="CE260">
            <v>781042.50000000012</v>
          </cell>
          <cell r="CF260">
            <v>715384.61538461538</v>
          </cell>
          <cell r="CG260">
            <v>1</v>
          </cell>
          <cell r="CH260">
            <v>0.48869179600886925</v>
          </cell>
          <cell r="CI260">
            <v>0.88127492622165315</v>
          </cell>
          <cell r="CJ260">
            <v>7664926.865384616</v>
          </cell>
        </row>
        <row r="261">
          <cell r="A261">
            <v>220</v>
          </cell>
          <cell r="B261" t="str">
            <v xml:space="preserve">             110,0 T</v>
          </cell>
          <cell r="C261">
            <v>200</v>
          </cell>
          <cell r="D261">
            <v>0.95</v>
          </cell>
          <cell r="E261">
            <v>12</v>
          </cell>
          <cell r="F261">
            <v>3.36</v>
          </cell>
          <cell r="G261">
            <v>5</v>
          </cell>
          <cell r="H261">
            <v>77.5</v>
          </cell>
          <cell r="I261" t="str">
            <v>lÝt diezel</v>
          </cell>
          <cell r="J261" t="str">
            <v>2x4/7+1x7/7</v>
          </cell>
          <cell r="K261">
            <v>0</v>
          </cell>
          <cell r="L261">
            <v>0</v>
          </cell>
          <cell r="M261">
            <v>2</v>
          </cell>
          <cell r="N261">
            <v>0</v>
          </cell>
          <cell r="O261">
            <v>0</v>
          </cell>
          <cell r="P261">
            <v>1</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7794399291.4979753</v>
          </cell>
          <cell r="BX261">
            <v>7794399291.4979753</v>
          </cell>
          <cell r="BY261">
            <v>4442807.596153846</v>
          </cell>
          <cell r="BZ261">
            <v>1309459.0809716596</v>
          </cell>
          <cell r="CA261">
            <v>1948599.8228744939</v>
          </cell>
          <cell r="CB261">
            <v>1668187.5</v>
          </cell>
          <cell r="CC261">
            <v>811761</v>
          </cell>
          <cell r="CD261">
            <v>10180815</v>
          </cell>
          <cell r="CE261">
            <v>815229.54545454553</v>
          </cell>
          <cell r="CF261">
            <v>715384.61538461538</v>
          </cell>
          <cell r="CG261">
            <v>1</v>
          </cell>
          <cell r="CH261">
            <v>0.48869179600886925</v>
          </cell>
          <cell r="CI261">
            <v>0.88127492622165315</v>
          </cell>
          <cell r="CJ261">
            <v>9231480.6608391609</v>
          </cell>
        </row>
        <row r="262">
          <cell r="A262">
            <v>221</v>
          </cell>
          <cell r="B262" t="str">
            <v xml:space="preserve">             130,0 T</v>
          </cell>
          <cell r="C262">
            <v>200</v>
          </cell>
          <cell r="D262">
            <v>0.95</v>
          </cell>
          <cell r="E262">
            <v>12</v>
          </cell>
          <cell r="F262">
            <v>3.36</v>
          </cell>
          <cell r="G262">
            <v>5</v>
          </cell>
          <cell r="H262">
            <v>81</v>
          </cell>
          <cell r="I262" t="str">
            <v>lÝt diezel</v>
          </cell>
          <cell r="J262" t="str">
            <v>2x4/7+1x7/7</v>
          </cell>
          <cell r="K262">
            <v>0</v>
          </cell>
          <cell r="L262">
            <v>0</v>
          </cell>
          <cell r="M262">
            <v>2</v>
          </cell>
          <cell r="N262">
            <v>0</v>
          </cell>
          <cell r="O262">
            <v>0</v>
          </cell>
          <cell r="P262">
            <v>1</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9306500000</v>
          </cell>
          <cell r="BX262">
            <v>9306500000</v>
          </cell>
          <cell r="BY262">
            <v>5304705</v>
          </cell>
          <cell r="BZ262">
            <v>1563492</v>
          </cell>
          <cell r="CA262">
            <v>2326625</v>
          </cell>
          <cell r="CB262">
            <v>1743525</v>
          </cell>
          <cell r="CC262">
            <v>811761</v>
          </cell>
          <cell r="CD262">
            <v>11750108</v>
          </cell>
          <cell r="CE262">
            <v>852046.36363636365</v>
          </cell>
          <cell r="CF262">
            <v>715384.61538461538</v>
          </cell>
          <cell r="CG262">
            <v>1</v>
          </cell>
          <cell r="CH262">
            <v>0.48869179600886919</v>
          </cell>
          <cell r="CI262">
            <v>0.88127492622165315</v>
          </cell>
          <cell r="CJ262">
            <v>10762252.979020979</v>
          </cell>
        </row>
        <row r="263">
          <cell r="A263">
            <v>0</v>
          </cell>
          <cell r="B263" t="str">
            <v>CÇn trôc b¸nh xÝch - søc n©ng:</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row>
        <row r="264">
          <cell r="A264">
            <v>222</v>
          </cell>
          <cell r="B264" t="str">
            <v xml:space="preserve">             5,0 T</v>
          </cell>
          <cell r="C264">
            <v>200</v>
          </cell>
          <cell r="D264">
            <v>0.95</v>
          </cell>
          <cell r="E264">
            <v>16</v>
          </cell>
          <cell r="F264">
            <v>5.04</v>
          </cell>
          <cell r="G264">
            <v>5</v>
          </cell>
          <cell r="H264">
            <v>31.5</v>
          </cell>
          <cell r="I264" t="str">
            <v>lÝt diezel</v>
          </cell>
          <cell r="J264" t="str">
            <v>1x3/7+1x5/7</v>
          </cell>
          <cell r="K264">
            <v>0</v>
          </cell>
          <cell r="L264">
            <v>1</v>
          </cell>
          <cell r="M264">
            <v>0</v>
          </cell>
          <cell r="N264">
            <v>1</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705200079.23930275</v>
          </cell>
          <cell r="BX264">
            <v>705200079.23930275</v>
          </cell>
          <cell r="BY264">
            <v>535952.06022186996</v>
          </cell>
          <cell r="BZ264">
            <v>177710.41996830431</v>
          </cell>
          <cell r="CA264">
            <v>176300.0198098257</v>
          </cell>
          <cell r="CB264">
            <v>678037.5</v>
          </cell>
          <cell r="CC264">
            <v>457481</v>
          </cell>
          <cell r="CD264">
            <v>2025481</v>
          </cell>
          <cell r="CE264">
            <v>331351.36363636365</v>
          </cell>
          <cell r="CF264">
            <v>397692.30769230769</v>
          </cell>
          <cell r="CG264">
            <v>1</v>
          </cell>
          <cell r="CH264">
            <v>0.48869179600886919</v>
          </cell>
          <cell r="CI264">
            <v>0.86930890614540868</v>
          </cell>
          <cell r="CJ264">
            <v>1619006.1713286715</v>
          </cell>
        </row>
        <row r="265">
          <cell r="A265">
            <v>223</v>
          </cell>
          <cell r="B265" t="str">
            <v xml:space="preserve">             7,0 T</v>
          </cell>
          <cell r="C265">
            <v>200</v>
          </cell>
          <cell r="D265">
            <v>0.95</v>
          </cell>
          <cell r="E265">
            <v>14</v>
          </cell>
          <cell r="F265">
            <v>4.5599999999999996</v>
          </cell>
          <cell r="G265">
            <v>5</v>
          </cell>
          <cell r="H265">
            <v>33</v>
          </cell>
          <cell r="I265" t="str">
            <v>lÝt diezel</v>
          </cell>
          <cell r="J265" t="str">
            <v>1x3/7+1x5/7</v>
          </cell>
          <cell r="K265">
            <v>0</v>
          </cell>
          <cell r="L265">
            <v>1</v>
          </cell>
          <cell r="M265">
            <v>0</v>
          </cell>
          <cell r="N265">
            <v>1</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866199475.06561685</v>
          </cell>
          <cell r="BX265">
            <v>866199475.06561685</v>
          </cell>
          <cell r="BY265">
            <v>576022.65091863519</v>
          </cell>
          <cell r="BZ265">
            <v>197493.48031496062</v>
          </cell>
          <cell r="CA265">
            <v>216549.86876640425</v>
          </cell>
          <cell r="CB265">
            <v>710325</v>
          </cell>
          <cell r="CC265">
            <v>457481</v>
          </cell>
          <cell r="CD265">
            <v>2157872</v>
          </cell>
          <cell r="CE265">
            <v>347130</v>
          </cell>
          <cell r="CF265">
            <v>397692.30769230769</v>
          </cell>
          <cell r="CG265">
            <v>1</v>
          </cell>
          <cell r="CH265">
            <v>0.48869179600886919</v>
          </cell>
          <cell r="CI265">
            <v>0.86930890614540868</v>
          </cell>
          <cell r="CJ265">
            <v>1734888.3076923077</v>
          </cell>
        </row>
        <row r="266">
          <cell r="A266">
            <v>224</v>
          </cell>
          <cell r="B266" t="str">
            <v xml:space="preserve">             10,0 T</v>
          </cell>
          <cell r="C266">
            <v>200</v>
          </cell>
          <cell r="D266">
            <v>0.95</v>
          </cell>
          <cell r="E266">
            <v>14</v>
          </cell>
          <cell r="F266">
            <v>4.28</v>
          </cell>
          <cell r="G266">
            <v>5</v>
          </cell>
          <cell r="H266">
            <v>36</v>
          </cell>
          <cell r="I266" t="str">
            <v>lÝt diezel</v>
          </cell>
          <cell r="J266" t="str">
            <v>1x3/7+1x5/7</v>
          </cell>
          <cell r="K266">
            <v>0</v>
          </cell>
          <cell r="L266">
            <v>1</v>
          </cell>
          <cell r="M266">
            <v>0</v>
          </cell>
          <cell r="N266">
            <v>1</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946699734.27812219</v>
          </cell>
          <cell r="BX266">
            <v>946699734.27812219</v>
          </cell>
          <cell r="BY266">
            <v>629555.32329495123</v>
          </cell>
          <cell r="BZ266">
            <v>202593.74313551816</v>
          </cell>
          <cell r="CA266">
            <v>236674.93356953055</v>
          </cell>
          <cell r="CB266">
            <v>774900</v>
          </cell>
          <cell r="CC266">
            <v>457481</v>
          </cell>
          <cell r="CD266">
            <v>2301205</v>
          </cell>
          <cell r="CE266">
            <v>378687.27272727276</v>
          </cell>
          <cell r="CF266">
            <v>397692.30769230769</v>
          </cell>
          <cell r="CG266">
            <v>1</v>
          </cell>
          <cell r="CH266">
            <v>0.48869179600886925</v>
          </cell>
          <cell r="CI266">
            <v>0.86930890614540868</v>
          </cell>
          <cell r="CJ266">
            <v>1845203.5804195805</v>
          </cell>
        </row>
        <row r="267">
          <cell r="A267">
            <v>225</v>
          </cell>
          <cell r="B267" t="str">
            <v xml:space="preserve">             16,0 T</v>
          </cell>
          <cell r="C267">
            <v>200</v>
          </cell>
          <cell r="D267">
            <v>0.95</v>
          </cell>
          <cell r="E267">
            <v>14</v>
          </cell>
          <cell r="F267">
            <v>4.28</v>
          </cell>
          <cell r="G267">
            <v>5</v>
          </cell>
          <cell r="H267">
            <v>45</v>
          </cell>
          <cell r="I267" t="str">
            <v>lÝt diezel</v>
          </cell>
          <cell r="J267" t="str">
            <v>1x3/7+1x5/7</v>
          </cell>
          <cell r="K267">
            <v>0</v>
          </cell>
          <cell r="L267">
            <v>1</v>
          </cell>
          <cell r="M267">
            <v>0</v>
          </cell>
          <cell r="N267">
            <v>1</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1230899911.4260406</v>
          </cell>
          <cell r="BX267">
            <v>1230899911.4260406</v>
          </cell>
          <cell r="BY267">
            <v>818548.44109831704</v>
          </cell>
          <cell r="BZ267">
            <v>263412.58104517276</v>
          </cell>
          <cell r="CA267">
            <v>307724.97785651014</v>
          </cell>
          <cell r="CB267">
            <v>968625</v>
          </cell>
          <cell r="CC267">
            <v>457481</v>
          </cell>
          <cell r="CD267">
            <v>2815792</v>
          </cell>
          <cell r="CE267">
            <v>473359.09090909094</v>
          </cell>
          <cell r="CF267">
            <v>397692.30769230769</v>
          </cell>
          <cell r="CG267">
            <v>1</v>
          </cell>
          <cell r="CH267">
            <v>0.48869179600886919</v>
          </cell>
          <cell r="CI267">
            <v>0.86930890614540868</v>
          </cell>
          <cell r="CJ267">
            <v>2260737.3986013983</v>
          </cell>
        </row>
        <row r="268">
          <cell r="A268">
            <v>226</v>
          </cell>
          <cell r="B268" t="str">
            <v xml:space="preserve">             25,0 T</v>
          </cell>
          <cell r="C268">
            <v>200</v>
          </cell>
          <cell r="D268">
            <v>0.95</v>
          </cell>
          <cell r="E268">
            <v>14</v>
          </cell>
          <cell r="F268">
            <v>4.28</v>
          </cell>
          <cell r="G268">
            <v>5</v>
          </cell>
          <cell r="H268">
            <v>47</v>
          </cell>
          <cell r="I268" t="str">
            <v>lÝt diezel</v>
          </cell>
          <cell r="J268" t="str">
            <v>1x4/7+1x6/7</v>
          </cell>
          <cell r="K268">
            <v>0</v>
          </cell>
          <cell r="L268">
            <v>0</v>
          </cell>
          <cell r="M268">
            <v>1</v>
          </cell>
          <cell r="N268">
            <v>0</v>
          </cell>
          <cell r="O268">
            <v>1</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1654100088.5739594</v>
          </cell>
          <cell r="BX268">
            <v>1654100088.5739594</v>
          </cell>
          <cell r="BY268">
            <v>1099976.558901683</v>
          </cell>
          <cell r="BZ268">
            <v>353977.41895482736</v>
          </cell>
          <cell r="CA268">
            <v>413525.02214348986</v>
          </cell>
          <cell r="CB268">
            <v>1011675</v>
          </cell>
          <cell r="CC268">
            <v>533444</v>
          </cell>
          <cell r="CD268">
            <v>3412598</v>
          </cell>
          <cell r="CE268">
            <v>494397.27272727276</v>
          </cell>
          <cell r="CF268">
            <v>470000</v>
          </cell>
          <cell r="CG268">
            <v>1</v>
          </cell>
          <cell r="CH268">
            <v>0.48869179600886919</v>
          </cell>
          <cell r="CI268">
            <v>0.88106717856044869</v>
          </cell>
          <cell r="CJ268">
            <v>2831876.2727272729</v>
          </cell>
        </row>
        <row r="269">
          <cell r="A269">
            <v>227</v>
          </cell>
          <cell r="B269" t="str">
            <v xml:space="preserve">             28,0 T</v>
          </cell>
          <cell r="C269">
            <v>200</v>
          </cell>
          <cell r="D269">
            <v>0.95</v>
          </cell>
          <cell r="E269">
            <v>14</v>
          </cell>
          <cell r="F269">
            <v>4.28</v>
          </cell>
          <cell r="G269">
            <v>5</v>
          </cell>
          <cell r="H269">
            <v>48.75</v>
          </cell>
          <cell r="I269" t="str">
            <v>lÝt diezel</v>
          </cell>
          <cell r="J269" t="str">
            <v>1x4/7+1x6/7</v>
          </cell>
          <cell r="K269">
            <v>0</v>
          </cell>
          <cell r="L269">
            <v>0</v>
          </cell>
          <cell r="M269">
            <v>1</v>
          </cell>
          <cell r="N269">
            <v>0</v>
          </cell>
          <cell r="O269">
            <v>1</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1974599867.1390612</v>
          </cell>
          <cell r="BX269">
            <v>1974599867.1390612</v>
          </cell>
          <cell r="BY269">
            <v>1313108.9116474758</v>
          </cell>
          <cell r="BZ269">
            <v>422564.37156775914</v>
          </cell>
          <cell r="CA269">
            <v>493649.96678476536</v>
          </cell>
          <cell r="CB269">
            <v>1049343.75</v>
          </cell>
          <cell r="CC269">
            <v>533444</v>
          </cell>
          <cell r="CD269">
            <v>3812111.0000000005</v>
          </cell>
          <cell r="CE269">
            <v>512805.68181818188</v>
          </cell>
          <cell r="CF269">
            <v>470000</v>
          </cell>
          <cell r="CG269">
            <v>1</v>
          </cell>
          <cell r="CH269">
            <v>0.48869179600886925</v>
          </cell>
          <cell r="CI269">
            <v>0.88106717856044869</v>
          </cell>
          <cell r="CJ269">
            <v>3212128.9318181826</v>
          </cell>
        </row>
        <row r="270">
          <cell r="A270">
            <v>228</v>
          </cell>
          <cell r="B270" t="str">
            <v xml:space="preserve">             40,0 T</v>
          </cell>
          <cell r="C270">
            <v>200</v>
          </cell>
          <cell r="D270">
            <v>0.95</v>
          </cell>
          <cell r="E270">
            <v>13</v>
          </cell>
          <cell r="F270">
            <v>3.8</v>
          </cell>
          <cell r="G270">
            <v>5</v>
          </cell>
          <cell r="H270">
            <v>51.25</v>
          </cell>
          <cell r="I270" t="str">
            <v>lÝt diezel</v>
          </cell>
          <cell r="J270" t="str">
            <v>1x4/7+1x6/7</v>
          </cell>
          <cell r="K270">
            <v>0</v>
          </cell>
          <cell r="L270">
            <v>0</v>
          </cell>
          <cell r="M270">
            <v>1</v>
          </cell>
          <cell r="N270">
            <v>0</v>
          </cell>
          <cell r="O270">
            <v>1</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3020399763.5933805</v>
          </cell>
          <cell r="BX270">
            <v>3020399763.5933805</v>
          </cell>
          <cell r="BY270">
            <v>1865096.8540189124</v>
          </cell>
          <cell r="BZ270">
            <v>573875.95508274226</v>
          </cell>
          <cell r="CA270">
            <v>755099.94089834508</v>
          </cell>
          <cell r="CB270">
            <v>1103156.25</v>
          </cell>
          <cell r="CC270">
            <v>533444</v>
          </cell>
          <cell r="CD270">
            <v>4830673</v>
          </cell>
          <cell r="CE270">
            <v>539103.40909090918</v>
          </cell>
          <cell r="CF270">
            <v>470000</v>
          </cell>
          <cell r="CG270">
            <v>1</v>
          </cell>
          <cell r="CH270">
            <v>0.48869179600886925</v>
          </cell>
          <cell r="CI270">
            <v>0.88106717856044869</v>
          </cell>
          <cell r="CJ270">
            <v>4203176.1590909092</v>
          </cell>
        </row>
        <row r="271">
          <cell r="A271">
            <v>229</v>
          </cell>
          <cell r="B271" t="str">
            <v xml:space="preserve">             50,0 T</v>
          </cell>
          <cell r="C271">
            <v>200</v>
          </cell>
          <cell r="D271">
            <v>0.95</v>
          </cell>
          <cell r="E271">
            <v>13</v>
          </cell>
          <cell r="F271">
            <v>3.8</v>
          </cell>
          <cell r="G271">
            <v>5</v>
          </cell>
          <cell r="H271">
            <v>53.75</v>
          </cell>
          <cell r="I271" t="str">
            <v>lÝt diezel</v>
          </cell>
          <cell r="J271" t="str">
            <v>1x4/7+1x6/7</v>
          </cell>
          <cell r="K271">
            <v>0</v>
          </cell>
          <cell r="L271">
            <v>0</v>
          </cell>
          <cell r="M271">
            <v>1</v>
          </cell>
          <cell r="N271">
            <v>0</v>
          </cell>
          <cell r="O271">
            <v>1</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3330900472.8132386</v>
          </cell>
          <cell r="BX271">
            <v>3330900472.8132386</v>
          </cell>
          <cell r="BY271">
            <v>2056831.0419621747</v>
          </cell>
          <cell r="BZ271">
            <v>632871.08983451535</v>
          </cell>
          <cell r="CA271">
            <v>832725.11820330983</v>
          </cell>
          <cell r="CB271">
            <v>1156968.75</v>
          </cell>
          <cell r="CC271">
            <v>533444</v>
          </cell>
          <cell r="CD271">
            <v>5212840</v>
          </cell>
          <cell r="CE271">
            <v>565401.13636363635</v>
          </cell>
          <cell r="CF271">
            <v>470000</v>
          </cell>
          <cell r="CG271">
            <v>1</v>
          </cell>
          <cell r="CH271">
            <v>0.48869179600886919</v>
          </cell>
          <cell r="CI271">
            <v>0.88106717856044869</v>
          </cell>
          <cell r="CJ271">
            <v>4557828.3863636367</v>
          </cell>
        </row>
        <row r="272">
          <cell r="A272">
            <v>230</v>
          </cell>
          <cell r="B272" t="str">
            <v xml:space="preserve">             63,0 T</v>
          </cell>
          <cell r="C272">
            <v>200</v>
          </cell>
          <cell r="D272">
            <v>0.95</v>
          </cell>
          <cell r="E272">
            <v>13</v>
          </cell>
          <cell r="F272">
            <v>3.8</v>
          </cell>
          <cell r="G272">
            <v>5</v>
          </cell>
          <cell r="H272">
            <v>56.25</v>
          </cell>
          <cell r="I272" t="str">
            <v>lÝt diezel</v>
          </cell>
          <cell r="J272" t="str">
            <v>1x4/7+1x7/7</v>
          </cell>
          <cell r="K272">
            <v>0</v>
          </cell>
          <cell r="L272">
            <v>0</v>
          </cell>
          <cell r="M272">
            <v>1</v>
          </cell>
          <cell r="N272">
            <v>0</v>
          </cell>
          <cell r="O272">
            <v>0</v>
          </cell>
          <cell r="P272">
            <v>1</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4058699527.1867609</v>
          </cell>
          <cell r="BX272">
            <v>4058699527.1867609</v>
          </cell>
          <cell r="BY272">
            <v>2506246.9580378248</v>
          </cell>
          <cell r="BZ272">
            <v>771152.91016548453</v>
          </cell>
          <cell r="CA272">
            <v>1014674.8817966902</v>
          </cell>
          <cell r="CB272">
            <v>1210781.25</v>
          </cell>
          <cell r="CC272">
            <v>586219</v>
          </cell>
          <cell r="CD272">
            <v>6089075</v>
          </cell>
          <cell r="CE272">
            <v>591698.86363636365</v>
          </cell>
          <cell r="CF272">
            <v>519230.76923076925</v>
          </cell>
          <cell r="CG272">
            <v>1</v>
          </cell>
          <cell r="CH272">
            <v>0.48869179600886919</v>
          </cell>
          <cell r="CI272">
            <v>0.88572831865014479</v>
          </cell>
          <cell r="CJ272">
            <v>5403004.3828671323</v>
          </cell>
        </row>
        <row r="273">
          <cell r="A273">
            <v>231</v>
          </cell>
          <cell r="B273" t="str">
            <v xml:space="preserve">             100,0 T</v>
          </cell>
          <cell r="C273">
            <v>200</v>
          </cell>
          <cell r="D273">
            <v>0.95</v>
          </cell>
          <cell r="E273">
            <v>12</v>
          </cell>
          <cell r="F273">
            <v>3.6</v>
          </cell>
          <cell r="G273">
            <v>5</v>
          </cell>
          <cell r="H273">
            <v>58.95</v>
          </cell>
          <cell r="I273" t="str">
            <v>lÝt diezel</v>
          </cell>
          <cell r="J273" t="str">
            <v>2x4/7+1x7/7</v>
          </cell>
          <cell r="K273">
            <v>0</v>
          </cell>
          <cell r="L273">
            <v>0</v>
          </cell>
          <cell r="M273">
            <v>2</v>
          </cell>
          <cell r="N273">
            <v>0</v>
          </cell>
          <cell r="O273">
            <v>0</v>
          </cell>
          <cell r="P273">
            <v>1</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6109300250.000001</v>
          </cell>
          <cell r="BX273">
            <v>6109300250.000001</v>
          </cell>
          <cell r="BY273">
            <v>3482301.1425000005</v>
          </cell>
          <cell r="BZ273">
            <v>1099674.0450000004</v>
          </cell>
          <cell r="CA273">
            <v>1527325.0625000002</v>
          </cell>
          <cell r="CB273">
            <v>1268898.75</v>
          </cell>
          <cell r="CC273">
            <v>811761</v>
          </cell>
          <cell r="CD273">
            <v>8189960.0000000009</v>
          </cell>
          <cell r="CE273">
            <v>620100.40909090918</v>
          </cell>
          <cell r="CF273">
            <v>715384.61538461538</v>
          </cell>
          <cell r="CG273">
            <v>1</v>
          </cell>
          <cell r="CH273">
            <v>0.48869179600886925</v>
          </cell>
          <cell r="CI273">
            <v>0.88127492622165315</v>
          </cell>
          <cell r="CJ273">
            <v>7444785.2744755251</v>
          </cell>
        </row>
        <row r="274">
          <cell r="A274">
            <v>232</v>
          </cell>
          <cell r="B274" t="str">
            <v xml:space="preserve">             110,0 T</v>
          </cell>
          <cell r="C274">
            <v>200</v>
          </cell>
          <cell r="D274">
            <v>0.95</v>
          </cell>
          <cell r="E274">
            <v>12</v>
          </cell>
          <cell r="F274">
            <v>3.36</v>
          </cell>
          <cell r="G274">
            <v>5</v>
          </cell>
          <cell r="H274">
            <v>62.774999999999999</v>
          </cell>
          <cell r="I274" t="str">
            <v>lÝt diezel</v>
          </cell>
          <cell r="J274" t="str">
            <v>2x4/7+1x7/7</v>
          </cell>
          <cell r="K274">
            <v>0</v>
          </cell>
          <cell r="L274">
            <v>0</v>
          </cell>
          <cell r="M274">
            <v>2</v>
          </cell>
          <cell r="N274">
            <v>0</v>
          </cell>
          <cell r="O274">
            <v>0</v>
          </cell>
          <cell r="P274">
            <v>1</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7114799721.6599188</v>
          </cell>
          <cell r="BX274">
            <v>7114799721.6599188</v>
          </cell>
          <cell r="BY274">
            <v>4055435.8413461531</v>
          </cell>
          <cell r="BZ274">
            <v>1195286.3532388664</v>
          </cell>
          <cell r="CA274">
            <v>1778699.9304149798</v>
          </cell>
          <cell r="CB274">
            <v>1351231.875</v>
          </cell>
          <cell r="CC274">
            <v>811761</v>
          </cell>
          <cell r="CD274">
            <v>9192415</v>
          </cell>
          <cell r="CE274">
            <v>660335.93181818188</v>
          </cell>
          <cell r="CF274">
            <v>715384.61538461538</v>
          </cell>
          <cell r="CG274">
            <v>1</v>
          </cell>
          <cell r="CH274">
            <v>0.48869179600886925</v>
          </cell>
          <cell r="CI274">
            <v>0.88127492622165315</v>
          </cell>
          <cell r="CJ274">
            <v>8405142.6722027976</v>
          </cell>
        </row>
        <row r="275">
          <cell r="A275">
            <v>233</v>
          </cell>
          <cell r="B275" t="str">
            <v xml:space="preserve">             130,0 T</v>
          </cell>
          <cell r="C275">
            <v>200</v>
          </cell>
          <cell r="D275">
            <v>0.95</v>
          </cell>
          <cell r="E275">
            <v>12</v>
          </cell>
          <cell r="F275">
            <v>3.36</v>
          </cell>
          <cell r="G275">
            <v>5</v>
          </cell>
          <cell r="H275">
            <v>72</v>
          </cell>
          <cell r="I275" t="str">
            <v>lÝt diezel</v>
          </cell>
          <cell r="J275" t="str">
            <v>2x4/7+1x7/7</v>
          </cell>
          <cell r="K275">
            <v>0</v>
          </cell>
          <cell r="L275">
            <v>0</v>
          </cell>
          <cell r="M275">
            <v>2</v>
          </cell>
          <cell r="N275">
            <v>0</v>
          </cell>
          <cell r="O275">
            <v>0</v>
          </cell>
          <cell r="P275">
            <v>1</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9998699392.7125511</v>
          </cell>
          <cell r="BX275">
            <v>9998699392.7125511</v>
          </cell>
          <cell r="BY275">
            <v>5699258.653846154</v>
          </cell>
          <cell r="BZ275">
            <v>1679781.4979757085</v>
          </cell>
          <cell r="CA275">
            <v>2499674.848178138</v>
          </cell>
          <cell r="CB275">
            <v>1549800</v>
          </cell>
          <cell r="CC275">
            <v>811761</v>
          </cell>
          <cell r="CD275">
            <v>12240276</v>
          </cell>
          <cell r="CE275">
            <v>757374.54545454553</v>
          </cell>
          <cell r="CF275">
            <v>715384.61538461538</v>
          </cell>
          <cell r="CG275">
            <v>1</v>
          </cell>
          <cell r="CH275">
            <v>0.48869179600886925</v>
          </cell>
          <cell r="CI275">
            <v>0.88127492622165315</v>
          </cell>
          <cell r="CJ275">
            <v>11351474.160839161</v>
          </cell>
        </row>
        <row r="276">
          <cell r="A276">
            <v>234</v>
          </cell>
          <cell r="B276" t="str">
            <v xml:space="preserve">             150,0 T</v>
          </cell>
          <cell r="C276">
            <v>200</v>
          </cell>
          <cell r="D276">
            <v>0.95</v>
          </cell>
          <cell r="E276">
            <v>12</v>
          </cell>
          <cell r="F276">
            <v>3.36</v>
          </cell>
          <cell r="G276">
            <v>5</v>
          </cell>
          <cell r="H276">
            <v>83.25</v>
          </cell>
          <cell r="I276" t="str">
            <v>lÝt diezel</v>
          </cell>
          <cell r="J276" t="str">
            <v>2x4/7+1x7/7</v>
          </cell>
          <cell r="K276">
            <v>0</v>
          </cell>
          <cell r="L276">
            <v>0</v>
          </cell>
          <cell r="M276">
            <v>2</v>
          </cell>
          <cell r="N276">
            <v>0</v>
          </cell>
          <cell r="O276">
            <v>0</v>
          </cell>
          <cell r="P276">
            <v>1</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11155999746.963562</v>
          </cell>
          <cell r="BX276">
            <v>11155999746.963562</v>
          </cell>
          <cell r="BY276">
            <v>6358919.8557692301</v>
          </cell>
          <cell r="BZ276">
            <v>1874207.9574898782</v>
          </cell>
          <cell r="CA276">
            <v>2788999.9367408906</v>
          </cell>
          <cell r="CB276">
            <v>1791956.25</v>
          </cell>
          <cell r="CC276">
            <v>811761</v>
          </cell>
          <cell r="CD276">
            <v>13625844.999999998</v>
          </cell>
          <cell r="CE276">
            <v>875714.31818181823</v>
          </cell>
          <cell r="CF276">
            <v>715384.61538461538</v>
          </cell>
          <cell r="CG276">
            <v>1</v>
          </cell>
          <cell r="CH276">
            <v>0.48869179600886919</v>
          </cell>
          <cell r="CI276">
            <v>0.88127492622165315</v>
          </cell>
          <cell r="CJ276">
            <v>12613226.683566432</v>
          </cell>
        </row>
        <row r="277">
          <cell r="A277">
            <v>0</v>
          </cell>
          <cell r="B277" t="str">
            <v>CÇn trôc th¸p - søc n©ng: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row>
        <row r="278">
          <cell r="A278">
            <v>235</v>
          </cell>
          <cell r="B278" t="str">
            <v xml:space="preserve">             3,0 T</v>
          </cell>
          <cell r="C278">
            <v>280</v>
          </cell>
          <cell r="D278">
            <v>0.95</v>
          </cell>
          <cell r="E278">
            <v>16</v>
          </cell>
          <cell r="F278">
            <v>4.72</v>
          </cell>
          <cell r="G278">
            <v>6</v>
          </cell>
          <cell r="H278">
            <v>37.5</v>
          </cell>
          <cell r="I278" t="str">
            <v>kWh</v>
          </cell>
          <cell r="J278" t="str">
            <v>1x3/7+1x5/7</v>
          </cell>
          <cell r="K278">
            <v>0</v>
          </cell>
          <cell r="L278">
            <v>1</v>
          </cell>
          <cell r="M278">
            <v>0</v>
          </cell>
          <cell r="N278">
            <v>1</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557599721.06481481</v>
          </cell>
          <cell r="BX278">
            <v>557599721.06481481</v>
          </cell>
          <cell r="BY278">
            <v>302696.99143518519</v>
          </cell>
          <cell r="BZ278">
            <v>93995.381550925915</v>
          </cell>
          <cell r="CA278">
            <v>119485.65451388889</v>
          </cell>
          <cell r="CB278">
            <v>51286.972500000003</v>
          </cell>
          <cell r="CC278">
            <v>457481</v>
          </cell>
          <cell r="CD278">
            <v>1024946</v>
          </cell>
          <cell r="CE278">
            <v>60909.75</v>
          </cell>
          <cell r="CF278">
            <v>397692.30769230769</v>
          </cell>
          <cell r="CG278">
            <v>1</v>
          </cell>
          <cell r="CH278">
            <v>1.1876261559404777</v>
          </cell>
          <cell r="CI278">
            <v>0.86930890614540868</v>
          </cell>
          <cell r="CJ278">
            <v>974780.0851923076</v>
          </cell>
        </row>
        <row r="279">
          <cell r="A279">
            <v>236</v>
          </cell>
          <cell r="B279" t="str">
            <v xml:space="preserve">             5,0 T</v>
          </cell>
          <cell r="C279">
            <v>280</v>
          </cell>
          <cell r="D279">
            <v>0.95</v>
          </cell>
          <cell r="E279">
            <v>16</v>
          </cell>
          <cell r="F279">
            <v>4.72</v>
          </cell>
          <cell r="G279">
            <v>6</v>
          </cell>
          <cell r="H279">
            <v>42</v>
          </cell>
          <cell r="I279" t="str">
            <v>kWh</v>
          </cell>
          <cell r="J279" t="str">
            <v>1x3/7+1x5/7</v>
          </cell>
          <cell r="K279">
            <v>0</v>
          </cell>
          <cell r="L279">
            <v>1</v>
          </cell>
          <cell r="M279">
            <v>0</v>
          </cell>
          <cell r="N279">
            <v>1</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760300020.92592585</v>
          </cell>
          <cell r="BX279">
            <v>760300020.92592585</v>
          </cell>
          <cell r="BY279">
            <v>412734.29707407398</v>
          </cell>
          <cell r="BZ279">
            <v>128164.86067037034</v>
          </cell>
          <cell r="CA279">
            <v>162921.43305555554</v>
          </cell>
          <cell r="CB279">
            <v>57441.409200000002</v>
          </cell>
          <cell r="CC279">
            <v>457481</v>
          </cell>
          <cell r="CD279">
            <v>1218743</v>
          </cell>
          <cell r="CE279">
            <v>68218.92</v>
          </cell>
          <cell r="CF279">
            <v>397692.30769230769</v>
          </cell>
          <cell r="CG279">
            <v>1</v>
          </cell>
          <cell r="CH279">
            <v>1.1876261559404777</v>
          </cell>
          <cell r="CI279">
            <v>0.86930890614540868</v>
          </cell>
          <cell r="CJ279">
            <v>1169731.8184923076</v>
          </cell>
        </row>
        <row r="280">
          <cell r="A280">
            <v>237</v>
          </cell>
          <cell r="B280" t="str">
            <v xml:space="preserve">             8,0 T</v>
          </cell>
          <cell r="C280">
            <v>280</v>
          </cell>
          <cell r="D280">
            <v>0.95</v>
          </cell>
          <cell r="E280">
            <v>14</v>
          </cell>
          <cell r="F280">
            <v>4.28</v>
          </cell>
          <cell r="G280">
            <v>6</v>
          </cell>
          <cell r="H280">
            <v>52.5</v>
          </cell>
          <cell r="I280" t="str">
            <v>kWh</v>
          </cell>
          <cell r="J280" t="str">
            <v>1x3/7+1x5/7</v>
          </cell>
          <cell r="K280">
            <v>0</v>
          </cell>
          <cell r="L280">
            <v>1</v>
          </cell>
          <cell r="M280">
            <v>0</v>
          </cell>
          <cell r="N280">
            <v>1</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925699519.84732819</v>
          </cell>
          <cell r="BX280">
            <v>925699519.84732819</v>
          </cell>
          <cell r="BY280">
            <v>439707.27192748094</v>
          </cell>
          <cell r="BZ280">
            <v>141499.78374809161</v>
          </cell>
          <cell r="CA280">
            <v>198364.18282442744</v>
          </cell>
          <cell r="CB280">
            <v>71801.761500000008</v>
          </cell>
          <cell r="CC280">
            <v>457481</v>
          </cell>
          <cell r="CD280">
            <v>1308854</v>
          </cell>
          <cell r="CE280">
            <v>85273.65</v>
          </cell>
          <cell r="CF280">
            <v>397692.30769230769</v>
          </cell>
          <cell r="CG280">
            <v>1</v>
          </cell>
          <cell r="CH280">
            <v>1.1876261559404777</v>
          </cell>
          <cell r="CI280">
            <v>0.86930890614540868</v>
          </cell>
          <cell r="CJ280">
            <v>1262537.1961923076</v>
          </cell>
        </row>
        <row r="281">
          <cell r="A281">
            <v>238</v>
          </cell>
          <cell r="B281" t="str">
            <v xml:space="preserve">             10,0 T</v>
          </cell>
          <cell r="C281">
            <v>280</v>
          </cell>
          <cell r="D281">
            <v>0.95</v>
          </cell>
          <cell r="E281">
            <v>14</v>
          </cell>
          <cell r="F281">
            <v>4</v>
          </cell>
          <cell r="G281">
            <v>6</v>
          </cell>
          <cell r="H281">
            <v>60</v>
          </cell>
          <cell r="I281" t="str">
            <v>kWh</v>
          </cell>
          <cell r="J281" t="str">
            <v>1x3/7+1x5/7</v>
          </cell>
          <cell r="K281">
            <v>0</v>
          </cell>
          <cell r="L281">
            <v>1</v>
          </cell>
          <cell r="M281">
            <v>0</v>
          </cell>
          <cell r="N281">
            <v>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1238400155.8798282</v>
          </cell>
          <cell r="BX281">
            <v>1238400155.8798282</v>
          </cell>
          <cell r="BY281">
            <v>588240.07404291839</v>
          </cell>
          <cell r="BZ281">
            <v>176914.3079828326</v>
          </cell>
          <cell r="CA281">
            <v>265371.46197424887</v>
          </cell>
          <cell r="CB281">
            <v>82059.156000000003</v>
          </cell>
          <cell r="CC281">
            <v>457481</v>
          </cell>
          <cell r="CD281">
            <v>1570066</v>
          </cell>
          <cell r="CE281">
            <v>97455.6</v>
          </cell>
          <cell r="CF281">
            <v>397692.30769230769</v>
          </cell>
          <cell r="CG281">
            <v>1</v>
          </cell>
          <cell r="CH281">
            <v>1.1876261559404779</v>
          </cell>
          <cell r="CI281">
            <v>0.86930890614540868</v>
          </cell>
          <cell r="CJ281">
            <v>1525673.7516923076</v>
          </cell>
        </row>
        <row r="282">
          <cell r="A282">
            <v>239</v>
          </cell>
          <cell r="B282" t="str">
            <v xml:space="preserve">             12,0 T</v>
          </cell>
          <cell r="C282">
            <v>280</v>
          </cell>
          <cell r="D282">
            <v>0.95</v>
          </cell>
          <cell r="E282">
            <v>14</v>
          </cell>
          <cell r="F282">
            <v>4</v>
          </cell>
          <cell r="G282">
            <v>6</v>
          </cell>
          <cell r="H282">
            <v>67.5</v>
          </cell>
          <cell r="I282" t="str">
            <v>kWh</v>
          </cell>
          <cell r="J282" t="str">
            <v>1x3/7+1x5/7</v>
          </cell>
          <cell r="K282">
            <v>0</v>
          </cell>
          <cell r="L282">
            <v>1</v>
          </cell>
          <cell r="M282">
            <v>0</v>
          </cell>
          <cell r="N282">
            <v>1</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1508900110.9871244</v>
          </cell>
          <cell r="BX282">
            <v>1508900110.9871244</v>
          </cell>
          <cell r="BY282">
            <v>716727.5527188842</v>
          </cell>
          <cell r="BZ282">
            <v>215557.15871244634</v>
          </cell>
          <cell r="CA282">
            <v>323335.73806866951</v>
          </cell>
          <cell r="CB282">
            <v>92316.550500000012</v>
          </cell>
          <cell r="CC282">
            <v>457481</v>
          </cell>
          <cell r="CD282">
            <v>1805418</v>
          </cell>
          <cell r="CE282">
            <v>109637.55</v>
          </cell>
          <cell r="CF282">
            <v>397692.30769230769</v>
          </cell>
          <cell r="CG282">
            <v>1</v>
          </cell>
          <cell r="CH282">
            <v>1.1876261559404777</v>
          </cell>
          <cell r="CI282">
            <v>0.86930890614540868</v>
          </cell>
          <cell r="CJ282">
            <v>1762950.3071923079</v>
          </cell>
        </row>
        <row r="283">
          <cell r="A283">
            <v>240</v>
          </cell>
          <cell r="B283" t="str">
            <v xml:space="preserve">             15,0 T</v>
          </cell>
          <cell r="C283">
            <v>280</v>
          </cell>
          <cell r="D283">
            <v>0.95</v>
          </cell>
          <cell r="E283">
            <v>14</v>
          </cell>
          <cell r="F283">
            <v>4</v>
          </cell>
          <cell r="G283">
            <v>6</v>
          </cell>
          <cell r="H283">
            <v>90</v>
          </cell>
          <cell r="I283" t="str">
            <v>kWh</v>
          </cell>
          <cell r="J283" t="str">
            <v>1x3/7+1x5/7</v>
          </cell>
          <cell r="K283">
            <v>0</v>
          </cell>
          <cell r="L283">
            <v>1</v>
          </cell>
          <cell r="M283">
            <v>0</v>
          </cell>
          <cell r="N283">
            <v>1</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1657600319.6566525</v>
          </cell>
          <cell r="BX283">
            <v>1657600319.6566525</v>
          </cell>
          <cell r="BY283">
            <v>787360.15183690994</v>
          </cell>
          <cell r="BZ283">
            <v>236800.04566523604</v>
          </cell>
          <cell r="CA283">
            <v>355200.06849785411</v>
          </cell>
          <cell r="CB283">
            <v>123088.73400000001</v>
          </cell>
          <cell r="CC283">
            <v>457481</v>
          </cell>
          <cell r="CD283">
            <v>1959930</v>
          </cell>
          <cell r="CE283">
            <v>146183.4</v>
          </cell>
          <cell r="CF283">
            <v>397692.30769230769</v>
          </cell>
          <cell r="CG283">
            <v>1</v>
          </cell>
          <cell r="CH283">
            <v>1.1876261559404777</v>
          </cell>
          <cell r="CI283">
            <v>0.86930890614540868</v>
          </cell>
          <cell r="CJ283">
            <v>1923235.9736923077</v>
          </cell>
        </row>
        <row r="284">
          <cell r="A284">
            <v>241</v>
          </cell>
          <cell r="B284" t="str">
            <v xml:space="preserve">             20,0 T</v>
          </cell>
          <cell r="C284">
            <v>280</v>
          </cell>
          <cell r="D284">
            <v>0.95</v>
          </cell>
          <cell r="E284">
            <v>13</v>
          </cell>
          <cell r="F284">
            <v>3.8</v>
          </cell>
          <cell r="G284">
            <v>6</v>
          </cell>
          <cell r="H284">
            <v>112.5</v>
          </cell>
          <cell r="I284" t="str">
            <v>kWh</v>
          </cell>
          <cell r="J284" t="str">
            <v>1x3/7+1x5/7</v>
          </cell>
          <cell r="K284">
            <v>0</v>
          </cell>
          <cell r="L284">
            <v>1</v>
          </cell>
          <cell r="M284">
            <v>0</v>
          </cell>
          <cell r="N284">
            <v>1</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1988599291.6478555</v>
          </cell>
          <cell r="BX284">
            <v>1988599291.6478555</v>
          </cell>
          <cell r="BY284">
            <v>877114.33042325045</v>
          </cell>
          <cell r="BZ284">
            <v>269881.33243792324</v>
          </cell>
          <cell r="CA284">
            <v>426128.41963882616</v>
          </cell>
          <cell r="CB284">
            <v>153860.91750000001</v>
          </cell>
          <cell r="CC284">
            <v>457481</v>
          </cell>
          <cell r="CD284">
            <v>2184466</v>
          </cell>
          <cell r="CE284">
            <v>182729.25</v>
          </cell>
          <cell r="CF284">
            <v>397692.30769230769</v>
          </cell>
          <cell r="CG284">
            <v>1</v>
          </cell>
          <cell r="CH284">
            <v>1.1876261559404777</v>
          </cell>
          <cell r="CI284">
            <v>0.86930890614540868</v>
          </cell>
          <cell r="CJ284">
            <v>2153545.6401923075</v>
          </cell>
        </row>
        <row r="285">
          <cell r="A285">
            <v>242</v>
          </cell>
          <cell r="B285" t="str">
            <v xml:space="preserve">             25,0 T</v>
          </cell>
          <cell r="C285">
            <v>280</v>
          </cell>
          <cell r="D285">
            <v>0.95</v>
          </cell>
          <cell r="E285">
            <v>13</v>
          </cell>
          <cell r="F285">
            <v>3.8</v>
          </cell>
          <cell r="G285">
            <v>6</v>
          </cell>
          <cell r="H285">
            <v>120</v>
          </cell>
          <cell r="I285" t="str">
            <v>kWh</v>
          </cell>
          <cell r="J285" t="str">
            <v>1x3/7+1x6/7</v>
          </cell>
          <cell r="K285">
            <v>0</v>
          </cell>
          <cell r="L285">
            <v>1</v>
          </cell>
          <cell r="M285">
            <v>0</v>
          </cell>
          <cell r="N285">
            <v>0</v>
          </cell>
          <cell r="O285">
            <v>1</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2757598883.2505641</v>
          </cell>
          <cell r="BX285">
            <v>2757598883.2505641</v>
          </cell>
          <cell r="BY285">
            <v>1216298.0788623022</v>
          </cell>
          <cell r="BZ285">
            <v>374245.56272686226</v>
          </cell>
          <cell r="CA285">
            <v>590914.04641083512</v>
          </cell>
          <cell r="CB285">
            <v>164118.31200000001</v>
          </cell>
          <cell r="CC285">
            <v>501460</v>
          </cell>
          <cell r="CD285">
            <v>2847035.9999999995</v>
          </cell>
          <cell r="CE285">
            <v>194911.2</v>
          </cell>
          <cell r="CF285">
            <v>440000</v>
          </cell>
          <cell r="CG285">
            <v>1</v>
          </cell>
          <cell r="CH285">
            <v>1.1876261559404779</v>
          </cell>
          <cell r="CI285">
            <v>0.87743788138635181</v>
          </cell>
          <cell r="CJ285">
            <v>2816368.8879999998</v>
          </cell>
        </row>
        <row r="286">
          <cell r="A286">
            <v>243</v>
          </cell>
          <cell r="B286" t="str">
            <v xml:space="preserve">             30,0 T</v>
          </cell>
          <cell r="C286">
            <v>280</v>
          </cell>
          <cell r="D286">
            <v>0.95</v>
          </cell>
          <cell r="E286">
            <v>13</v>
          </cell>
          <cell r="F286">
            <v>3.8</v>
          </cell>
          <cell r="G286">
            <v>6</v>
          </cell>
          <cell r="H286">
            <v>127.5</v>
          </cell>
          <cell r="I286" t="str">
            <v>kWh</v>
          </cell>
          <cell r="J286" t="str">
            <v>1x3/7+1x6/7</v>
          </cell>
          <cell r="K286">
            <v>0</v>
          </cell>
          <cell r="L286">
            <v>1</v>
          </cell>
          <cell r="M286">
            <v>0</v>
          </cell>
          <cell r="N286">
            <v>0</v>
          </cell>
          <cell r="O286">
            <v>1</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3455799558.3747182</v>
          </cell>
          <cell r="BX286">
            <v>3455799558.3747182</v>
          </cell>
          <cell r="BY286">
            <v>1524254.4480688488</v>
          </cell>
          <cell r="BZ286">
            <v>469001.36863656889</v>
          </cell>
          <cell r="CA286">
            <v>740528.47679458244</v>
          </cell>
          <cell r="CB286">
            <v>174375.70650000003</v>
          </cell>
          <cell r="CC286">
            <v>501460</v>
          </cell>
          <cell r="CD286">
            <v>3409620</v>
          </cell>
          <cell r="CE286">
            <v>207093.15</v>
          </cell>
          <cell r="CF286">
            <v>440000</v>
          </cell>
          <cell r="CG286">
            <v>1</v>
          </cell>
          <cell r="CH286">
            <v>1.1876261559404777</v>
          </cell>
          <cell r="CI286">
            <v>0.87743788138635181</v>
          </cell>
          <cell r="CJ286">
            <v>3380877.4435000001</v>
          </cell>
        </row>
        <row r="287">
          <cell r="A287">
            <v>244</v>
          </cell>
          <cell r="B287" t="str">
            <v xml:space="preserve">             40,0 T</v>
          </cell>
          <cell r="C287">
            <v>280</v>
          </cell>
          <cell r="D287">
            <v>0.95</v>
          </cell>
          <cell r="E287">
            <v>13</v>
          </cell>
          <cell r="F287">
            <v>3.54</v>
          </cell>
          <cell r="G287">
            <v>6</v>
          </cell>
          <cell r="H287">
            <v>135</v>
          </cell>
          <cell r="I287" t="str">
            <v>kWh</v>
          </cell>
          <cell r="J287" t="str">
            <v>1x3/7+1x6/7</v>
          </cell>
          <cell r="K287">
            <v>0</v>
          </cell>
          <cell r="L287">
            <v>1</v>
          </cell>
          <cell r="M287">
            <v>0</v>
          </cell>
          <cell r="N287">
            <v>0</v>
          </cell>
          <cell r="O287">
            <v>1</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4011099002.8323441</v>
          </cell>
          <cell r="BX287">
            <v>4011099002.8323441</v>
          </cell>
          <cell r="BY287">
            <v>1769181.1673206948</v>
          </cell>
          <cell r="BZ287">
            <v>507117.51678666071</v>
          </cell>
          <cell r="CA287">
            <v>859521.21489264502</v>
          </cell>
          <cell r="CB287">
            <v>184633.10100000002</v>
          </cell>
          <cell r="CC287">
            <v>501460</v>
          </cell>
          <cell r="CD287">
            <v>3821913</v>
          </cell>
          <cell r="CE287">
            <v>219275.1</v>
          </cell>
          <cell r="CF287">
            <v>440000</v>
          </cell>
          <cell r="CG287">
            <v>1</v>
          </cell>
          <cell r="CH287">
            <v>1.1876261559404777</v>
          </cell>
          <cell r="CI287">
            <v>0.87743788138635181</v>
          </cell>
          <cell r="CJ287">
            <v>3795094.9990000003</v>
          </cell>
        </row>
        <row r="288">
          <cell r="A288">
            <v>245</v>
          </cell>
          <cell r="B288" t="str">
            <v xml:space="preserve">             50,0 T</v>
          </cell>
          <cell r="C288">
            <v>280</v>
          </cell>
          <cell r="D288">
            <v>0.95</v>
          </cell>
          <cell r="E288">
            <v>13</v>
          </cell>
          <cell r="F288">
            <v>3.54</v>
          </cell>
          <cell r="G288">
            <v>6</v>
          </cell>
          <cell r="H288">
            <v>142.5</v>
          </cell>
          <cell r="I288" t="str">
            <v>kWh</v>
          </cell>
          <cell r="J288" t="str">
            <v>2x4/7+1x6/7</v>
          </cell>
          <cell r="K288">
            <v>0</v>
          </cell>
          <cell r="L288">
            <v>0</v>
          </cell>
          <cell r="M288">
            <v>2</v>
          </cell>
          <cell r="N288">
            <v>0</v>
          </cell>
          <cell r="O288">
            <v>1</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5031300051.4390135</v>
          </cell>
          <cell r="BX288">
            <v>5031300051.4390135</v>
          </cell>
          <cell r="BY288">
            <v>2219162.7012597076</v>
          </cell>
          <cell r="BZ288">
            <v>636100.07793193252</v>
          </cell>
          <cell r="CA288">
            <v>1078135.7253083598</v>
          </cell>
          <cell r="CB288">
            <v>194890.49550000002</v>
          </cell>
          <cell r="CC288">
            <v>758986</v>
          </cell>
          <cell r="CD288">
            <v>4887275</v>
          </cell>
          <cell r="CE288">
            <v>231457.05</v>
          </cell>
          <cell r="CF288">
            <v>666153.84615384624</v>
          </cell>
          <cell r="CG288">
            <v>1</v>
          </cell>
          <cell r="CH288">
            <v>1.1876261559404777</v>
          </cell>
          <cell r="CI288">
            <v>0.8776892408474547</v>
          </cell>
          <cell r="CJ288">
            <v>4831009.4006538456</v>
          </cell>
        </row>
        <row r="289">
          <cell r="A289">
            <v>246</v>
          </cell>
          <cell r="B289" t="str">
            <v xml:space="preserve">             60,0 T</v>
          </cell>
          <cell r="C289">
            <v>280</v>
          </cell>
          <cell r="D289">
            <v>0.95</v>
          </cell>
          <cell r="E289">
            <v>13</v>
          </cell>
          <cell r="F289">
            <v>3.54</v>
          </cell>
          <cell r="G289">
            <v>6</v>
          </cell>
          <cell r="H289">
            <v>198</v>
          </cell>
          <cell r="I289" t="str">
            <v>kWh</v>
          </cell>
          <cell r="J289" t="str">
            <v>2x4/7+1x6/7</v>
          </cell>
          <cell r="K289">
            <v>0</v>
          </cell>
          <cell r="L289">
            <v>0</v>
          </cell>
          <cell r="M289">
            <v>2</v>
          </cell>
          <cell r="N289">
            <v>0</v>
          </cell>
          <cell r="O289">
            <v>1</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6289200090.708086</v>
          </cell>
          <cell r="BX289">
            <v>6289200090.708086</v>
          </cell>
          <cell r="BY289">
            <v>2773986.4685801738</v>
          </cell>
          <cell r="BZ289">
            <v>795134.5828966652</v>
          </cell>
          <cell r="CA289">
            <v>1347685.7337231613</v>
          </cell>
          <cell r="CB289">
            <v>270795.21480000002</v>
          </cell>
          <cell r="CC289">
            <v>758986</v>
          </cell>
          <cell r="CD289">
            <v>5946588</v>
          </cell>
          <cell r="CE289">
            <v>321603.48</v>
          </cell>
          <cell r="CF289">
            <v>666153.84615384624</v>
          </cell>
          <cell r="CG289">
            <v>1</v>
          </cell>
          <cell r="CH289">
            <v>1.1876261559404777</v>
          </cell>
          <cell r="CI289">
            <v>0.8776892408474547</v>
          </cell>
          <cell r="CJ289">
            <v>5904564.1113538463</v>
          </cell>
        </row>
        <row r="290">
          <cell r="A290">
            <v>247</v>
          </cell>
          <cell r="B290" t="str">
            <v xml:space="preserve">             CÈu th¸p MD 900</v>
          </cell>
          <cell r="C290">
            <v>280</v>
          </cell>
          <cell r="D290">
            <v>0.95</v>
          </cell>
          <cell r="E290">
            <v>13</v>
          </cell>
          <cell r="F290">
            <v>3.54</v>
          </cell>
          <cell r="G290">
            <v>6</v>
          </cell>
          <cell r="H290">
            <v>480</v>
          </cell>
          <cell r="I290" t="str">
            <v>kWh</v>
          </cell>
          <cell r="J290" t="str">
            <v>2x4/7+1x6/7+1x7/7</v>
          </cell>
          <cell r="K290">
            <v>0</v>
          </cell>
          <cell r="L290">
            <v>0</v>
          </cell>
          <cell r="M290">
            <v>2</v>
          </cell>
          <cell r="N290">
            <v>0</v>
          </cell>
          <cell r="O290">
            <v>1</v>
          </cell>
          <cell r="P290">
            <v>1</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22304337919.41526</v>
          </cell>
          <cell r="BX290">
            <v>22304337919.41526</v>
          </cell>
          <cell r="BY290">
            <v>9837806.1894563735</v>
          </cell>
          <cell r="BZ290">
            <v>2819905.5798117868</v>
          </cell>
          <cell r="CA290">
            <v>4779500.9827318415</v>
          </cell>
          <cell r="CB290">
            <v>656473.24800000002</v>
          </cell>
          <cell r="CC290">
            <v>1119633</v>
          </cell>
          <cell r="CD290">
            <v>19213319.000000004</v>
          </cell>
          <cell r="CE290">
            <v>779644.8</v>
          </cell>
          <cell r="CF290">
            <v>989230.76923076925</v>
          </cell>
          <cell r="CG290">
            <v>1</v>
          </cell>
          <cell r="CH290">
            <v>1.1876261559404779</v>
          </cell>
          <cell r="CI290">
            <v>0.88353127250694585</v>
          </cell>
          <cell r="CJ290">
            <v>19206088.321230773</v>
          </cell>
        </row>
        <row r="291">
          <cell r="A291">
            <v>0</v>
          </cell>
          <cell r="B291" t="str">
            <v>CÇn cÈu næi, kÐo theo - søc n©ng:</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row>
        <row r="292">
          <cell r="A292">
            <v>248</v>
          </cell>
          <cell r="B292" t="str">
            <v xml:space="preserve">             30T</v>
          </cell>
          <cell r="C292">
            <v>170</v>
          </cell>
          <cell r="D292">
            <v>0.95</v>
          </cell>
          <cell r="E292">
            <v>13</v>
          </cell>
          <cell r="F292">
            <v>5.9</v>
          </cell>
          <cell r="G292">
            <v>7</v>
          </cell>
          <cell r="H292">
            <v>81</v>
          </cell>
          <cell r="I292" t="str">
            <v>lÝt diezel</v>
          </cell>
          <cell r="J292" t="str">
            <v>T.ph2.1/2+3thî m¸y(2x2/4+1x3/4)+1thî ®iÖn2/4+1 Thñy thñ2/4</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1</v>
          </cell>
          <cell r="AL292">
            <v>0</v>
          </cell>
          <cell r="AM292">
            <v>0</v>
          </cell>
          <cell r="AN292">
            <v>0</v>
          </cell>
          <cell r="AO292">
            <v>0</v>
          </cell>
          <cell r="AP292">
            <v>1</v>
          </cell>
          <cell r="AQ292">
            <v>0</v>
          </cell>
          <cell r="AR292">
            <v>0</v>
          </cell>
          <cell r="AS292">
            <v>0</v>
          </cell>
          <cell r="AT292">
            <v>3</v>
          </cell>
          <cell r="AU292">
            <v>1</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2794099801.9801979</v>
          </cell>
          <cell r="BX292">
            <v>2794099801.9801979</v>
          </cell>
          <cell r="BY292">
            <v>2029831.326732673</v>
          </cell>
          <cell r="BZ292">
            <v>969716.99009900982</v>
          </cell>
          <cell r="CA292">
            <v>1150511.683168317</v>
          </cell>
          <cell r="CB292">
            <v>1743525</v>
          </cell>
          <cell r="CC292">
            <v>1438011</v>
          </cell>
          <cell r="CD292">
            <v>7331596</v>
          </cell>
          <cell r="CE292">
            <v>852046.36363636365</v>
          </cell>
          <cell r="CF292">
            <v>1119230.7692307695</v>
          </cell>
          <cell r="CG292">
            <v>1</v>
          </cell>
          <cell r="CH292">
            <v>0.48869179600886919</v>
          </cell>
          <cell r="CI292">
            <v>0.77831864236836124</v>
          </cell>
          <cell r="CJ292">
            <v>6121337.1328671332</v>
          </cell>
        </row>
        <row r="293">
          <cell r="A293">
            <v>0</v>
          </cell>
          <cell r="B293" t="str">
            <v>CÇn cÈu næi, tù hµnh - søc n©ng:</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row>
        <row r="294">
          <cell r="A294">
            <v>249</v>
          </cell>
          <cell r="B294" t="str">
            <v xml:space="preserve">             100T </v>
          </cell>
          <cell r="C294">
            <v>170</v>
          </cell>
          <cell r="D294">
            <v>0.95</v>
          </cell>
          <cell r="E294">
            <v>13</v>
          </cell>
          <cell r="F294">
            <v>5.77</v>
          </cell>
          <cell r="G294">
            <v>7</v>
          </cell>
          <cell r="H294">
            <v>117.6</v>
          </cell>
          <cell r="I294" t="str">
            <v>lÝt diezel</v>
          </cell>
          <cell r="J294" t="str">
            <v>T.tr1/2+T.pII.1/2+4thî m¸y(3x2/4+1x4/4)+1thî ®iÖn3/4+1 Thuû thñ 2/4</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1</v>
          </cell>
          <cell r="AD294">
            <v>0</v>
          </cell>
          <cell r="AE294">
            <v>0</v>
          </cell>
          <cell r="AF294">
            <v>0</v>
          </cell>
          <cell r="AG294">
            <v>0</v>
          </cell>
          <cell r="AH294">
            <v>0</v>
          </cell>
          <cell r="AI294">
            <v>0</v>
          </cell>
          <cell r="AJ294">
            <v>0</v>
          </cell>
          <cell r="AK294">
            <v>1</v>
          </cell>
          <cell r="AL294">
            <v>0</v>
          </cell>
          <cell r="AM294">
            <v>0</v>
          </cell>
          <cell r="AN294">
            <v>0</v>
          </cell>
          <cell r="AO294">
            <v>0</v>
          </cell>
          <cell r="AP294">
            <v>1</v>
          </cell>
          <cell r="AQ294">
            <v>0</v>
          </cell>
          <cell r="AR294">
            <v>0</v>
          </cell>
          <cell r="AS294">
            <v>0</v>
          </cell>
          <cell r="AT294">
            <v>3</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4205699840.7643318</v>
          </cell>
          <cell r="BX294">
            <v>4205699840.7643318</v>
          </cell>
          <cell r="BY294">
            <v>3055317.2372611472</v>
          </cell>
          <cell r="BZ294">
            <v>1427464.0047770701</v>
          </cell>
          <cell r="CA294">
            <v>1731758.7579617838</v>
          </cell>
          <cell r="CB294">
            <v>2531340</v>
          </cell>
          <cell r="CC294">
            <v>2084201</v>
          </cell>
          <cell r="CD294">
            <v>10830081</v>
          </cell>
          <cell r="CE294">
            <v>1237045.0909090911</v>
          </cell>
          <cell r="CF294">
            <v>1636153.846153846</v>
          </cell>
          <cell r="CG294">
            <v>1</v>
          </cell>
          <cell r="CH294">
            <v>0.48869179600886925</v>
          </cell>
          <cell r="CI294">
            <v>0.785026898151304</v>
          </cell>
          <cell r="CJ294">
            <v>9087738.9370629378</v>
          </cell>
        </row>
        <row r="295">
          <cell r="A295">
            <v>0</v>
          </cell>
          <cell r="B295" t="str">
            <v xml:space="preserve">CÈu lao dÇm: </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row>
        <row r="296">
          <cell r="A296">
            <v>250</v>
          </cell>
          <cell r="B296" t="str">
            <v xml:space="preserve">             CÈu  K33-60</v>
          </cell>
          <cell r="C296">
            <v>170</v>
          </cell>
          <cell r="D296">
            <v>0.95</v>
          </cell>
          <cell r="E296">
            <v>14</v>
          </cell>
          <cell r="F296">
            <v>3.52</v>
          </cell>
          <cell r="G296">
            <v>6</v>
          </cell>
          <cell r="H296">
            <v>232.56</v>
          </cell>
          <cell r="I296" t="str">
            <v>kWh</v>
          </cell>
          <cell r="J296" t="str">
            <v>1x3/7+4x4/7+1x6/7</v>
          </cell>
          <cell r="K296">
            <v>0</v>
          </cell>
          <cell r="L296">
            <v>1</v>
          </cell>
          <cell r="M296">
            <v>4</v>
          </cell>
          <cell r="N296">
            <v>0</v>
          </cell>
          <cell r="O296">
            <v>1</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2353599872.6050835</v>
          </cell>
          <cell r="BX296">
            <v>2353599872.6050835</v>
          </cell>
          <cell r="BY296">
            <v>1841345.7826851537</v>
          </cell>
          <cell r="BZ296">
            <v>487333.62068058201</v>
          </cell>
          <cell r="CA296">
            <v>830682.30797826475</v>
          </cell>
          <cell r="CB296">
            <v>318061.28865600005</v>
          </cell>
          <cell r="CC296">
            <v>1403627</v>
          </cell>
          <cell r="CD296">
            <v>4881050.0000000009</v>
          </cell>
          <cell r="CE296">
            <v>377737.9056</v>
          </cell>
          <cell r="CF296">
            <v>1224615.3846153845</v>
          </cell>
          <cell r="CG296">
            <v>1</v>
          </cell>
          <cell r="CH296">
            <v>1.1876261559404777</v>
          </cell>
          <cell r="CI296">
            <v>0.87246496727078104</v>
          </cell>
          <cell r="CJ296">
            <v>4761715.001559386</v>
          </cell>
        </row>
        <row r="297">
          <cell r="A297">
            <v>0</v>
          </cell>
          <cell r="B297" t="str">
            <v>Cæng trôc - søc n©ng:</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row>
        <row r="298">
          <cell r="A298">
            <v>251</v>
          </cell>
          <cell r="B298" t="str">
            <v xml:space="preserve">             10T</v>
          </cell>
          <cell r="C298">
            <v>170</v>
          </cell>
          <cell r="D298">
            <v>0.95</v>
          </cell>
          <cell r="E298">
            <v>14</v>
          </cell>
          <cell r="F298">
            <v>2.8</v>
          </cell>
          <cell r="G298">
            <v>5</v>
          </cell>
          <cell r="H298">
            <v>81</v>
          </cell>
          <cell r="I298" t="str">
            <v>kWh</v>
          </cell>
          <cell r="J298" t="str">
            <v>1x3/7+1x5/7</v>
          </cell>
          <cell r="K298">
            <v>0</v>
          </cell>
          <cell r="L298">
            <v>1</v>
          </cell>
          <cell r="M298">
            <v>0</v>
          </cell>
          <cell r="N298">
            <v>1</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471299733.16587675</v>
          </cell>
          <cell r="BX298">
            <v>471299733.16587675</v>
          </cell>
          <cell r="BY298">
            <v>368722.73241800949</v>
          </cell>
          <cell r="BZ298">
            <v>77625.838403791451</v>
          </cell>
          <cell r="CA298">
            <v>138617.56857819905</v>
          </cell>
          <cell r="CB298">
            <v>110779.86060000001</v>
          </cell>
          <cell r="CC298">
            <v>457481</v>
          </cell>
          <cell r="CD298">
            <v>1153227</v>
          </cell>
          <cell r="CE298">
            <v>131565.06</v>
          </cell>
          <cell r="CF298">
            <v>397692.30769230769</v>
          </cell>
          <cell r="CG298">
            <v>1</v>
          </cell>
          <cell r="CH298">
            <v>1.1876261559404777</v>
          </cell>
          <cell r="CI298">
            <v>0.86930890614540868</v>
          </cell>
          <cell r="CJ298">
            <v>1114223.5070923078</v>
          </cell>
        </row>
        <row r="299">
          <cell r="A299">
            <v>252</v>
          </cell>
          <cell r="B299" t="str">
            <v xml:space="preserve">             25T</v>
          </cell>
          <cell r="C299">
            <v>170</v>
          </cell>
          <cell r="D299">
            <v>0.95</v>
          </cell>
          <cell r="E299">
            <v>14</v>
          </cell>
          <cell r="F299">
            <v>2.8</v>
          </cell>
          <cell r="G299">
            <v>5</v>
          </cell>
          <cell r="H299">
            <v>86.4</v>
          </cell>
          <cell r="I299" t="str">
            <v>kWh</v>
          </cell>
          <cell r="J299" t="str">
            <v>1x3/7+1x5/7</v>
          </cell>
          <cell r="K299">
            <v>0</v>
          </cell>
          <cell r="L299">
            <v>1</v>
          </cell>
          <cell r="M299">
            <v>0</v>
          </cell>
          <cell r="N299">
            <v>1</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620899472.09099507</v>
          </cell>
          <cell r="BX299">
            <v>620899472.09099507</v>
          </cell>
          <cell r="BY299">
            <v>485762.52816530789</v>
          </cell>
          <cell r="BZ299">
            <v>102265.79540322271</v>
          </cell>
          <cell r="CA299">
            <v>182617.49179146913</v>
          </cell>
          <cell r="CB299">
            <v>118165.18464000002</v>
          </cell>
          <cell r="CC299">
            <v>457481</v>
          </cell>
          <cell r="CD299">
            <v>1346291.9999999998</v>
          </cell>
          <cell r="CE299">
            <v>140336.06400000001</v>
          </cell>
          <cell r="CF299">
            <v>397692.30769230769</v>
          </cell>
          <cell r="CG299">
            <v>1</v>
          </cell>
          <cell r="CH299">
            <v>1.1876261559404777</v>
          </cell>
          <cell r="CI299">
            <v>0.86930890614540868</v>
          </cell>
          <cell r="CJ299">
            <v>1308674.1870523074</v>
          </cell>
        </row>
        <row r="300">
          <cell r="A300">
            <v>253</v>
          </cell>
          <cell r="B300" t="str">
            <v xml:space="preserve">             30T</v>
          </cell>
          <cell r="C300">
            <v>170</v>
          </cell>
          <cell r="D300">
            <v>0.95</v>
          </cell>
          <cell r="E300">
            <v>14</v>
          </cell>
          <cell r="F300">
            <v>2.8</v>
          </cell>
          <cell r="G300">
            <v>5</v>
          </cell>
          <cell r="H300">
            <v>90</v>
          </cell>
          <cell r="I300" t="str">
            <v>kWh</v>
          </cell>
          <cell r="J300" t="str">
            <v>1x3/7+1x6/7</v>
          </cell>
          <cell r="K300">
            <v>0</v>
          </cell>
          <cell r="L300">
            <v>1</v>
          </cell>
          <cell r="M300">
            <v>0</v>
          </cell>
          <cell r="N300">
            <v>0</v>
          </cell>
          <cell r="O300">
            <v>1</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730499882.55924165</v>
          </cell>
          <cell r="BX300">
            <v>730499882.55924165</v>
          </cell>
          <cell r="BY300">
            <v>571508.73164928902</v>
          </cell>
          <cell r="BZ300">
            <v>120317.6277156398</v>
          </cell>
          <cell r="CA300">
            <v>214852.90663507106</v>
          </cell>
          <cell r="CB300">
            <v>123088.73400000001</v>
          </cell>
          <cell r="CC300">
            <v>501460</v>
          </cell>
          <cell r="CD300">
            <v>1531228</v>
          </cell>
          <cell r="CE300">
            <v>146183.4</v>
          </cell>
          <cell r="CF300">
            <v>440000</v>
          </cell>
          <cell r="CG300">
            <v>1</v>
          </cell>
          <cell r="CH300">
            <v>1.1876261559404777</v>
          </cell>
          <cell r="CI300">
            <v>0.87743788138635181</v>
          </cell>
          <cell r="CJ300">
            <v>1492862.6659999997</v>
          </cell>
        </row>
        <row r="301">
          <cell r="A301">
            <v>254</v>
          </cell>
          <cell r="B301" t="str">
            <v xml:space="preserve">             60T</v>
          </cell>
          <cell r="C301">
            <v>170</v>
          </cell>
          <cell r="D301">
            <v>0.95</v>
          </cell>
          <cell r="E301">
            <v>14</v>
          </cell>
          <cell r="F301">
            <v>2.5</v>
          </cell>
          <cell r="G301">
            <v>5</v>
          </cell>
          <cell r="H301">
            <v>144</v>
          </cell>
          <cell r="I301" t="str">
            <v>kWh</v>
          </cell>
          <cell r="J301" t="str">
            <v>1x3/7+1x7/7</v>
          </cell>
          <cell r="K301">
            <v>0</v>
          </cell>
          <cell r="L301">
            <v>1</v>
          </cell>
          <cell r="M301">
            <v>0</v>
          </cell>
          <cell r="N301">
            <v>0</v>
          </cell>
          <cell r="O301">
            <v>0</v>
          </cell>
          <cell r="P301">
            <v>1</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980846078.61538458</v>
          </cell>
          <cell r="BX301">
            <v>980846078.61538458</v>
          </cell>
          <cell r="BY301">
            <v>767367.81444615382</v>
          </cell>
          <cell r="BZ301">
            <v>144242.07038461539</v>
          </cell>
          <cell r="CA301">
            <v>288484.14076923078</v>
          </cell>
          <cell r="CB301">
            <v>196941.97440000001</v>
          </cell>
          <cell r="CC301">
            <v>554234</v>
          </cell>
          <cell r="CD301">
            <v>1951269.9999999998</v>
          </cell>
          <cell r="CE301">
            <v>233893.44</v>
          </cell>
          <cell r="CF301">
            <v>489230.76923076925</v>
          </cell>
          <cell r="CG301">
            <v>1</v>
          </cell>
          <cell r="CH301">
            <v>1.1876261559404779</v>
          </cell>
          <cell r="CI301">
            <v>0.88271518750341782</v>
          </cell>
          <cell r="CJ301">
            <v>1923218.234830769</v>
          </cell>
        </row>
        <row r="302">
          <cell r="A302">
            <v>0</v>
          </cell>
          <cell r="B302" t="str">
            <v xml:space="preserve">CÇu trôc - søc n©ng: </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row>
        <row r="303">
          <cell r="A303">
            <v>255</v>
          </cell>
          <cell r="B303" t="str">
            <v xml:space="preserve">             30 T</v>
          </cell>
          <cell r="C303">
            <v>280</v>
          </cell>
          <cell r="D303">
            <v>0.95</v>
          </cell>
          <cell r="E303">
            <v>10</v>
          </cell>
          <cell r="F303">
            <v>2.2999999999999998</v>
          </cell>
          <cell r="G303">
            <v>5</v>
          </cell>
          <cell r="H303">
            <v>48</v>
          </cell>
          <cell r="I303" t="str">
            <v>kWh</v>
          </cell>
          <cell r="J303" t="str">
            <v>1x3/7+1x6/7</v>
          </cell>
          <cell r="K303">
            <v>0</v>
          </cell>
          <cell r="L303">
            <v>1</v>
          </cell>
          <cell r="M303">
            <v>0</v>
          </cell>
          <cell r="N303">
            <v>0</v>
          </cell>
          <cell r="O303">
            <v>1</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330299458.66666657</v>
          </cell>
          <cell r="BX303">
            <v>330299458.66666657</v>
          </cell>
          <cell r="BY303">
            <v>112065.88776190473</v>
          </cell>
          <cell r="BZ303">
            <v>27131.74124761904</v>
          </cell>
          <cell r="CA303">
            <v>58982.046190476176</v>
          </cell>
          <cell r="CB303">
            <v>65647.324800000002</v>
          </cell>
          <cell r="CC303">
            <v>501460</v>
          </cell>
          <cell r="CD303">
            <v>765287</v>
          </cell>
          <cell r="CE303">
            <v>77964.479999999996</v>
          </cell>
          <cell r="CF303">
            <v>440000</v>
          </cell>
          <cell r="CG303">
            <v>1</v>
          </cell>
          <cell r="CH303">
            <v>1.1876261559404777</v>
          </cell>
          <cell r="CI303">
            <v>0.87743788138635181</v>
          </cell>
          <cell r="CJ303">
            <v>716144.15519999992</v>
          </cell>
        </row>
        <row r="304">
          <cell r="A304">
            <v>256</v>
          </cell>
          <cell r="B304" t="str">
            <v xml:space="preserve">             40 T</v>
          </cell>
          <cell r="C304">
            <v>280</v>
          </cell>
          <cell r="D304">
            <v>0.95</v>
          </cell>
          <cell r="E304">
            <v>10</v>
          </cell>
          <cell r="F304">
            <v>2.2999999999999998</v>
          </cell>
          <cell r="G304">
            <v>5</v>
          </cell>
          <cell r="H304">
            <v>60</v>
          </cell>
          <cell r="I304" t="str">
            <v>kWh</v>
          </cell>
          <cell r="J304" t="str">
            <v>1x3/7+1x6/7</v>
          </cell>
          <cell r="K304">
            <v>0</v>
          </cell>
          <cell r="L304">
            <v>1</v>
          </cell>
          <cell r="M304">
            <v>0</v>
          </cell>
          <cell r="N304">
            <v>0</v>
          </cell>
          <cell r="O304">
            <v>1</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371699740.00000006</v>
          </cell>
          <cell r="BX304">
            <v>371699740.00000006</v>
          </cell>
          <cell r="BY304">
            <v>126112.4117857143</v>
          </cell>
          <cell r="BZ304">
            <v>30532.47864285715</v>
          </cell>
          <cell r="CA304">
            <v>66374.953571428588</v>
          </cell>
          <cell r="CB304">
            <v>82059.156000000003</v>
          </cell>
          <cell r="CC304">
            <v>501460</v>
          </cell>
          <cell r="CD304">
            <v>806539</v>
          </cell>
          <cell r="CE304">
            <v>97455.6</v>
          </cell>
          <cell r="CF304">
            <v>440000</v>
          </cell>
          <cell r="CG304">
            <v>1</v>
          </cell>
          <cell r="CH304">
            <v>1.1876261559404779</v>
          </cell>
          <cell r="CI304">
            <v>0.87743788138635181</v>
          </cell>
          <cell r="CJ304">
            <v>760475.44400000002</v>
          </cell>
        </row>
        <row r="305">
          <cell r="A305">
            <v>257</v>
          </cell>
          <cell r="B305" t="str">
            <v xml:space="preserve">             50 T</v>
          </cell>
          <cell r="C305">
            <v>280</v>
          </cell>
          <cell r="D305">
            <v>0.95</v>
          </cell>
          <cell r="E305">
            <v>10</v>
          </cell>
          <cell r="F305">
            <v>2.2999999999999998</v>
          </cell>
          <cell r="G305">
            <v>5</v>
          </cell>
          <cell r="H305">
            <v>72</v>
          </cell>
          <cell r="I305" t="str">
            <v>kWh</v>
          </cell>
          <cell r="J305" t="str">
            <v>1x3/7+1x6/7</v>
          </cell>
          <cell r="K305">
            <v>0</v>
          </cell>
          <cell r="L305">
            <v>1</v>
          </cell>
          <cell r="M305">
            <v>0</v>
          </cell>
          <cell r="N305">
            <v>0</v>
          </cell>
          <cell r="O305">
            <v>1</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421200021.33333343</v>
          </cell>
          <cell r="BX305">
            <v>421200021.33333343</v>
          </cell>
          <cell r="BY305">
            <v>142907.15009523815</v>
          </cell>
          <cell r="BZ305">
            <v>34598.573180952386</v>
          </cell>
          <cell r="CA305">
            <v>75214.289523809552</v>
          </cell>
          <cell r="CB305">
            <v>98470.987200000003</v>
          </cell>
          <cell r="CC305">
            <v>501460</v>
          </cell>
          <cell r="CD305">
            <v>852651.00000000012</v>
          </cell>
          <cell r="CE305">
            <v>116946.72</v>
          </cell>
          <cell r="CF305">
            <v>440000</v>
          </cell>
          <cell r="CG305">
            <v>1</v>
          </cell>
          <cell r="CH305">
            <v>1.1876261559404779</v>
          </cell>
          <cell r="CI305">
            <v>0.87743788138635181</v>
          </cell>
          <cell r="CJ305">
            <v>809666.73280000011</v>
          </cell>
        </row>
        <row r="306">
          <cell r="A306">
            <v>258</v>
          </cell>
          <cell r="B306" t="str">
            <v xml:space="preserve">             60 T</v>
          </cell>
          <cell r="C306">
            <v>280</v>
          </cell>
          <cell r="D306">
            <v>0.95</v>
          </cell>
          <cell r="E306">
            <v>10</v>
          </cell>
          <cell r="F306">
            <v>2.2999999999999998</v>
          </cell>
          <cell r="G306">
            <v>5</v>
          </cell>
          <cell r="H306">
            <v>84</v>
          </cell>
          <cell r="I306" t="str">
            <v>kWh</v>
          </cell>
          <cell r="J306" t="str">
            <v>1x3/7+1x7/7</v>
          </cell>
          <cell r="K306">
            <v>0</v>
          </cell>
          <cell r="L306">
            <v>1</v>
          </cell>
          <cell r="M306">
            <v>0</v>
          </cell>
          <cell r="N306">
            <v>0</v>
          </cell>
          <cell r="O306">
            <v>0</v>
          </cell>
          <cell r="P306">
            <v>1</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505400302.66666675</v>
          </cell>
          <cell r="BX306">
            <v>505400302.66666675</v>
          </cell>
          <cell r="BY306">
            <v>171475.1026904762</v>
          </cell>
          <cell r="BZ306">
            <v>41515.024861904763</v>
          </cell>
          <cell r="CA306">
            <v>90250.054047619065</v>
          </cell>
          <cell r="CB306">
            <v>114882.8184</v>
          </cell>
          <cell r="CC306">
            <v>554234</v>
          </cell>
          <cell r="CD306">
            <v>972357</v>
          </cell>
          <cell r="CE306">
            <v>136437.84</v>
          </cell>
          <cell r="CF306">
            <v>489230.76923076925</v>
          </cell>
          <cell r="CG306">
            <v>1</v>
          </cell>
          <cell r="CH306">
            <v>1.1876261559404777</v>
          </cell>
          <cell r="CI306">
            <v>0.88271518750341782</v>
          </cell>
          <cell r="CJ306">
            <v>928908.79083076923</v>
          </cell>
        </row>
        <row r="307">
          <cell r="A307">
            <v>259</v>
          </cell>
          <cell r="B307" t="str">
            <v xml:space="preserve">             90 T</v>
          </cell>
          <cell r="C307">
            <v>280</v>
          </cell>
          <cell r="D307">
            <v>0.95</v>
          </cell>
          <cell r="E307">
            <v>10</v>
          </cell>
          <cell r="F307">
            <v>2.2999999999999998</v>
          </cell>
          <cell r="G307">
            <v>5</v>
          </cell>
          <cell r="H307">
            <v>108</v>
          </cell>
          <cell r="I307" t="str">
            <v>kWh</v>
          </cell>
          <cell r="J307" t="str">
            <v>1x3/7+1x7/7</v>
          </cell>
          <cell r="K307">
            <v>0</v>
          </cell>
          <cell r="L307">
            <v>1</v>
          </cell>
          <cell r="M307">
            <v>0</v>
          </cell>
          <cell r="N307">
            <v>0</v>
          </cell>
          <cell r="O307">
            <v>0</v>
          </cell>
          <cell r="P307">
            <v>1</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628300865.33333337</v>
          </cell>
          <cell r="BX307">
            <v>628300865.33333337</v>
          </cell>
          <cell r="BY307">
            <v>213173.50788095241</v>
          </cell>
          <cell r="BZ307">
            <v>51610.428223809526</v>
          </cell>
          <cell r="CA307">
            <v>112196.58309523811</v>
          </cell>
          <cell r="CB307">
            <v>147706.48080000002</v>
          </cell>
          <cell r="CC307">
            <v>554234</v>
          </cell>
          <cell r="CD307">
            <v>1078921</v>
          </cell>
          <cell r="CE307">
            <v>175420.08</v>
          </cell>
          <cell r="CF307">
            <v>489230.76923076925</v>
          </cell>
          <cell r="CG307">
            <v>1</v>
          </cell>
          <cell r="CH307">
            <v>1.1876261559404777</v>
          </cell>
          <cell r="CI307">
            <v>0.88271518750341782</v>
          </cell>
          <cell r="CJ307">
            <v>1041631.3684307693</v>
          </cell>
        </row>
        <row r="308">
          <cell r="A308">
            <v>260</v>
          </cell>
          <cell r="B308" t="str">
            <v xml:space="preserve">             110 T</v>
          </cell>
          <cell r="C308">
            <v>280</v>
          </cell>
          <cell r="D308">
            <v>0.95</v>
          </cell>
          <cell r="E308">
            <v>10</v>
          </cell>
          <cell r="F308">
            <v>2.1</v>
          </cell>
          <cell r="G308">
            <v>5</v>
          </cell>
          <cell r="H308">
            <v>132</v>
          </cell>
          <cell r="I308" t="str">
            <v>kWh</v>
          </cell>
          <cell r="J308" t="str">
            <v>1x3/7+1x7/7</v>
          </cell>
          <cell r="K308">
            <v>0</v>
          </cell>
          <cell r="L308">
            <v>1</v>
          </cell>
          <cell r="M308">
            <v>0</v>
          </cell>
          <cell r="N308">
            <v>0</v>
          </cell>
          <cell r="O308">
            <v>0</v>
          </cell>
          <cell r="P308">
            <v>1</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867001204.24096382</v>
          </cell>
          <cell r="BX308">
            <v>867001204.24096382</v>
          </cell>
          <cell r="BY308">
            <v>294161.12286746991</v>
          </cell>
          <cell r="BZ308">
            <v>65025.090318072296</v>
          </cell>
          <cell r="CA308">
            <v>154821.64361445783</v>
          </cell>
          <cell r="CB308">
            <v>180530.14320000002</v>
          </cell>
          <cell r="CC308">
            <v>554234</v>
          </cell>
          <cell r="CD308">
            <v>1248772</v>
          </cell>
          <cell r="CE308">
            <v>214402.32</v>
          </cell>
          <cell r="CF308">
            <v>489230.76923076925</v>
          </cell>
          <cell r="CG308">
            <v>1</v>
          </cell>
          <cell r="CH308">
            <v>1.1876261559404777</v>
          </cell>
          <cell r="CI308">
            <v>0.88271518750341782</v>
          </cell>
          <cell r="CJ308">
            <v>1217640.9460307693</v>
          </cell>
        </row>
        <row r="309">
          <cell r="A309">
            <v>261</v>
          </cell>
          <cell r="B309" t="str">
            <v xml:space="preserve">             125 T</v>
          </cell>
          <cell r="C309">
            <v>280</v>
          </cell>
          <cell r="D309">
            <v>0.95</v>
          </cell>
          <cell r="E309">
            <v>10</v>
          </cell>
          <cell r="F309">
            <v>2.1</v>
          </cell>
          <cell r="G309">
            <v>5</v>
          </cell>
          <cell r="H309">
            <v>144</v>
          </cell>
          <cell r="I309" t="str">
            <v>kWh</v>
          </cell>
          <cell r="J309" t="str">
            <v>1x3/7+1x7/7</v>
          </cell>
          <cell r="K309">
            <v>0</v>
          </cell>
          <cell r="L309">
            <v>1</v>
          </cell>
          <cell r="M309">
            <v>0</v>
          </cell>
          <cell r="N309">
            <v>0</v>
          </cell>
          <cell r="O309">
            <v>0</v>
          </cell>
          <cell r="P309">
            <v>1</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997000766.07228935</v>
          </cell>
          <cell r="BX309">
            <v>997000766.07228935</v>
          </cell>
          <cell r="BY309">
            <v>338268.11706024106</v>
          </cell>
          <cell r="BZ309">
            <v>74775.057455421702</v>
          </cell>
          <cell r="CA309">
            <v>178035.8510843374</v>
          </cell>
          <cell r="CB309">
            <v>196941.97440000001</v>
          </cell>
          <cell r="CC309">
            <v>554234</v>
          </cell>
          <cell r="CD309">
            <v>1342255.0000000002</v>
          </cell>
          <cell r="CE309">
            <v>233893.44</v>
          </cell>
          <cell r="CF309">
            <v>489230.76923076925</v>
          </cell>
          <cell r="CG309">
            <v>1</v>
          </cell>
          <cell r="CH309">
            <v>1.1876261559404779</v>
          </cell>
          <cell r="CI309">
            <v>0.88271518750341782</v>
          </cell>
          <cell r="CJ309">
            <v>1314203.2348307695</v>
          </cell>
        </row>
        <row r="310">
          <cell r="A310">
            <v>262</v>
          </cell>
          <cell r="B310" t="str">
            <v xml:space="preserve">             180 T</v>
          </cell>
          <cell r="C310">
            <v>280</v>
          </cell>
          <cell r="D310">
            <v>0.95</v>
          </cell>
          <cell r="E310">
            <v>10</v>
          </cell>
          <cell r="F310">
            <v>2.1</v>
          </cell>
          <cell r="G310">
            <v>5</v>
          </cell>
          <cell r="H310">
            <v>168</v>
          </cell>
          <cell r="I310" t="str">
            <v>kWh</v>
          </cell>
          <cell r="J310" t="str">
            <v>1x3/7+1x7/7</v>
          </cell>
          <cell r="K310">
            <v>0</v>
          </cell>
          <cell r="L310">
            <v>1</v>
          </cell>
          <cell r="M310">
            <v>0</v>
          </cell>
          <cell r="N310">
            <v>0</v>
          </cell>
          <cell r="O310">
            <v>0</v>
          </cell>
          <cell r="P310">
            <v>1</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1296301094.5542171</v>
          </cell>
          <cell r="BX310">
            <v>1296301094.5542171</v>
          </cell>
          <cell r="BY310">
            <v>439816.44279518077</v>
          </cell>
          <cell r="BZ310">
            <v>97222.582091566292</v>
          </cell>
          <cell r="CA310">
            <v>231482.33831325307</v>
          </cell>
          <cell r="CB310">
            <v>229765.63680000001</v>
          </cell>
          <cell r="CC310">
            <v>554234</v>
          </cell>
          <cell r="CD310">
            <v>1552521.0000000002</v>
          </cell>
          <cell r="CE310">
            <v>272875.68</v>
          </cell>
          <cell r="CF310">
            <v>489230.76923076925</v>
          </cell>
          <cell r="CG310">
            <v>1</v>
          </cell>
          <cell r="CH310">
            <v>1.1876261559404777</v>
          </cell>
          <cell r="CI310">
            <v>0.88271518750341782</v>
          </cell>
          <cell r="CJ310">
            <v>1530627.8124307694</v>
          </cell>
        </row>
        <row r="311">
          <cell r="A311">
            <v>263</v>
          </cell>
          <cell r="B311" t="str">
            <v xml:space="preserve">             250 T</v>
          </cell>
          <cell r="C311">
            <v>280</v>
          </cell>
          <cell r="D311">
            <v>0.95</v>
          </cell>
          <cell r="E311">
            <v>10</v>
          </cell>
          <cell r="F311">
            <v>2</v>
          </cell>
          <cell r="G311">
            <v>5</v>
          </cell>
          <cell r="H311">
            <v>204</v>
          </cell>
          <cell r="I311" t="str">
            <v>kWh</v>
          </cell>
          <cell r="J311" t="str">
            <v>1x3/7+1x7/7</v>
          </cell>
          <cell r="K311">
            <v>0</v>
          </cell>
          <cell r="L311">
            <v>1</v>
          </cell>
          <cell r="M311">
            <v>0</v>
          </cell>
          <cell r="N311">
            <v>0</v>
          </cell>
          <cell r="O311">
            <v>0</v>
          </cell>
          <cell r="P311">
            <v>1</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1673600505.9878786</v>
          </cell>
          <cell r="BX311">
            <v>1673600505.9878786</v>
          </cell>
          <cell r="BY311">
            <v>567828.74310303025</v>
          </cell>
          <cell r="BZ311">
            <v>119542.89328484847</v>
          </cell>
          <cell r="CA311">
            <v>298857.23321212118</v>
          </cell>
          <cell r="CB311">
            <v>279001.13040000002</v>
          </cell>
          <cell r="CC311">
            <v>554234</v>
          </cell>
          <cell r="CD311">
            <v>1819464</v>
          </cell>
          <cell r="CE311">
            <v>331349.03999999998</v>
          </cell>
          <cell r="CF311">
            <v>489230.76923076925</v>
          </cell>
          <cell r="CG311">
            <v>1</v>
          </cell>
          <cell r="CH311">
            <v>1.1876261559404777</v>
          </cell>
          <cell r="CI311">
            <v>0.88271518750341782</v>
          </cell>
          <cell r="CJ311">
            <v>1806808.6788307691</v>
          </cell>
        </row>
        <row r="312">
          <cell r="A312">
            <v>0</v>
          </cell>
          <cell r="B312" t="str">
            <v>M¸y vËn th¨ng - søc n©ng:</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row>
        <row r="313">
          <cell r="A313">
            <v>264</v>
          </cell>
          <cell r="B313" t="str">
            <v xml:space="preserve">             0,3 T - H n©ng 30 m</v>
          </cell>
          <cell r="C313">
            <v>280</v>
          </cell>
          <cell r="D313">
            <v>0.95</v>
          </cell>
          <cell r="E313">
            <v>18</v>
          </cell>
          <cell r="F313">
            <v>4.32</v>
          </cell>
          <cell r="G313">
            <v>5</v>
          </cell>
          <cell r="H313">
            <v>8.4</v>
          </cell>
          <cell r="I313" t="str">
            <v>kWh</v>
          </cell>
          <cell r="J313" t="str">
            <v>1x3/7</v>
          </cell>
          <cell r="K313">
            <v>0</v>
          </cell>
          <cell r="L313">
            <v>1</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61700382.607115813</v>
          </cell>
          <cell r="BX313">
            <v>61700382.607115813</v>
          </cell>
          <cell r="BY313">
            <v>37681.305092202871</v>
          </cell>
          <cell r="BZ313">
            <v>9519.4876022407261</v>
          </cell>
          <cell r="CA313">
            <v>11017.925465556395</v>
          </cell>
          <cell r="CB313">
            <v>11488.281840000001</v>
          </cell>
          <cell r="CC313">
            <v>193557</v>
          </cell>
          <cell r="CD313">
            <v>263264</v>
          </cell>
          <cell r="CE313">
            <v>13643.784</v>
          </cell>
          <cell r="CF313">
            <v>166153.84615384616</v>
          </cell>
          <cell r="CG313">
            <v>1</v>
          </cell>
          <cell r="CH313">
            <v>1.1876261559404777</v>
          </cell>
          <cell r="CI313">
            <v>0.85842333862296971</v>
          </cell>
          <cell r="CJ313">
            <v>238016.34831384616</v>
          </cell>
        </row>
        <row r="314">
          <cell r="A314">
            <v>265</v>
          </cell>
          <cell r="B314" t="str">
            <v xml:space="preserve">             0,5 T - H n©ng 50 m</v>
          </cell>
          <cell r="C314">
            <v>280</v>
          </cell>
          <cell r="D314">
            <v>0.95</v>
          </cell>
          <cell r="E314">
            <v>18</v>
          </cell>
          <cell r="F314">
            <v>4.32</v>
          </cell>
          <cell r="G314">
            <v>5</v>
          </cell>
          <cell r="H314">
            <v>15.75</v>
          </cell>
          <cell r="I314" t="str">
            <v>kWh</v>
          </cell>
          <cell r="J314" t="str">
            <v>1x3/7</v>
          </cell>
          <cell r="K314">
            <v>0</v>
          </cell>
          <cell r="L314">
            <v>1</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111899818.44814537</v>
          </cell>
          <cell r="BX314">
            <v>111899818.44814537</v>
          </cell>
          <cell r="BY314">
            <v>68338.817695117352</v>
          </cell>
          <cell r="BZ314">
            <v>17264.543417713856</v>
          </cell>
          <cell r="CA314">
            <v>19982.11043716882</v>
          </cell>
          <cell r="CB314">
            <v>21540.528450000002</v>
          </cell>
          <cell r="CC314">
            <v>193557</v>
          </cell>
          <cell r="CD314">
            <v>320683</v>
          </cell>
          <cell r="CE314">
            <v>25582.095000000001</v>
          </cell>
          <cell r="CF314">
            <v>166153.84615384616</v>
          </cell>
          <cell r="CG314">
            <v>1</v>
          </cell>
          <cell r="CH314">
            <v>1.1876261559404779</v>
          </cell>
          <cell r="CI314">
            <v>0.85842333862296971</v>
          </cell>
          <cell r="CJ314">
            <v>297321.41270384617</v>
          </cell>
        </row>
        <row r="315">
          <cell r="A315">
            <v>266</v>
          </cell>
          <cell r="B315" t="str">
            <v xml:space="preserve">             0,8 T - H n©ng 80 m</v>
          </cell>
          <cell r="C315">
            <v>280</v>
          </cell>
          <cell r="D315">
            <v>0.95</v>
          </cell>
          <cell r="E315">
            <v>18</v>
          </cell>
          <cell r="F315">
            <v>4.32</v>
          </cell>
          <cell r="G315">
            <v>5</v>
          </cell>
          <cell r="H315">
            <v>21</v>
          </cell>
          <cell r="I315" t="str">
            <v>kWh</v>
          </cell>
          <cell r="J315" t="str">
            <v>1x3/7</v>
          </cell>
          <cell r="K315">
            <v>0</v>
          </cell>
          <cell r="L315">
            <v>1</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163700691.5669947</v>
          </cell>
          <cell r="BX315">
            <v>163700691.5669947</v>
          </cell>
          <cell r="BY315">
            <v>99974.350921271762</v>
          </cell>
          <cell r="BZ315">
            <v>25256.678127479183</v>
          </cell>
          <cell r="CA315">
            <v>29232.266351249054</v>
          </cell>
          <cell r="CB315">
            <v>28720.704600000001</v>
          </cell>
          <cell r="CC315">
            <v>193557</v>
          </cell>
          <cell r="CD315">
            <v>376741</v>
          </cell>
          <cell r="CE315">
            <v>34109.46</v>
          </cell>
          <cell r="CF315">
            <v>166153.84615384616</v>
          </cell>
          <cell r="CG315">
            <v>1</v>
          </cell>
          <cell r="CH315">
            <v>1.1876261559404777</v>
          </cell>
          <cell r="CI315">
            <v>0.85842333862296971</v>
          </cell>
          <cell r="CJ315">
            <v>354726.60155384615</v>
          </cell>
        </row>
        <row r="316">
          <cell r="A316">
            <v>267</v>
          </cell>
          <cell r="B316" t="str">
            <v xml:space="preserve">             2,0 T - H n©ng 100 m</v>
          </cell>
          <cell r="C316">
            <v>280</v>
          </cell>
          <cell r="D316">
            <v>0.95</v>
          </cell>
          <cell r="E316">
            <v>17</v>
          </cell>
          <cell r="F316">
            <v>4.08</v>
          </cell>
          <cell r="G316">
            <v>5</v>
          </cell>
          <cell r="H316">
            <v>31.5</v>
          </cell>
          <cell r="I316" t="str">
            <v>kWh</v>
          </cell>
          <cell r="J316" t="str">
            <v>1x3/7</v>
          </cell>
          <cell r="K316">
            <v>0</v>
          </cell>
          <cell r="L316">
            <v>1</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219100214.30043596</v>
          </cell>
          <cell r="BX316">
            <v>219100214.30043596</v>
          </cell>
          <cell r="BY316">
            <v>126373.87360543002</v>
          </cell>
          <cell r="BZ316">
            <v>31926.031226634961</v>
          </cell>
          <cell r="CA316">
            <v>39125.038267934993</v>
          </cell>
          <cell r="CB316">
            <v>43081.056900000003</v>
          </cell>
          <cell r="CC316">
            <v>193557</v>
          </cell>
          <cell r="CD316">
            <v>434063</v>
          </cell>
          <cell r="CE316">
            <v>51164.19</v>
          </cell>
          <cell r="CF316">
            <v>166153.84615384616</v>
          </cell>
          <cell r="CG316">
            <v>1</v>
          </cell>
          <cell r="CH316">
            <v>1.1876261559404779</v>
          </cell>
          <cell r="CI316">
            <v>0.85842333862296971</v>
          </cell>
          <cell r="CJ316">
            <v>414742.9792538461</v>
          </cell>
        </row>
        <row r="317">
          <cell r="A317">
            <v>268</v>
          </cell>
          <cell r="B317" t="str">
            <v xml:space="preserve">             3,0 T - H n©ng 100 m</v>
          </cell>
          <cell r="C317">
            <v>280</v>
          </cell>
          <cell r="D317">
            <v>0.95</v>
          </cell>
          <cell r="E317">
            <v>17</v>
          </cell>
          <cell r="F317">
            <v>4.08</v>
          </cell>
          <cell r="G317">
            <v>5</v>
          </cell>
          <cell r="H317">
            <v>39.4</v>
          </cell>
          <cell r="I317" t="str">
            <v>kWh</v>
          </cell>
          <cell r="J317" t="str">
            <v>1x3/7</v>
          </cell>
          <cell r="K317">
            <v>0</v>
          </cell>
          <cell r="L317">
            <v>1</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252000541.08917949</v>
          </cell>
          <cell r="BX317">
            <v>252000541.08917949</v>
          </cell>
          <cell r="BY317">
            <v>145350.31209250889</v>
          </cell>
          <cell r="BZ317">
            <v>36720.078844423297</v>
          </cell>
          <cell r="CA317">
            <v>45000.096623067773</v>
          </cell>
          <cell r="CB317">
            <v>53885.512440000006</v>
          </cell>
          <cell r="CC317">
            <v>193557</v>
          </cell>
          <cell r="CD317">
            <v>474512.99999999994</v>
          </cell>
          <cell r="CE317">
            <v>63995.843999999997</v>
          </cell>
          <cell r="CF317">
            <v>166153.84615384616</v>
          </cell>
          <cell r="CG317">
            <v>1</v>
          </cell>
          <cell r="CH317">
            <v>1.1876261559404777</v>
          </cell>
          <cell r="CI317">
            <v>0.85842333862296971</v>
          </cell>
          <cell r="CJ317">
            <v>457220.17771384609</v>
          </cell>
        </row>
        <row r="318">
          <cell r="A318">
            <v>0</v>
          </cell>
          <cell r="B318" t="str">
            <v>M¸y vËn th¨ng lång - søc n©ng: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row>
        <row r="319">
          <cell r="A319">
            <v>269</v>
          </cell>
          <cell r="B319" t="str">
            <v xml:space="preserve">             3,0 T - H n©ng 100 m</v>
          </cell>
          <cell r="C319">
            <v>280</v>
          </cell>
          <cell r="D319">
            <v>0.95</v>
          </cell>
          <cell r="E319">
            <v>17</v>
          </cell>
          <cell r="F319">
            <v>4.08</v>
          </cell>
          <cell r="G319">
            <v>5</v>
          </cell>
          <cell r="H319">
            <v>47.3</v>
          </cell>
          <cell r="I319" t="str">
            <v>kWh</v>
          </cell>
          <cell r="J319" t="str">
            <v>1x3/7</v>
          </cell>
          <cell r="K319">
            <v>0</v>
          </cell>
          <cell r="L319">
            <v>1</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514900392.25366628</v>
          </cell>
          <cell r="BX319">
            <v>514900392.25366628</v>
          </cell>
          <cell r="BY319">
            <v>296987.19053202536</v>
          </cell>
          <cell r="BZ319">
            <v>75028.342871248518</v>
          </cell>
          <cell r="CA319">
            <v>91946.498616726123</v>
          </cell>
          <cell r="CB319">
            <v>64689.967980000001</v>
          </cell>
          <cell r="CC319">
            <v>193557</v>
          </cell>
          <cell r="CD319">
            <v>722209</v>
          </cell>
          <cell r="CE319">
            <v>76827.497999999992</v>
          </cell>
          <cell r="CF319">
            <v>166153.84615384616</v>
          </cell>
          <cell r="CG319">
            <v>1</v>
          </cell>
          <cell r="CH319">
            <v>1.1876261559404777</v>
          </cell>
          <cell r="CI319">
            <v>0.85842333862296971</v>
          </cell>
          <cell r="CJ319">
            <v>706943.37617384619</v>
          </cell>
        </row>
        <row r="320">
          <cell r="A320">
            <v>0</v>
          </cell>
          <cell r="B320" t="str">
            <v>CÇn trôc thiÕu nhi - søc n©ng:</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row>
        <row r="321">
          <cell r="A321">
            <v>270</v>
          </cell>
          <cell r="B321" t="str">
            <v xml:space="preserve">             0,5 T</v>
          </cell>
          <cell r="C321">
            <v>180</v>
          </cell>
          <cell r="D321">
            <v>1</v>
          </cell>
          <cell r="E321">
            <v>20</v>
          </cell>
          <cell r="F321">
            <v>4.8</v>
          </cell>
          <cell r="G321">
            <v>5</v>
          </cell>
          <cell r="H321">
            <v>3.6</v>
          </cell>
          <cell r="I321" t="str">
            <v>kWh</v>
          </cell>
          <cell r="J321" t="str">
            <v>1x3/7</v>
          </cell>
          <cell r="K321">
            <v>0</v>
          </cell>
          <cell r="L321">
            <v>1</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8600406.4268456325</v>
          </cell>
          <cell r="BX321">
            <v>8600406.4268456325</v>
          </cell>
          <cell r="BY321">
            <v>9556.0071409395914</v>
          </cell>
          <cell r="BZ321">
            <v>2293.4417138255021</v>
          </cell>
          <cell r="CA321">
            <v>2389.0017852348979</v>
          </cell>
          <cell r="CB321">
            <v>4923.5493600000009</v>
          </cell>
          <cell r="CC321">
            <v>193557</v>
          </cell>
          <cell r="CD321">
            <v>212719</v>
          </cell>
          <cell r="CE321">
            <v>5847.3360000000002</v>
          </cell>
          <cell r="CF321">
            <v>166153.84615384616</v>
          </cell>
          <cell r="CG321">
            <v>1</v>
          </cell>
          <cell r="CH321">
            <v>1.1876261559404777</v>
          </cell>
          <cell r="CI321">
            <v>0.85842333862296971</v>
          </cell>
          <cell r="CJ321">
            <v>186239.63279384613</v>
          </cell>
        </row>
        <row r="322">
          <cell r="A322">
            <v>0</v>
          </cell>
          <cell r="B322" t="str">
            <v>Têi ®iÖn - søc kÐo:</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row>
        <row r="323">
          <cell r="A323">
            <v>271</v>
          </cell>
          <cell r="B323" t="str">
            <v xml:space="preserve">             0,5 T</v>
          </cell>
          <cell r="C323">
            <v>230</v>
          </cell>
          <cell r="D323">
            <v>1</v>
          </cell>
          <cell r="E323">
            <v>17</v>
          </cell>
          <cell r="F323">
            <v>5.0999999999999996</v>
          </cell>
          <cell r="G323">
            <v>4</v>
          </cell>
          <cell r="H323">
            <v>3.78</v>
          </cell>
          <cell r="I323" t="str">
            <v>kWh</v>
          </cell>
          <cell r="J323" t="str">
            <v>1x3/7</v>
          </cell>
          <cell r="K323">
            <v>0</v>
          </cell>
          <cell r="L323">
            <v>1</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4600240.726283513</v>
          </cell>
          <cell r="BX323">
            <v>4600240.726283513</v>
          </cell>
          <cell r="BY323">
            <v>3400.1779281225968</v>
          </cell>
          <cell r="BZ323">
            <v>1020.053378436779</v>
          </cell>
          <cell r="CA323">
            <v>800.04186544061088</v>
          </cell>
          <cell r="CB323">
            <v>5169.7268279999998</v>
          </cell>
          <cell r="CC323">
            <v>193557</v>
          </cell>
          <cell r="CD323">
            <v>203947</v>
          </cell>
          <cell r="CE323">
            <v>6139.7028</v>
          </cell>
          <cell r="CF323">
            <v>166153.84615384616</v>
          </cell>
          <cell r="CG323">
            <v>1</v>
          </cell>
          <cell r="CH323">
            <v>1.1876261559404779</v>
          </cell>
          <cell r="CI323">
            <v>0.85842333862296971</v>
          </cell>
          <cell r="CJ323">
            <v>177513.82212584614</v>
          </cell>
        </row>
        <row r="324">
          <cell r="A324">
            <v>272</v>
          </cell>
          <cell r="B324" t="str">
            <v xml:space="preserve">             1,0 T</v>
          </cell>
          <cell r="C324">
            <v>230</v>
          </cell>
          <cell r="D324">
            <v>1</v>
          </cell>
          <cell r="E324">
            <v>17</v>
          </cell>
          <cell r="F324">
            <v>5.0999999999999996</v>
          </cell>
          <cell r="G324">
            <v>4</v>
          </cell>
          <cell r="H324">
            <v>4.5</v>
          </cell>
          <cell r="I324" t="str">
            <v>kWh</v>
          </cell>
          <cell r="J324" t="str">
            <v>1x3/7</v>
          </cell>
          <cell r="K324">
            <v>0</v>
          </cell>
          <cell r="L324">
            <v>1</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5900304.8237547968</v>
          </cell>
          <cell r="BX324">
            <v>5900304.8237547968</v>
          </cell>
          <cell r="BY324">
            <v>4361.0948697318063</v>
          </cell>
          <cell r="BZ324">
            <v>1308.3284609195416</v>
          </cell>
          <cell r="CA324">
            <v>1026.1399693486603</v>
          </cell>
          <cell r="CB324">
            <v>6154.4367000000002</v>
          </cell>
          <cell r="CC324">
            <v>193557</v>
          </cell>
          <cell r="CD324">
            <v>206407</v>
          </cell>
          <cell r="CE324">
            <v>7309.17</v>
          </cell>
          <cell r="CF324">
            <v>166153.84615384616</v>
          </cell>
          <cell r="CG324">
            <v>1</v>
          </cell>
          <cell r="CH324">
            <v>1.1876261559404779</v>
          </cell>
          <cell r="CI324">
            <v>0.85842333862296971</v>
          </cell>
          <cell r="CJ324">
            <v>180158.57945384618</v>
          </cell>
        </row>
        <row r="325">
          <cell r="A325">
            <v>273</v>
          </cell>
          <cell r="B325" t="str">
            <v xml:space="preserve">             1,5 T</v>
          </cell>
          <cell r="C325">
            <v>230</v>
          </cell>
          <cell r="D325">
            <v>0.95</v>
          </cell>
          <cell r="E325">
            <v>17</v>
          </cell>
          <cell r="F325">
            <v>4.59</v>
          </cell>
          <cell r="G325">
            <v>4</v>
          </cell>
          <cell r="H325">
            <v>5.58</v>
          </cell>
          <cell r="I325" t="str">
            <v>kWh</v>
          </cell>
          <cell r="J325" t="str">
            <v>1x3/7</v>
          </cell>
          <cell r="K325">
            <v>0</v>
          </cell>
          <cell r="L325">
            <v>1</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16400746.374939354</v>
          </cell>
          <cell r="BX325">
            <v>16400746.374939354</v>
          </cell>
          <cell r="BY325">
            <v>11516.176258924808</v>
          </cell>
          <cell r="BZ325">
            <v>3273.018515694419</v>
          </cell>
          <cell r="CA325">
            <v>2852.3037173807575</v>
          </cell>
          <cell r="CB325">
            <v>7631.5015080000012</v>
          </cell>
          <cell r="CC325">
            <v>193557</v>
          </cell>
          <cell r="CD325">
            <v>218830</v>
          </cell>
          <cell r="CE325">
            <v>9063.3708000000006</v>
          </cell>
          <cell r="CF325">
            <v>166153.84615384616</v>
          </cell>
          <cell r="CG325">
            <v>1</v>
          </cell>
          <cell r="CH325">
            <v>1.1876261559404777</v>
          </cell>
          <cell r="CI325">
            <v>0.85842333862296971</v>
          </cell>
          <cell r="CJ325">
            <v>192858.71544584614</v>
          </cell>
        </row>
        <row r="326">
          <cell r="A326">
            <v>274</v>
          </cell>
          <cell r="B326" t="str">
            <v xml:space="preserve">             2,0 T</v>
          </cell>
          <cell r="C326">
            <v>230</v>
          </cell>
          <cell r="D326">
            <v>0.95</v>
          </cell>
          <cell r="E326">
            <v>17</v>
          </cell>
          <cell r="F326">
            <v>4.59</v>
          </cell>
          <cell r="G326">
            <v>4</v>
          </cell>
          <cell r="H326">
            <v>6.3</v>
          </cell>
          <cell r="I326" t="str">
            <v>kWh</v>
          </cell>
          <cell r="J326" t="str">
            <v>1x3/7</v>
          </cell>
          <cell r="K326">
            <v>0</v>
          </cell>
          <cell r="L326">
            <v>1</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23900652.3144705</v>
          </cell>
          <cell r="BX326">
            <v>23900652.3144705</v>
          </cell>
          <cell r="BY326">
            <v>16782.414559943416</v>
          </cell>
          <cell r="BZ326">
            <v>4769.7388749312859</v>
          </cell>
          <cell r="CA326">
            <v>4156.6351851253039</v>
          </cell>
          <cell r="CB326">
            <v>8616.2113800000006</v>
          </cell>
          <cell r="CC326">
            <v>193557</v>
          </cell>
          <cell r="CD326">
            <v>227882</v>
          </cell>
          <cell r="CE326">
            <v>10232.838</v>
          </cell>
          <cell r="CF326">
            <v>166153.84615384616</v>
          </cell>
          <cell r="CG326">
            <v>1</v>
          </cell>
          <cell r="CH326">
            <v>1.1876261559404777</v>
          </cell>
          <cell r="CI326">
            <v>0.85842333862296971</v>
          </cell>
          <cell r="CJ326">
            <v>202095.47277384618</v>
          </cell>
        </row>
        <row r="327">
          <cell r="A327">
            <v>275</v>
          </cell>
          <cell r="B327" t="str">
            <v xml:space="preserve">             2,5 T</v>
          </cell>
          <cell r="C327">
            <v>230</v>
          </cell>
          <cell r="D327">
            <v>0.95</v>
          </cell>
          <cell r="E327">
            <v>17</v>
          </cell>
          <cell r="F327">
            <v>4.59</v>
          </cell>
          <cell r="G327">
            <v>4</v>
          </cell>
          <cell r="H327">
            <v>9.18</v>
          </cell>
          <cell r="I327" t="str">
            <v>kWh</v>
          </cell>
          <cell r="J327" t="str">
            <v>1x3/7</v>
          </cell>
          <cell r="K327">
            <v>0</v>
          </cell>
          <cell r="L327">
            <v>1</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31900599.435569931</v>
          </cell>
          <cell r="BX327">
            <v>31900599.435569931</v>
          </cell>
          <cell r="BY327">
            <v>22399.768734106714</v>
          </cell>
          <cell r="BZ327">
            <v>6366.2500612724343</v>
          </cell>
          <cell r="CA327">
            <v>5547.9303366208578</v>
          </cell>
          <cell r="CB327">
            <v>12555.050868</v>
          </cell>
          <cell r="CC327">
            <v>193557</v>
          </cell>
          <cell r="CD327">
            <v>240426</v>
          </cell>
          <cell r="CE327">
            <v>14910.7068</v>
          </cell>
          <cell r="CF327">
            <v>166153.84615384616</v>
          </cell>
          <cell r="CG327">
            <v>1</v>
          </cell>
          <cell r="CH327">
            <v>1.1876261559404779</v>
          </cell>
          <cell r="CI327">
            <v>0.85842333862296971</v>
          </cell>
          <cell r="CJ327">
            <v>215378.50208584615</v>
          </cell>
        </row>
        <row r="328">
          <cell r="A328">
            <v>276</v>
          </cell>
          <cell r="B328" t="str">
            <v xml:space="preserve">             3,0 T</v>
          </cell>
          <cell r="C328">
            <v>230</v>
          </cell>
          <cell r="D328">
            <v>0.95</v>
          </cell>
          <cell r="E328">
            <v>17</v>
          </cell>
          <cell r="F328">
            <v>4.59</v>
          </cell>
          <cell r="G328">
            <v>4</v>
          </cell>
          <cell r="H328">
            <v>10.8</v>
          </cell>
          <cell r="I328" t="str">
            <v>kWh</v>
          </cell>
          <cell r="J328" t="str">
            <v>1x3/7</v>
          </cell>
          <cell r="K328">
            <v>0</v>
          </cell>
          <cell r="L328">
            <v>1</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38600165.487469673</v>
          </cell>
          <cell r="BX328">
            <v>38600165.487469673</v>
          </cell>
          <cell r="BY328">
            <v>27104.029244462399</v>
          </cell>
          <cell r="BZ328">
            <v>7703.2504168472078</v>
          </cell>
          <cell r="CA328">
            <v>6713.0722586903785</v>
          </cell>
          <cell r="CB328">
            <v>14770.648080000003</v>
          </cell>
          <cell r="CC328">
            <v>193557</v>
          </cell>
          <cell r="CD328">
            <v>249848</v>
          </cell>
          <cell r="CE328">
            <v>17542.008000000002</v>
          </cell>
          <cell r="CF328">
            <v>166153.84615384616</v>
          </cell>
          <cell r="CG328">
            <v>1</v>
          </cell>
          <cell r="CH328">
            <v>1.1876261559404777</v>
          </cell>
          <cell r="CI328">
            <v>0.85842333862296971</v>
          </cell>
          <cell r="CJ328">
            <v>225216.20607384614</v>
          </cell>
        </row>
        <row r="329">
          <cell r="A329">
            <v>277</v>
          </cell>
          <cell r="B329" t="str">
            <v xml:space="preserve">             3,5 T</v>
          </cell>
          <cell r="C329">
            <v>230</v>
          </cell>
          <cell r="D329">
            <v>0.95</v>
          </cell>
          <cell r="E329">
            <v>17</v>
          </cell>
          <cell r="F329">
            <v>4.5999999999999996</v>
          </cell>
          <cell r="G329">
            <v>4</v>
          </cell>
          <cell r="H329">
            <v>11.3</v>
          </cell>
          <cell r="I329" t="str">
            <v>kWh</v>
          </cell>
          <cell r="J329" t="str">
            <v>1x3/7</v>
          </cell>
          <cell r="K329">
            <v>0</v>
          </cell>
          <cell r="L329">
            <v>1</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42499841.990303032</v>
          </cell>
          <cell r="BX329">
            <v>42499841.990303032</v>
          </cell>
          <cell r="BY329">
            <v>29842.280354060604</v>
          </cell>
          <cell r="BZ329">
            <v>8499.968398060606</v>
          </cell>
          <cell r="CA329">
            <v>7391.2768678787879</v>
          </cell>
          <cell r="CB329">
            <v>15454.474380000001</v>
          </cell>
          <cell r="CC329">
            <v>193557</v>
          </cell>
          <cell r="CD329">
            <v>254745</v>
          </cell>
          <cell r="CE329">
            <v>18354.138000000003</v>
          </cell>
          <cell r="CF329">
            <v>166153.84615384616</v>
          </cell>
          <cell r="CG329">
            <v>1</v>
          </cell>
          <cell r="CH329">
            <v>1.1876261559404779</v>
          </cell>
          <cell r="CI329">
            <v>0.85842333862296971</v>
          </cell>
          <cell r="CJ329">
            <v>230241.50977384616</v>
          </cell>
        </row>
        <row r="330">
          <cell r="A330">
            <v>278</v>
          </cell>
          <cell r="B330" t="str">
            <v xml:space="preserve">             4,0 T</v>
          </cell>
          <cell r="C330">
            <v>230</v>
          </cell>
          <cell r="D330">
            <v>0.95</v>
          </cell>
          <cell r="E330">
            <v>17</v>
          </cell>
          <cell r="F330">
            <v>4.59</v>
          </cell>
          <cell r="G330">
            <v>4</v>
          </cell>
          <cell r="H330">
            <v>11.7</v>
          </cell>
          <cell r="I330" t="str">
            <v>kWh</v>
          </cell>
          <cell r="J330" t="str">
            <v>1x3/7</v>
          </cell>
          <cell r="K330">
            <v>0</v>
          </cell>
          <cell r="L330">
            <v>1</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44600351.064672589</v>
          </cell>
          <cell r="BX330">
            <v>44600351.064672589</v>
          </cell>
          <cell r="BY330">
            <v>31317.203030194014</v>
          </cell>
          <cell r="BZ330">
            <v>8900.6787559498771</v>
          </cell>
          <cell r="CA330">
            <v>7756.5827938561024</v>
          </cell>
          <cell r="CB330">
            <v>16001.53542</v>
          </cell>
          <cell r="CC330">
            <v>193557</v>
          </cell>
          <cell r="CD330">
            <v>257533</v>
          </cell>
          <cell r="CE330">
            <v>19003.842000000001</v>
          </cell>
          <cell r="CF330">
            <v>166153.84615384616</v>
          </cell>
          <cell r="CG330">
            <v>1</v>
          </cell>
          <cell r="CH330">
            <v>1.1876261559404779</v>
          </cell>
          <cell r="CI330">
            <v>0.85842333862296971</v>
          </cell>
          <cell r="CJ330">
            <v>233132.15273384616</v>
          </cell>
        </row>
        <row r="331">
          <cell r="A331">
            <v>279</v>
          </cell>
          <cell r="B331" t="str">
            <v xml:space="preserve">             5,0 T</v>
          </cell>
          <cell r="C331">
            <v>230</v>
          </cell>
          <cell r="D331">
            <v>0.95</v>
          </cell>
          <cell r="E331">
            <v>17</v>
          </cell>
          <cell r="F331">
            <v>4.59</v>
          </cell>
          <cell r="G331">
            <v>4</v>
          </cell>
          <cell r="H331">
            <v>13.5</v>
          </cell>
          <cell r="I331" t="str">
            <v>kWh</v>
          </cell>
          <cell r="J331" t="str">
            <v>1x3/7</v>
          </cell>
          <cell r="K331">
            <v>0</v>
          </cell>
          <cell r="L331">
            <v>1</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51700439.27647534</v>
          </cell>
          <cell r="BX331">
            <v>51700439.27647534</v>
          </cell>
          <cell r="BY331">
            <v>36302.699752829423</v>
          </cell>
          <cell r="BZ331">
            <v>10317.60940343573</v>
          </cell>
          <cell r="CA331">
            <v>8991.3807437348423</v>
          </cell>
          <cell r="CB331">
            <v>18463.310100000002</v>
          </cell>
          <cell r="CC331">
            <v>193557</v>
          </cell>
          <cell r="CD331">
            <v>267632</v>
          </cell>
          <cell r="CE331">
            <v>21927.51</v>
          </cell>
          <cell r="CF331">
            <v>166153.84615384616</v>
          </cell>
          <cell r="CG331">
            <v>1</v>
          </cell>
          <cell r="CH331">
            <v>1.1876261559404777</v>
          </cell>
          <cell r="CI331">
            <v>0.85842333862296971</v>
          </cell>
          <cell r="CJ331">
            <v>243693.04605384613</v>
          </cell>
        </row>
        <row r="332">
          <cell r="A332">
            <v>0</v>
          </cell>
          <cell r="B332" t="str">
            <v>Pa l¨ng xÝch - søc n©ng:</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row>
        <row r="333">
          <cell r="A333">
            <v>280</v>
          </cell>
          <cell r="B333" t="str">
            <v xml:space="preserve">             3,0 T</v>
          </cell>
          <cell r="C333">
            <v>230</v>
          </cell>
          <cell r="D333">
            <v>1</v>
          </cell>
          <cell r="E333">
            <v>17</v>
          </cell>
          <cell r="F333">
            <v>4.5999999999999996</v>
          </cell>
          <cell r="G333">
            <v>4</v>
          </cell>
          <cell r="H333">
            <v>0</v>
          </cell>
          <cell r="I333">
            <v>0</v>
          </cell>
          <cell r="J333" t="str">
            <v>1x3/7</v>
          </cell>
          <cell r="K333">
            <v>0</v>
          </cell>
          <cell r="L333">
            <v>1</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7899960.9375</v>
          </cell>
          <cell r="BX333">
            <v>7899960.9375</v>
          </cell>
          <cell r="BY333">
            <v>5839.1015625</v>
          </cell>
          <cell r="BZ333">
            <v>1579.9921875</v>
          </cell>
          <cell r="CA333">
            <v>1373.90625</v>
          </cell>
          <cell r="CB333">
            <v>0</v>
          </cell>
          <cell r="CC333">
            <v>193557</v>
          </cell>
          <cell r="CD333">
            <v>202350</v>
          </cell>
          <cell r="CE333">
            <v>0</v>
          </cell>
          <cell r="CF333">
            <v>166153.84615384616</v>
          </cell>
          <cell r="CG333">
            <v>1</v>
          </cell>
          <cell r="CH333">
            <v>1</v>
          </cell>
          <cell r="CI333">
            <v>0.85842333862296971</v>
          </cell>
          <cell r="CJ333">
            <v>174946.84615384616</v>
          </cell>
        </row>
        <row r="334">
          <cell r="A334">
            <v>281</v>
          </cell>
          <cell r="B334" t="str">
            <v xml:space="preserve">             5,0 T</v>
          </cell>
          <cell r="C334">
            <v>230</v>
          </cell>
          <cell r="D334">
            <v>0.95</v>
          </cell>
          <cell r="E334">
            <v>17</v>
          </cell>
          <cell r="F334">
            <v>4.2</v>
          </cell>
          <cell r="G334">
            <v>4</v>
          </cell>
          <cell r="H334">
            <v>0</v>
          </cell>
          <cell r="I334">
            <v>0</v>
          </cell>
          <cell r="J334" t="str">
            <v>1x3/7</v>
          </cell>
          <cell r="K334">
            <v>0</v>
          </cell>
          <cell r="L334">
            <v>1</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10200287.474332649</v>
          </cell>
          <cell r="BX334">
            <v>10200287.474332649</v>
          </cell>
          <cell r="BY334">
            <v>7162.3757700205333</v>
          </cell>
          <cell r="BZ334">
            <v>1862.6611909650926</v>
          </cell>
          <cell r="CA334">
            <v>1773.9630390143739</v>
          </cell>
          <cell r="CB334">
            <v>0</v>
          </cell>
          <cell r="CC334">
            <v>193557</v>
          </cell>
          <cell r="CD334">
            <v>204356</v>
          </cell>
          <cell r="CE334">
            <v>0</v>
          </cell>
          <cell r="CF334">
            <v>166153.84615384616</v>
          </cell>
          <cell r="CG334">
            <v>1</v>
          </cell>
          <cell r="CH334">
            <v>1</v>
          </cell>
          <cell r="CI334">
            <v>0.85842333862296971</v>
          </cell>
          <cell r="CJ334">
            <v>176952.84615384616</v>
          </cell>
        </row>
        <row r="335">
          <cell r="A335">
            <v>0</v>
          </cell>
          <cell r="B335" t="str">
            <v>Bé kÝch chuyªn dïng:</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row>
        <row r="336">
          <cell r="A336">
            <v>282</v>
          </cell>
          <cell r="B336" t="str">
            <v>Bé thiÕt bÞ tr­ît (60 kÝch lo¹i 6T)</v>
          </cell>
          <cell r="C336">
            <v>180</v>
          </cell>
          <cell r="D336">
            <v>0.95</v>
          </cell>
          <cell r="E336">
            <v>20</v>
          </cell>
          <cell r="F336">
            <v>4.5</v>
          </cell>
          <cell r="G336">
            <v>5</v>
          </cell>
          <cell r="H336">
            <v>64.599999999999994</v>
          </cell>
          <cell r="I336" t="str">
            <v>kWh</v>
          </cell>
          <cell r="J336" t="str">
            <v>2x4/7+1x5/7+1x7/7</v>
          </cell>
          <cell r="K336">
            <v>0</v>
          </cell>
          <cell r="L336">
            <v>0</v>
          </cell>
          <cell r="M336">
            <v>2</v>
          </cell>
          <cell r="N336">
            <v>1</v>
          </cell>
          <cell r="O336">
            <v>0</v>
          </cell>
          <cell r="P336">
            <v>1</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550300194.97263157</v>
          </cell>
          <cell r="BX336">
            <v>550300194.97263157</v>
          </cell>
          <cell r="BY336">
            <v>580872.42802666663</v>
          </cell>
          <cell r="BZ336">
            <v>137575.04874315791</v>
          </cell>
          <cell r="CA336">
            <v>152861.16527017546</v>
          </cell>
          <cell r="CB336">
            <v>88350.357959999994</v>
          </cell>
          <cell r="CC336">
            <v>1075684</v>
          </cell>
          <cell r="CD336">
            <v>2035343</v>
          </cell>
          <cell r="CE336">
            <v>104927.196</v>
          </cell>
          <cell r="CF336">
            <v>946923.07692307699</v>
          </cell>
          <cell r="CG336">
            <v>1</v>
          </cell>
          <cell r="CH336">
            <v>1.1876261559404779</v>
          </cell>
          <cell r="CI336">
            <v>0.88029856065822021</v>
          </cell>
          <cell r="CJ336">
            <v>1923158.9149630768</v>
          </cell>
        </row>
        <row r="337">
          <cell r="A337">
            <v>283</v>
          </cell>
          <cell r="B337" t="str">
            <v>Bé kÝch l¾p dùng, th¸o dì v¸n khu«n 50 - 60 T</v>
          </cell>
          <cell r="C337">
            <v>180</v>
          </cell>
          <cell r="D337">
            <v>0.95</v>
          </cell>
          <cell r="E337">
            <v>14</v>
          </cell>
          <cell r="F337">
            <v>2.2000000000000002</v>
          </cell>
          <cell r="G337">
            <v>5</v>
          </cell>
          <cell r="H337">
            <v>14.1</v>
          </cell>
          <cell r="I337" t="str">
            <v>kWh</v>
          </cell>
          <cell r="J337" t="str">
            <v>2x4/7</v>
          </cell>
          <cell r="K337">
            <v>0</v>
          </cell>
          <cell r="L337">
            <v>0</v>
          </cell>
          <cell r="M337">
            <v>2</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91299598.542439044</v>
          </cell>
          <cell r="BX337">
            <v>91299598.542439044</v>
          </cell>
          <cell r="BY337">
            <v>67460.258923024419</v>
          </cell>
          <cell r="BZ337">
            <v>11158.839821853662</v>
          </cell>
          <cell r="CA337">
            <v>25360.999595121957</v>
          </cell>
          <cell r="CB337">
            <v>19283.90166</v>
          </cell>
          <cell r="CC337">
            <v>451084</v>
          </cell>
          <cell r="CD337">
            <v>574348</v>
          </cell>
          <cell r="CE337">
            <v>22902.065999999999</v>
          </cell>
          <cell r="CF337">
            <v>392307.69230769231</v>
          </cell>
          <cell r="CG337">
            <v>1</v>
          </cell>
          <cell r="CH337">
            <v>1.1876261559404779</v>
          </cell>
          <cell r="CI337">
            <v>0.86969986146192801</v>
          </cell>
          <cell r="CJ337">
            <v>519189.85664769239</v>
          </cell>
        </row>
        <row r="338">
          <cell r="A338">
            <v>0</v>
          </cell>
          <cell r="B338" t="str">
            <v>KÝch n©ng - søc n©ng (T):</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row>
        <row r="339">
          <cell r="A339">
            <v>284</v>
          </cell>
          <cell r="B339" t="str">
            <v xml:space="preserve">             10 T</v>
          </cell>
          <cell r="C339">
            <v>180</v>
          </cell>
          <cell r="D339">
            <v>1</v>
          </cell>
          <cell r="E339">
            <v>14</v>
          </cell>
          <cell r="F339">
            <v>2.2000000000000002</v>
          </cell>
          <cell r="G339">
            <v>5</v>
          </cell>
          <cell r="H339">
            <v>0</v>
          </cell>
          <cell r="I339">
            <v>0</v>
          </cell>
          <cell r="J339" t="str">
            <v>1x4/7</v>
          </cell>
          <cell r="K339">
            <v>0</v>
          </cell>
          <cell r="L339">
            <v>0</v>
          </cell>
          <cell r="M339">
            <v>1</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4600188.6792452829</v>
          </cell>
          <cell r="BX339">
            <v>4600188.6792452829</v>
          </cell>
          <cell r="BY339">
            <v>3577.9245283018868</v>
          </cell>
          <cell r="BZ339">
            <v>562.24528301886801</v>
          </cell>
          <cell r="CA339">
            <v>1277.8301886792453</v>
          </cell>
          <cell r="CB339">
            <v>0</v>
          </cell>
          <cell r="CC339">
            <v>225542</v>
          </cell>
          <cell r="CD339">
            <v>230960</v>
          </cell>
          <cell r="CE339">
            <v>0</v>
          </cell>
          <cell r="CF339">
            <v>196153.84615384616</v>
          </cell>
          <cell r="CG339">
            <v>1</v>
          </cell>
          <cell r="CH339">
            <v>1</v>
          </cell>
          <cell r="CI339">
            <v>0.86969986146192801</v>
          </cell>
          <cell r="CJ339">
            <v>201571.84615384616</v>
          </cell>
        </row>
        <row r="340">
          <cell r="A340">
            <v>285</v>
          </cell>
          <cell r="B340" t="str">
            <v xml:space="preserve">             30T</v>
          </cell>
          <cell r="C340">
            <v>180</v>
          </cell>
          <cell r="D340">
            <v>1</v>
          </cell>
          <cell r="E340">
            <v>14</v>
          </cell>
          <cell r="F340">
            <v>2.2000000000000002</v>
          </cell>
          <cell r="G340">
            <v>5</v>
          </cell>
          <cell r="H340">
            <v>0</v>
          </cell>
          <cell r="I340">
            <v>0</v>
          </cell>
          <cell r="J340" t="str">
            <v>1x4/7</v>
          </cell>
          <cell r="K340">
            <v>0</v>
          </cell>
          <cell r="L340">
            <v>0</v>
          </cell>
          <cell r="M340">
            <v>1</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5799905.660377359</v>
          </cell>
          <cell r="BX340">
            <v>5799905.660377359</v>
          </cell>
          <cell r="BY340">
            <v>4511.0377358490578</v>
          </cell>
          <cell r="BZ340">
            <v>708.87735849056617</v>
          </cell>
          <cell r="CA340">
            <v>1611.0849056603774</v>
          </cell>
          <cell r="CB340">
            <v>0</v>
          </cell>
          <cell r="CC340">
            <v>225542</v>
          </cell>
          <cell r="CD340">
            <v>232373</v>
          </cell>
          <cell r="CE340">
            <v>0</v>
          </cell>
          <cell r="CF340">
            <v>196153.84615384616</v>
          </cell>
          <cell r="CG340">
            <v>1</v>
          </cell>
          <cell r="CH340">
            <v>1</v>
          </cell>
          <cell r="CI340">
            <v>0.86969986146192801</v>
          </cell>
          <cell r="CJ340">
            <v>202984.84615384616</v>
          </cell>
        </row>
        <row r="341">
          <cell r="A341">
            <v>286</v>
          </cell>
          <cell r="B341" t="str">
            <v xml:space="preserve">             50T</v>
          </cell>
          <cell r="C341">
            <v>180</v>
          </cell>
          <cell r="D341">
            <v>0.95</v>
          </cell>
          <cell r="E341">
            <v>14</v>
          </cell>
          <cell r="F341">
            <v>2.2000000000000002</v>
          </cell>
          <cell r="G341">
            <v>5</v>
          </cell>
          <cell r="H341">
            <v>0</v>
          </cell>
          <cell r="I341">
            <v>0</v>
          </cell>
          <cell r="J341" t="str">
            <v>1x4/7</v>
          </cell>
          <cell r="K341">
            <v>0</v>
          </cell>
          <cell r="L341">
            <v>0</v>
          </cell>
          <cell r="M341">
            <v>1</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10134439.024390243</v>
          </cell>
          <cell r="BX341">
            <v>10134439.024390243</v>
          </cell>
          <cell r="BY341">
            <v>7488.2243902439022</v>
          </cell>
          <cell r="BZ341">
            <v>1238.6536585365855</v>
          </cell>
          <cell r="CA341">
            <v>2815.1219512195121</v>
          </cell>
          <cell r="CB341">
            <v>0</v>
          </cell>
          <cell r="CC341">
            <v>225542</v>
          </cell>
          <cell r="CD341">
            <v>237084</v>
          </cell>
          <cell r="CE341">
            <v>0</v>
          </cell>
          <cell r="CF341">
            <v>196153.84615384616</v>
          </cell>
          <cell r="CG341">
            <v>1</v>
          </cell>
          <cell r="CH341">
            <v>1</v>
          </cell>
          <cell r="CI341">
            <v>0.86969986146192801</v>
          </cell>
          <cell r="CJ341">
            <v>207695.84615384616</v>
          </cell>
        </row>
        <row r="342">
          <cell r="A342">
            <v>287</v>
          </cell>
          <cell r="B342" t="str">
            <v xml:space="preserve">             100T</v>
          </cell>
          <cell r="C342">
            <v>180</v>
          </cell>
          <cell r="D342">
            <v>0.95</v>
          </cell>
          <cell r="E342">
            <v>14</v>
          </cell>
          <cell r="F342">
            <v>2.2000000000000002</v>
          </cell>
          <cell r="G342">
            <v>5</v>
          </cell>
          <cell r="H342">
            <v>0</v>
          </cell>
          <cell r="I342">
            <v>0</v>
          </cell>
          <cell r="J342" t="str">
            <v>1x4/7</v>
          </cell>
          <cell r="K342">
            <v>0</v>
          </cell>
          <cell r="L342">
            <v>0</v>
          </cell>
          <cell r="M342">
            <v>1</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19000097.560975607</v>
          </cell>
          <cell r="BX342">
            <v>19000097.560975607</v>
          </cell>
          <cell r="BY342">
            <v>14038.960975609756</v>
          </cell>
          <cell r="BZ342">
            <v>2322.2341463414637</v>
          </cell>
          <cell r="CA342">
            <v>5277.8048780487798</v>
          </cell>
          <cell r="CB342">
            <v>0</v>
          </cell>
          <cell r="CC342">
            <v>225542</v>
          </cell>
          <cell r="CD342">
            <v>247181</v>
          </cell>
          <cell r="CE342">
            <v>0</v>
          </cell>
          <cell r="CF342">
            <v>196153.84615384616</v>
          </cell>
          <cell r="CG342">
            <v>1</v>
          </cell>
          <cell r="CH342">
            <v>1</v>
          </cell>
          <cell r="CI342">
            <v>0.86969986146192801</v>
          </cell>
          <cell r="CJ342">
            <v>217792.84615384616</v>
          </cell>
        </row>
        <row r="343">
          <cell r="A343">
            <v>288</v>
          </cell>
          <cell r="B343" t="str">
            <v xml:space="preserve">             200T</v>
          </cell>
          <cell r="C343">
            <v>180</v>
          </cell>
          <cell r="D343">
            <v>0.95</v>
          </cell>
          <cell r="E343">
            <v>14</v>
          </cell>
          <cell r="F343">
            <v>2.2000000000000002</v>
          </cell>
          <cell r="G343">
            <v>5</v>
          </cell>
          <cell r="H343">
            <v>0</v>
          </cell>
          <cell r="I343">
            <v>0</v>
          </cell>
          <cell r="J343" t="str">
            <v>1x4/7</v>
          </cell>
          <cell r="K343">
            <v>0</v>
          </cell>
          <cell r="L343">
            <v>0</v>
          </cell>
          <cell r="M343">
            <v>1</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27399512.195121948</v>
          </cell>
          <cell r="BX343">
            <v>27399512.195121948</v>
          </cell>
          <cell r="BY343">
            <v>20245.195121951219</v>
          </cell>
          <cell r="BZ343">
            <v>3348.8292682926831</v>
          </cell>
          <cell r="CA343">
            <v>7610.9756097560967</v>
          </cell>
          <cell r="CB343">
            <v>0</v>
          </cell>
          <cell r="CC343">
            <v>225542</v>
          </cell>
          <cell r="CD343">
            <v>256747</v>
          </cell>
          <cell r="CE343">
            <v>0</v>
          </cell>
          <cell r="CF343">
            <v>196153.84615384616</v>
          </cell>
          <cell r="CG343">
            <v>1</v>
          </cell>
          <cell r="CH343">
            <v>1</v>
          </cell>
          <cell r="CI343">
            <v>0.86969986146192801</v>
          </cell>
          <cell r="CJ343">
            <v>227358.84615384616</v>
          </cell>
        </row>
        <row r="344">
          <cell r="A344">
            <v>289</v>
          </cell>
          <cell r="B344" t="str">
            <v xml:space="preserve">             250T</v>
          </cell>
          <cell r="C344">
            <v>180</v>
          </cell>
          <cell r="D344">
            <v>0.95</v>
          </cell>
          <cell r="E344">
            <v>14</v>
          </cell>
          <cell r="F344">
            <v>2.2000000000000002</v>
          </cell>
          <cell r="G344">
            <v>5</v>
          </cell>
          <cell r="H344">
            <v>0</v>
          </cell>
          <cell r="I344">
            <v>0</v>
          </cell>
          <cell r="J344" t="str">
            <v>1x4/7</v>
          </cell>
          <cell r="K344">
            <v>0</v>
          </cell>
          <cell r="L344">
            <v>0</v>
          </cell>
          <cell r="M344">
            <v>1</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43999902.439024389</v>
          </cell>
          <cell r="BX344">
            <v>43999902.439024389</v>
          </cell>
          <cell r="BY344">
            <v>32511.039024390244</v>
          </cell>
          <cell r="BZ344">
            <v>5377.7658536585368</v>
          </cell>
          <cell r="CA344">
            <v>12222.195121951219</v>
          </cell>
          <cell r="CB344">
            <v>0</v>
          </cell>
          <cell r="CC344">
            <v>225542</v>
          </cell>
          <cell r="CD344">
            <v>275653</v>
          </cell>
          <cell r="CE344">
            <v>0</v>
          </cell>
          <cell r="CF344">
            <v>196153.84615384616</v>
          </cell>
          <cell r="CG344">
            <v>1</v>
          </cell>
          <cell r="CH344">
            <v>1</v>
          </cell>
          <cell r="CI344">
            <v>0.86969986146192801</v>
          </cell>
          <cell r="CJ344">
            <v>246264.84615384616</v>
          </cell>
        </row>
        <row r="345">
          <cell r="A345">
            <v>290</v>
          </cell>
          <cell r="B345" t="str">
            <v xml:space="preserve">             500T</v>
          </cell>
          <cell r="C345">
            <v>180</v>
          </cell>
          <cell r="D345">
            <v>0.95</v>
          </cell>
          <cell r="E345">
            <v>14</v>
          </cell>
          <cell r="F345">
            <v>2.2000000000000002</v>
          </cell>
          <cell r="G345">
            <v>5</v>
          </cell>
          <cell r="H345">
            <v>0</v>
          </cell>
          <cell r="I345">
            <v>0</v>
          </cell>
          <cell r="J345" t="str">
            <v>1x4/7</v>
          </cell>
          <cell r="K345">
            <v>0</v>
          </cell>
          <cell r="L345">
            <v>0</v>
          </cell>
          <cell r="M345">
            <v>1</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95500097.560975596</v>
          </cell>
          <cell r="BX345">
            <v>95500097.560975596</v>
          </cell>
          <cell r="BY345">
            <v>70563.960975609749</v>
          </cell>
          <cell r="BZ345">
            <v>11672.234146341465</v>
          </cell>
          <cell r="CA345">
            <v>26527.804878048781</v>
          </cell>
          <cell r="CB345">
            <v>0</v>
          </cell>
          <cell r="CC345">
            <v>225542</v>
          </cell>
          <cell r="CD345">
            <v>334306</v>
          </cell>
          <cell r="CE345">
            <v>0</v>
          </cell>
          <cell r="CF345">
            <v>196153.84615384616</v>
          </cell>
          <cell r="CG345">
            <v>1</v>
          </cell>
          <cell r="CH345">
            <v>1</v>
          </cell>
          <cell r="CI345">
            <v>0.86969986146192801</v>
          </cell>
          <cell r="CJ345">
            <v>304917.84615384613</v>
          </cell>
        </row>
        <row r="346">
          <cell r="A346">
            <v>291</v>
          </cell>
          <cell r="B346" t="str">
            <v>KÝch th«ng t©m YCW - 150 T</v>
          </cell>
          <cell r="C346">
            <v>180</v>
          </cell>
          <cell r="D346">
            <v>0.95</v>
          </cell>
          <cell r="E346">
            <v>14</v>
          </cell>
          <cell r="F346">
            <v>2.2000000000000002</v>
          </cell>
          <cell r="G346">
            <v>5</v>
          </cell>
          <cell r="H346">
            <v>0</v>
          </cell>
          <cell r="I346">
            <v>0</v>
          </cell>
          <cell r="J346" t="str">
            <v>1x4/7</v>
          </cell>
          <cell r="K346">
            <v>0</v>
          </cell>
          <cell r="L346">
            <v>0</v>
          </cell>
          <cell r="M346">
            <v>1</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10200292.682926828</v>
          </cell>
          <cell r="BX346">
            <v>10200292.682926828</v>
          </cell>
          <cell r="BY346">
            <v>7536.8829268292675</v>
          </cell>
          <cell r="BZ346">
            <v>1246.7024390243903</v>
          </cell>
          <cell r="CA346">
            <v>2833.4146341463411</v>
          </cell>
          <cell r="CB346">
            <v>0</v>
          </cell>
          <cell r="CC346">
            <v>225542</v>
          </cell>
          <cell r="CD346">
            <v>237159</v>
          </cell>
          <cell r="CE346">
            <v>0</v>
          </cell>
          <cell r="CF346">
            <v>196153.84615384616</v>
          </cell>
          <cell r="CG346">
            <v>1</v>
          </cell>
          <cell r="CH346">
            <v>1</v>
          </cell>
          <cell r="CI346">
            <v>0.86969986146192801</v>
          </cell>
          <cell r="CJ346">
            <v>207770.84615384616</v>
          </cell>
        </row>
        <row r="347">
          <cell r="A347">
            <v>292</v>
          </cell>
          <cell r="B347" t="str">
            <v>KÝch th«ng t©m YCW - 250 T</v>
          </cell>
          <cell r="C347">
            <v>180</v>
          </cell>
          <cell r="D347">
            <v>0.95</v>
          </cell>
          <cell r="E347">
            <v>14</v>
          </cell>
          <cell r="F347">
            <v>2.2000000000000002</v>
          </cell>
          <cell r="G347">
            <v>5</v>
          </cell>
          <cell r="H347">
            <v>0</v>
          </cell>
          <cell r="I347">
            <v>0</v>
          </cell>
          <cell r="J347" t="str">
            <v>1x4/7</v>
          </cell>
          <cell r="K347">
            <v>0</v>
          </cell>
          <cell r="L347">
            <v>0</v>
          </cell>
          <cell r="M347">
            <v>1</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15699512.19512195</v>
          </cell>
          <cell r="BX347">
            <v>15699512.19512195</v>
          </cell>
          <cell r="BY347">
            <v>11600.195121951218</v>
          </cell>
          <cell r="BZ347">
            <v>1918.8292682926831</v>
          </cell>
          <cell r="CA347">
            <v>4360.9756097560976</v>
          </cell>
          <cell r="CB347">
            <v>0</v>
          </cell>
          <cell r="CC347">
            <v>225542</v>
          </cell>
          <cell r="CD347">
            <v>243422</v>
          </cell>
          <cell r="CE347">
            <v>0</v>
          </cell>
          <cell r="CF347">
            <v>196153.84615384616</v>
          </cell>
          <cell r="CG347">
            <v>1</v>
          </cell>
          <cell r="CH347">
            <v>1</v>
          </cell>
          <cell r="CI347">
            <v>0.86969986146192801</v>
          </cell>
          <cell r="CJ347">
            <v>214033.84615384616</v>
          </cell>
        </row>
        <row r="348">
          <cell r="A348">
            <v>293</v>
          </cell>
          <cell r="B348" t="str">
            <v>KÝch ®Èy liªn tôc tù ®éng ZLD-60 (60T,6c)</v>
          </cell>
          <cell r="C348">
            <v>180</v>
          </cell>
          <cell r="D348">
            <v>0.95</v>
          </cell>
          <cell r="E348">
            <v>14</v>
          </cell>
          <cell r="F348">
            <v>3.5</v>
          </cell>
          <cell r="G348">
            <v>5</v>
          </cell>
          <cell r="H348">
            <v>29.376000000000005</v>
          </cell>
          <cell r="I348" t="str">
            <v>kWh</v>
          </cell>
          <cell r="J348" t="str">
            <v>1x4/7+1x5/7</v>
          </cell>
          <cell r="K348">
            <v>0</v>
          </cell>
          <cell r="L348">
            <v>0</v>
          </cell>
          <cell r="M348">
            <v>1</v>
          </cell>
          <cell r="N348">
            <v>1</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211700507.79831192</v>
          </cell>
          <cell r="BX348">
            <v>211700507.79831192</v>
          </cell>
          <cell r="BY348">
            <v>156423.15298430825</v>
          </cell>
          <cell r="BZ348">
            <v>41163.987627449547</v>
          </cell>
          <cell r="CA348">
            <v>58805.696610642204</v>
          </cell>
          <cell r="CB348">
            <v>40176.16277760001</v>
          </cell>
          <cell r="CC348">
            <v>489465</v>
          </cell>
          <cell r="CD348">
            <v>786034</v>
          </cell>
          <cell r="CE348">
            <v>47714.261760000009</v>
          </cell>
          <cell r="CF348">
            <v>427692.30769230769</v>
          </cell>
          <cell r="CG348">
            <v>1</v>
          </cell>
          <cell r="CH348">
            <v>1.1876261559404777</v>
          </cell>
          <cell r="CI348">
            <v>0.87379548628054649</v>
          </cell>
          <cell r="CJ348">
            <v>731799.40667470777</v>
          </cell>
        </row>
        <row r="349">
          <cell r="A349">
            <v>294</v>
          </cell>
          <cell r="B349" t="str">
            <v>KÝch th«ng t©m YCW - 500 T</v>
          </cell>
          <cell r="C349">
            <v>180</v>
          </cell>
          <cell r="D349">
            <v>0.95</v>
          </cell>
          <cell r="E349">
            <v>14</v>
          </cell>
          <cell r="F349">
            <v>2.2000000000000002</v>
          </cell>
          <cell r="G349">
            <v>5</v>
          </cell>
          <cell r="H349">
            <v>0</v>
          </cell>
          <cell r="I349">
            <v>0</v>
          </cell>
          <cell r="J349" t="str">
            <v>1x4/7</v>
          </cell>
          <cell r="K349">
            <v>0</v>
          </cell>
          <cell r="L349">
            <v>0</v>
          </cell>
          <cell r="M349">
            <v>1</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48399804.878048778</v>
          </cell>
          <cell r="BX349">
            <v>48399804.878048778</v>
          </cell>
          <cell r="BY349">
            <v>35762.078048780488</v>
          </cell>
          <cell r="BZ349">
            <v>5915.5317073170727</v>
          </cell>
          <cell r="CA349">
            <v>13444.390243902437</v>
          </cell>
          <cell r="CB349">
            <v>0</v>
          </cell>
          <cell r="CC349">
            <v>225542</v>
          </cell>
          <cell r="CD349">
            <v>280664</v>
          </cell>
          <cell r="CE349">
            <v>0</v>
          </cell>
          <cell r="CF349">
            <v>196153.84615384616</v>
          </cell>
          <cell r="CG349">
            <v>1</v>
          </cell>
          <cell r="CH349">
            <v>1</v>
          </cell>
          <cell r="CI349">
            <v>0.86969986146192801</v>
          </cell>
          <cell r="CJ349">
            <v>251275.84615384616</v>
          </cell>
        </row>
        <row r="350">
          <cell r="A350">
            <v>295</v>
          </cell>
          <cell r="B350" t="str">
            <v>KÝch sîi ®¬n YDC - 500 T</v>
          </cell>
          <cell r="C350">
            <v>180</v>
          </cell>
          <cell r="D350">
            <v>0.95</v>
          </cell>
          <cell r="E350">
            <v>14</v>
          </cell>
          <cell r="F350">
            <v>2.2000000000000002</v>
          </cell>
          <cell r="G350">
            <v>5</v>
          </cell>
          <cell r="H350">
            <v>0</v>
          </cell>
          <cell r="I350">
            <v>0</v>
          </cell>
          <cell r="J350" t="str">
            <v>1x4/7</v>
          </cell>
          <cell r="K350">
            <v>0</v>
          </cell>
          <cell r="L350">
            <v>0</v>
          </cell>
          <cell r="M350">
            <v>1</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17599609.756097559</v>
          </cell>
          <cell r="BX350">
            <v>17599609.756097559</v>
          </cell>
          <cell r="BY350">
            <v>13004.156097560975</v>
          </cell>
          <cell r="BZ350">
            <v>2151.0634146341463</v>
          </cell>
          <cell r="CA350">
            <v>4888.7804878048782</v>
          </cell>
          <cell r="CB350">
            <v>0</v>
          </cell>
          <cell r="CC350">
            <v>225542</v>
          </cell>
          <cell r="CD350">
            <v>245586</v>
          </cell>
          <cell r="CE350">
            <v>0</v>
          </cell>
          <cell r="CF350">
            <v>196153.84615384616</v>
          </cell>
          <cell r="CG350">
            <v>1</v>
          </cell>
          <cell r="CH350">
            <v>1</v>
          </cell>
          <cell r="CI350">
            <v>0.86969986146192801</v>
          </cell>
          <cell r="CJ350">
            <v>216197.84615384616</v>
          </cell>
        </row>
        <row r="351">
          <cell r="A351">
            <v>296</v>
          </cell>
          <cell r="B351" t="str">
            <v xml:space="preserve">KÝch th«ng t©m RRH - 100 T </v>
          </cell>
          <cell r="C351">
            <v>180</v>
          </cell>
          <cell r="D351">
            <v>0.95</v>
          </cell>
          <cell r="E351">
            <v>14</v>
          </cell>
          <cell r="F351">
            <v>2.2000000000000002</v>
          </cell>
          <cell r="G351">
            <v>5</v>
          </cell>
          <cell r="H351">
            <v>0</v>
          </cell>
          <cell r="I351">
            <v>0</v>
          </cell>
          <cell r="J351" t="str">
            <v>1x4/7</v>
          </cell>
          <cell r="K351">
            <v>0</v>
          </cell>
          <cell r="L351">
            <v>0</v>
          </cell>
          <cell r="M351">
            <v>1</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73599804.878048778</v>
          </cell>
          <cell r="BX351">
            <v>73599804.878048778</v>
          </cell>
          <cell r="BY351">
            <v>54382.078048780488</v>
          </cell>
          <cell r="BZ351">
            <v>8995.5317073170736</v>
          </cell>
          <cell r="CA351">
            <v>20444.390243902439</v>
          </cell>
          <cell r="CB351">
            <v>0</v>
          </cell>
          <cell r="CC351">
            <v>225542</v>
          </cell>
          <cell r="CD351">
            <v>309364</v>
          </cell>
          <cell r="CE351">
            <v>0</v>
          </cell>
          <cell r="CF351">
            <v>196153.84615384616</v>
          </cell>
          <cell r="CG351">
            <v>1</v>
          </cell>
          <cell r="CH351">
            <v>1</v>
          </cell>
          <cell r="CI351">
            <v>0.86969986146192801</v>
          </cell>
          <cell r="CJ351">
            <v>279975.84615384613</v>
          </cell>
        </row>
        <row r="352">
          <cell r="A352">
            <v>297</v>
          </cell>
          <cell r="B352" t="str">
            <v xml:space="preserve">KÝch th«ng t©m RRH - 300 T </v>
          </cell>
          <cell r="C352">
            <v>180</v>
          </cell>
          <cell r="D352">
            <v>0.95</v>
          </cell>
          <cell r="E352">
            <v>14</v>
          </cell>
          <cell r="F352">
            <v>2.2000000000000002</v>
          </cell>
          <cell r="G352">
            <v>5</v>
          </cell>
          <cell r="H352">
            <v>0</v>
          </cell>
          <cell r="I352">
            <v>0</v>
          </cell>
          <cell r="J352" t="str">
            <v>1x4/7</v>
          </cell>
          <cell r="K352">
            <v>0</v>
          </cell>
          <cell r="L352">
            <v>0</v>
          </cell>
          <cell r="M352">
            <v>1</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233799804.87804878</v>
          </cell>
          <cell r="BX352">
            <v>233799804.87804878</v>
          </cell>
          <cell r="BY352">
            <v>172752.0780487805</v>
          </cell>
          <cell r="BZ352">
            <v>28575.531707317077</v>
          </cell>
          <cell r="CA352">
            <v>64944.390243902439</v>
          </cell>
          <cell r="CB352">
            <v>0</v>
          </cell>
          <cell r="CC352">
            <v>225542</v>
          </cell>
          <cell r="CD352">
            <v>491814</v>
          </cell>
          <cell r="CE352">
            <v>0</v>
          </cell>
          <cell r="CF352">
            <v>196153.84615384616</v>
          </cell>
          <cell r="CG352">
            <v>1</v>
          </cell>
          <cell r="CH352">
            <v>1</v>
          </cell>
          <cell r="CI352">
            <v>0.86969986146192801</v>
          </cell>
          <cell r="CJ352">
            <v>462425.84615384613</v>
          </cell>
        </row>
        <row r="353">
          <cell r="A353">
            <v>0</v>
          </cell>
          <cell r="B353" t="str">
            <v>M¸y luån c¸p - c«ng suÊt:</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row>
        <row r="354">
          <cell r="A354">
            <v>298</v>
          </cell>
          <cell r="B354" t="str">
            <v xml:space="preserve">             15 kW</v>
          </cell>
          <cell r="C354">
            <v>220</v>
          </cell>
          <cell r="D354">
            <v>0.95</v>
          </cell>
          <cell r="E354">
            <v>10</v>
          </cell>
          <cell r="F354">
            <v>2.2000000000000002</v>
          </cell>
          <cell r="G354">
            <v>5</v>
          </cell>
          <cell r="H354">
            <v>27</v>
          </cell>
          <cell r="I354" t="str">
            <v>kWh</v>
          </cell>
          <cell r="J354" t="str">
            <v>1x4/7</v>
          </cell>
          <cell r="K354">
            <v>0</v>
          </cell>
          <cell r="L354">
            <v>0</v>
          </cell>
          <cell r="M354">
            <v>1</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94899542.251496986</v>
          </cell>
          <cell r="BX354">
            <v>94899542.251496986</v>
          </cell>
          <cell r="BY354">
            <v>40979.347790419146</v>
          </cell>
          <cell r="BZ354">
            <v>9489.9542251497005</v>
          </cell>
          <cell r="CA354">
            <v>21568.077784431134</v>
          </cell>
          <cell r="CB354">
            <v>36926.620200000005</v>
          </cell>
          <cell r="CC354">
            <v>225542</v>
          </cell>
          <cell r="CD354">
            <v>334506</v>
          </cell>
          <cell r="CE354">
            <v>43855.02</v>
          </cell>
          <cell r="CF354">
            <v>196153.84615384616</v>
          </cell>
          <cell r="CG354">
            <v>1</v>
          </cell>
          <cell r="CH354">
            <v>1.1876261559404777</v>
          </cell>
          <cell r="CI354">
            <v>0.86969986146192801</v>
          </cell>
          <cell r="CJ354">
            <v>312046.24595384614</v>
          </cell>
        </row>
        <row r="355">
          <cell r="A355">
            <v>0</v>
          </cell>
          <cell r="B355" t="str">
            <v>M¸y c¾t c¸p - c«ng suÊt:</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row>
        <row r="356">
          <cell r="A356">
            <v>299</v>
          </cell>
          <cell r="B356" t="str">
            <v xml:space="preserve">             1,0 kW</v>
          </cell>
          <cell r="C356">
            <v>200</v>
          </cell>
          <cell r="D356">
            <v>1</v>
          </cell>
          <cell r="E356">
            <v>14</v>
          </cell>
          <cell r="F356">
            <v>4.8</v>
          </cell>
          <cell r="G356">
            <v>4</v>
          </cell>
          <cell r="H356">
            <v>1.8</v>
          </cell>
          <cell r="I356" t="str">
            <v>kWh</v>
          </cell>
          <cell r="J356" t="str">
            <v>1x3/7</v>
          </cell>
          <cell r="K356">
            <v>0</v>
          </cell>
          <cell r="L356">
            <v>1</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5500197.6491228044</v>
          </cell>
          <cell r="BX356">
            <v>5500197.6491228044</v>
          </cell>
          <cell r="BY356">
            <v>3850.1383543859633</v>
          </cell>
          <cell r="BZ356">
            <v>1320.047435789473</v>
          </cell>
          <cell r="CA356">
            <v>1100.039529824561</v>
          </cell>
          <cell r="CB356">
            <v>2461.7746800000004</v>
          </cell>
          <cell r="CC356">
            <v>193557</v>
          </cell>
          <cell r="CD356">
            <v>202289</v>
          </cell>
          <cell r="CE356">
            <v>2923.6680000000001</v>
          </cell>
          <cell r="CF356">
            <v>166153.84615384616</v>
          </cell>
          <cell r="CG356">
            <v>1</v>
          </cell>
          <cell r="CH356">
            <v>1.1876261559404777</v>
          </cell>
          <cell r="CI356">
            <v>0.85842333862296971</v>
          </cell>
          <cell r="CJ356">
            <v>175347.73947384616</v>
          </cell>
        </row>
        <row r="357">
          <cell r="A357">
            <v>300</v>
          </cell>
          <cell r="B357" t="str">
            <v xml:space="preserve">             10,0 kW</v>
          </cell>
          <cell r="C357">
            <v>200</v>
          </cell>
          <cell r="D357">
            <v>0.95</v>
          </cell>
          <cell r="E357">
            <v>14</v>
          </cell>
          <cell r="F357">
            <v>3.5</v>
          </cell>
          <cell r="G357">
            <v>4</v>
          </cell>
          <cell r="H357">
            <v>12.6</v>
          </cell>
          <cell r="I357" t="str">
            <v>kWh</v>
          </cell>
          <cell r="J357" t="str">
            <v>1x3/7</v>
          </cell>
          <cell r="K357">
            <v>0</v>
          </cell>
          <cell r="L357">
            <v>1</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23400555.038461547</v>
          </cell>
          <cell r="BX357">
            <v>23400555.038461547</v>
          </cell>
          <cell r="BY357">
            <v>15561.369100576931</v>
          </cell>
          <cell r="BZ357">
            <v>4095.0971317307708</v>
          </cell>
          <cell r="CA357">
            <v>4680.1110076923096</v>
          </cell>
          <cell r="CB357">
            <v>17232.422760000001</v>
          </cell>
          <cell r="CC357">
            <v>193557</v>
          </cell>
          <cell r="CD357">
            <v>235126</v>
          </cell>
          <cell r="CE357">
            <v>20465.675999999999</v>
          </cell>
          <cell r="CF357">
            <v>166153.84615384616</v>
          </cell>
          <cell r="CG357">
            <v>1</v>
          </cell>
          <cell r="CH357">
            <v>1.1876261559404777</v>
          </cell>
          <cell r="CI357">
            <v>0.85842333862296971</v>
          </cell>
          <cell r="CJ357">
            <v>210956.09939384618</v>
          </cell>
        </row>
        <row r="358">
          <cell r="A358">
            <v>0</v>
          </cell>
          <cell r="B358" t="str">
            <v>Tr¹m b¬m dÇu ¸p lùc- c«ng suÊt: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row>
        <row r="359">
          <cell r="A359">
            <v>301</v>
          </cell>
          <cell r="B359" t="str">
            <v xml:space="preserve">             40 MPa (HCP-400)</v>
          </cell>
          <cell r="C359">
            <v>180</v>
          </cell>
          <cell r="D359">
            <v>0.95</v>
          </cell>
          <cell r="E359">
            <v>20</v>
          </cell>
          <cell r="F359">
            <v>6.5</v>
          </cell>
          <cell r="G359">
            <v>5</v>
          </cell>
          <cell r="H359">
            <v>13.65</v>
          </cell>
          <cell r="I359" t="str">
            <v>kWh</v>
          </cell>
          <cell r="J359" t="str">
            <v>1x4/7</v>
          </cell>
          <cell r="K359">
            <v>0</v>
          </cell>
          <cell r="L359">
            <v>0</v>
          </cell>
          <cell r="M359">
            <v>1</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21000123.153442629</v>
          </cell>
          <cell r="BX359">
            <v>21000123.153442629</v>
          </cell>
          <cell r="BY359">
            <v>22166.796661967219</v>
          </cell>
          <cell r="BZ359">
            <v>7583.3778054098375</v>
          </cell>
          <cell r="CA359">
            <v>5833.367542622952</v>
          </cell>
          <cell r="CB359">
            <v>18668.457990000003</v>
          </cell>
          <cell r="CC359">
            <v>225542</v>
          </cell>
          <cell r="CD359">
            <v>279794</v>
          </cell>
          <cell r="CE359">
            <v>22171.149000000001</v>
          </cell>
          <cell r="CF359">
            <v>196153.84615384616</v>
          </cell>
          <cell r="CG359">
            <v>1</v>
          </cell>
          <cell r="CH359">
            <v>1.1876261559404777</v>
          </cell>
          <cell r="CI359">
            <v>0.86969986146192801</v>
          </cell>
          <cell r="CJ359">
            <v>253908.53716384617</v>
          </cell>
        </row>
        <row r="360">
          <cell r="A360">
            <v>302</v>
          </cell>
          <cell r="B360" t="str">
            <v xml:space="preserve">             50 MPa (ZB4 - 500)</v>
          </cell>
          <cell r="C360">
            <v>180</v>
          </cell>
          <cell r="D360">
            <v>0.95</v>
          </cell>
          <cell r="E360">
            <v>20</v>
          </cell>
          <cell r="F360">
            <v>6.5</v>
          </cell>
          <cell r="G360">
            <v>5</v>
          </cell>
          <cell r="H360">
            <v>19.5</v>
          </cell>
          <cell r="I360" t="str">
            <v>kWh</v>
          </cell>
          <cell r="J360" t="str">
            <v>1x4/7</v>
          </cell>
          <cell r="K360">
            <v>0</v>
          </cell>
          <cell r="L360">
            <v>0</v>
          </cell>
          <cell r="M360">
            <v>1</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26599735.65245901</v>
          </cell>
          <cell r="BX360">
            <v>26599735.65245901</v>
          </cell>
          <cell r="BY360">
            <v>28077.498744262288</v>
          </cell>
          <cell r="BZ360">
            <v>9605.46009672131</v>
          </cell>
          <cell r="CA360">
            <v>7388.8154590163922</v>
          </cell>
          <cell r="CB360">
            <v>26669.225700000003</v>
          </cell>
          <cell r="CC360">
            <v>225542</v>
          </cell>
          <cell r="CD360">
            <v>297283</v>
          </cell>
          <cell r="CE360">
            <v>31673.07</v>
          </cell>
          <cell r="CF360">
            <v>196153.84615384616</v>
          </cell>
          <cell r="CG360">
            <v>1</v>
          </cell>
          <cell r="CH360">
            <v>1.1876261559404777</v>
          </cell>
          <cell r="CI360">
            <v>0.86969986146192801</v>
          </cell>
          <cell r="CJ360">
            <v>272898.69045384612</v>
          </cell>
        </row>
        <row r="361">
          <cell r="A361">
            <v>0</v>
          </cell>
          <cell r="B361" t="str">
            <v>Xe n©ng hµng - søc n©ng:</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row>
        <row r="362">
          <cell r="A362">
            <v>303</v>
          </cell>
          <cell r="B362" t="str">
            <v xml:space="preserve">             1,5 T</v>
          </cell>
          <cell r="C362">
            <v>240</v>
          </cell>
          <cell r="D362">
            <v>0.95</v>
          </cell>
          <cell r="E362">
            <v>17</v>
          </cell>
          <cell r="F362">
            <v>3.74</v>
          </cell>
          <cell r="G362">
            <v>5</v>
          </cell>
          <cell r="H362">
            <v>7.92</v>
          </cell>
          <cell r="I362" t="str">
            <v>lÝt diezel</v>
          </cell>
          <cell r="J362" t="str">
            <v>1x4/7</v>
          </cell>
          <cell r="K362">
            <v>0</v>
          </cell>
          <cell r="L362">
            <v>0</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156700040.17677781</v>
          </cell>
          <cell r="BX362">
            <v>156700040.17677781</v>
          </cell>
          <cell r="BY362">
            <v>105446.06870229007</v>
          </cell>
          <cell r="BZ362">
            <v>24419.089594214547</v>
          </cell>
          <cell r="CA362">
            <v>32645.841703495378</v>
          </cell>
          <cell r="CB362">
            <v>170478</v>
          </cell>
          <cell r="CC362">
            <v>225542</v>
          </cell>
          <cell r="CD362">
            <v>558531</v>
          </cell>
          <cell r="CE362">
            <v>83311.200000000012</v>
          </cell>
          <cell r="CF362">
            <v>196153.84615384616</v>
          </cell>
          <cell r="CG362">
            <v>1</v>
          </cell>
          <cell r="CH362">
            <v>0.48869179600886925</v>
          </cell>
          <cell r="CI362">
            <v>0.86969986146192801</v>
          </cell>
          <cell r="CJ362">
            <v>441976.0461538462</v>
          </cell>
        </row>
        <row r="363">
          <cell r="A363">
            <v>304</v>
          </cell>
          <cell r="B363" t="str">
            <v xml:space="preserve">             2,0 T</v>
          </cell>
          <cell r="C363">
            <v>240</v>
          </cell>
          <cell r="D363">
            <v>0.95</v>
          </cell>
          <cell r="E363">
            <v>16</v>
          </cell>
          <cell r="F363">
            <v>3.52</v>
          </cell>
          <cell r="G363">
            <v>5</v>
          </cell>
          <cell r="H363">
            <v>9</v>
          </cell>
          <cell r="I363" t="str">
            <v>lÝt diezel</v>
          </cell>
          <cell r="J363" t="str">
            <v>1x4/7</v>
          </cell>
          <cell r="K363">
            <v>0</v>
          </cell>
          <cell r="L363">
            <v>0</v>
          </cell>
          <cell r="M363">
            <v>1</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180200337.26812816</v>
          </cell>
          <cell r="BX363">
            <v>180200337.26812816</v>
          </cell>
          <cell r="BY363">
            <v>114126.8802698145</v>
          </cell>
          <cell r="BZ363">
            <v>26429.382799325464</v>
          </cell>
          <cell r="CA363">
            <v>37541.736930860039</v>
          </cell>
          <cell r="CB363">
            <v>193725</v>
          </cell>
          <cell r="CC363">
            <v>225542</v>
          </cell>
          <cell r="CD363">
            <v>597365</v>
          </cell>
          <cell r="CE363">
            <v>94671.818181818191</v>
          </cell>
          <cell r="CF363">
            <v>196153.84615384616</v>
          </cell>
          <cell r="CG363">
            <v>1</v>
          </cell>
          <cell r="CH363">
            <v>0.48869179600886925</v>
          </cell>
          <cell r="CI363">
            <v>0.86969986146192801</v>
          </cell>
          <cell r="CJ363">
            <v>468923.66433566436</v>
          </cell>
        </row>
        <row r="364">
          <cell r="A364">
            <v>305</v>
          </cell>
          <cell r="B364" t="str">
            <v xml:space="preserve">             3,0 T</v>
          </cell>
          <cell r="C364">
            <v>240</v>
          </cell>
          <cell r="D364">
            <v>0.95</v>
          </cell>
          <cell r="E364">
            <v>16</v>
          </cell>
          <cell r="F364">
            <v>3.52</v>
          </cell>
          <cell r="G364">
            <v>5</v>
          </cell>
          <cell r="H364">
            <v>10.08</v>
          </cell>
          <cell r="I364" t="str">
            <v>lÝt diezel</v>
          </cell>
          <cell r="J364" t="str">
            <v>1x4/7</v>
          </cell>
          <cell r="K364">
            <v>0</v>
          </cell>
          <cell r="L364">
            <v>0</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224899831.36593592</v>
          </cell>
          <cell r="BX364">
            <v>224899831.36593592</v>
          </cell>
          <cell r="BY364">
            <v>142436.55986509274</v>
          </cell>
          <cell r="BZ364">
            <v>32985.308600337274</v>
          </cell>
          <cell r="CA364">
            <v>46854.131534569991</v>
          </cell>
          <cell r="CB364">
            <v>216972</v>
          </cell>
          <cell r="CC364">
            <v>225542</v>
          </cell>
          <cell r="CD364">
            <v>664790</v>
          </cell>
          <cell r="CE364">
            <v>106032.43636363637</v>
          </cell>
          <cell r="CF364">
            <v>196153.84615384616</v>
          </cell>
          <cell r="CG364">
            <v>1</v>
          </cell>
          <cell r="CH364">
            <v>0.48869179600886919</v>
          </cell>
          <cell r="CI364">
            <v>0.86969986146192801</v>
          </cell>
          <cell r="CJ364">
            <v>524462.28251748253</v>
          </cell>
        </row>
        <row r="365">
          <cell r="A365">
            <v>306</v>
          </cell>
          <cell r="B365" t="str">
            <v xml:space="preserve">             3,2 T</v>
          </cell>
          <cell r="C365">
            <v>240</v>
          </cell>
          <cell r="D365">
            <v>0.95</v>
          </cell>
          <cell r="E365">
            <v>16</v>
          </cell>
          <cell r="F365">
            <v>3.52</v>
          </cell>
          <cell r="G365">
            <v>5</v>
          </cell>
          <cell r="H365">
            <v>11.52</v>
          </cell>
          <cell r="I365" t="str">
            <v>lÝt diezel</v>
          </cell>
          <cell r="J365" t="str">
            <v>1x4/7</v>
          </cell>
          <cell r="K365">
            <v>0</v>
          </cell>
          <cell r="L365">
            <v>0</v>
          </cell>
          <cell r="M365">
            <v>1</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247499494.09780777</v>
          </cell>
          <cell r="BX365">
            <v>247499494.09780777</v>
          </cell>
          <cell r="BY365">
            <v>156749.67959527823</v>
          </cell>
          <cell r="BZ365">
            <v>36299.925801011814</v>
          </cell>
          <cell r="CA365">
            <v>51562.394603709952</v>
          </cell>
          <cell r="CB365">
            <v>247968</v>
          </cell>
          <cell r="CC365">
            <v>225542</v>
          </cell>
          <cell r="CD365">
            <v>718122</v>
          </cell>
          <cell r="CE365">
            <v>121179.92727272728</v>
          </cell>
          <cell r="CF365">
            <v>196153.84615384616</v>
          </cell>
          <cell r="CG365">
            <v>1</v>
          </cell>
          <cell r="CH365">
            <v>0.48869179600886919</v>
          </cell>
          <cell r="CI365">
            <v>0.86969986146192801</v>
          </cell>
          <cell r="CJ365">
            <v>561945.77342657337</v>
          </cell>
        </row>
        <row r="366">
          <cell r="A366">
            <v>307</v>
          </cell>
          <cell r="B366" t="str">
            <v xml:space="preserve">             3,5 T</v>
          </cell>
          <cell r="C366">
            <v>240</v>
          </cell>
          <cell r="D366">
            <v>0.95</v>
          </cell>
          <cell r="E366">
            <v>16</v>
          </cell>
          <cell r="F366">
            <v>3.52</v>
          </cell>
          <cell r="G366">
            <v>5</v>
          </cell>
          <cell r="H366">
            <v>14.4</v>
          </cell>
          <cell r="I366" t="str">
            <v>lÝt diezel</v>
          </cell>
          <cell r="J366" t="str">
            <v>1x4/7</v>
          </cell>
          <cell r="K366">
            <v>0</v>
          </cell>
          <cell r="L366">
            <v>0</v>
          </cell>
          <cell r="M366">
            <v>1</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277800000</v>
          </cell>
          <cell r="BX366">
            <v>277800000</v>
          </cell>
          <cell r="BY366">
            <v>175940</v>
          </cell>
          <cell r="BZ366">
            <v>40744</v>
          </cell>
          <cell r="CA366">
            <v>57875</v>
          </cell>
          <cell r="CB366">
            <v>309960</v>
          </cell>
          <cell r="CC366">
            <v>225542</v>
          </cell>
          <cell r="CD366">
            <v>810061</v>
          </cell>
          <cell r="CE366">
            <v>151474.90909090912</v>
          </cell>
          <cell r="CF366">
            <v>196153.84615384616</v>
          </cell>
          <cell r="CG366">
            <v>1</v>
          </cell>
          <cell r="CH366">
            <v>0.48869179600886925</v>
          </cell>
          <cell r="CI366">
            <v>0.86969986146192801</v>
          </cell>
          <cell r="CJ366">
            <v>622187.7552447553</v>
          </cell>
        </row>
        <row r="367">
          <cell r="A367">
            <v>308</v>
          </cell>
          <cell r="B367" t="str">
            <v xml:space="preserve">             5,0 T</v>
          </cell>
          <cell r="C367">
            <v>240</v>
          </cell>
          <cell r="D367">
            <v>0.95</v>
          </cell>
          <cell r="E367">
            <v>14</v>
          </cell>
          <cell r="F367">
            <v>3.08</v>
          </cell>
          <cell r="G367">
            <v>5</v>
          </cell>
          <cell r="H367">
            <v>16.2</v>
          </cell>
          <cell r="I367" t="str">
            <v>lÝt diezel</v>
          </cell>
          <cell r="J367" t="str">
            <v>1x4/7</v>
          </cell>
          <cell r="K367">
            <v>0</v>
          </cell>
          <cell r="L367">
            <v>0</v>
          </cell>
          <cell r="M367">
            <v>1</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364700093.54536951</v>
          </cell>
          <cell r="BX367">
            <v>364700093.54536951</v>
          </cell>
          <cell r="BY367">
            <v>202104.63517305895</v>
          </cell>
          <cell r="BZ367">
            <v>46803.178671655754</v>
          </cell>
          <cell r="CA367">
            <v>75979.186155285308</v>
          </cell>
          <cell r="CB367">
            <v>348705</v>
          </cell>
          <cell r="CC367">
            <v>225542</v>
          </cell>
          <cell r="CD367">
            <v>899134</v>
          </cell>
          <cell r="CE367">
            <v>170409.27272727274</v>
          </cell>
          <cell r="CF367">
            <v>196153.84615384616</v>
          </cell>
          <cell r="CG367">
            <v>1</v>
          </cell>
          <cell r="CH367">
            <v>0.48869179600886919</v>
          </cell>
          <cell r="CI367">
            <v>0.86969986146192801</v>
          </cell>
          <cell r="CJ367">
            <v>691450.11888111883</v>
          </cell>
        </row>
        <row r="368">
          <cell r="A368">
            <v>0</v>
          </cell>
          <cell r="B368" t="str">
            <v>M¸y n©ng phôc vô thi c«ng hÇm - c«ng suÊt:</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row>
        <row r="369">
          <cell r="A369">
            <v>309</v>
          </cell>
          <cell r="B369" t="str">
            <v xml:space="preserve">             135 CV</v>
          </cell>
          <cell r="C369">
            <v>240</v>
          </cell>
          <cell r="D369">
            <v>0.95</v>
          </cell>
          <cell r="E369">
            <v>14</v>
          </cell>
          <cell r="F369">
            <v>3.08</v>
          </cell>
          <cell r="G369">
            <v>6</v>
          </cell>
          <cell r="H369">
            <v>44.55</v>
          </cell>
          <cell r="I369" t="str">
            <v>lÝt diezel</v>
          </cell>
          <cell r="J369" t="str">
            <v>1x4/7</v>
          </cell>
          <cell r="K369">
            <v>0</v>
          </cell>
          <cell r="L369">
            <v>0</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682000268.09651494</v>
          </cell>
          <cell r="BX369">
            <v>682000268.09651494</v>
          </cell>
          <cell r="BY369">
            <v>377941.81523681869</v>
          </cell>
          <cell r="BZ369">
            <v>87523.367739052759</v>
          </cell>
          <cell r="CA369">
            <v>170500.06702412872</v>
          </cell>
          <cell r="CB369">
            <v>958938.74999999988</v>
          </cell>
          <cell r="CC369">
            <v>225542</v>
          </cell>
          <cell r="CD369">
            <v>1820446</v>
          </cell>
          <cell r="CE369">
            <v>468625.5</v>
          </cell>
          <cell r="CF369">
            <v>196153.84615384616</v>
          </cell>
          <cell r="CG369">
            <v>1</v>
          </cell>
          <cell r="CH369">
            <v>0.48869179600886925</v>
          </cell>
          <cell r="CI369">
            <v>0.86969986146192801</v>
          </cell>
          <cell r="CJ369">
            <v>1300744.5961538462</v>
          </cell>
        </row>
        <row r="370">
          <cell r="A370">
            <v>0</v>
          </cell>
          <cell r="B370" t="str">
            <v>M¸y trén bª t«ng - dung tÝch:</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row>
        <row r="371">
          <cell r="A371">
            <v>310</v>
          </cell>
          <cell r="B371" t="str">
            <v xml:space="preserve">             100,0 lÝt</v>
          </cell>
          <cell r="C371">
            <v>110</v>
          </cell>
          <cell r="D371">
            <v>0.95</v>
          </cell>
          <cell r="E371">
            <v>20</v>
          </cell>
          <cell r="F371">
            <v>6.5</v>
          </cell>
          <cell r="G371">
            <v>5</v>
          </cell>
          <cell r="H371">
            <v>6.72</v>
          </cell>
          <cell r="I371" t="str">
            <v>kWh</v>
          </cell>
          <cell r="J371" t="str">
            <v>1x3/7</v>
          </cell>
          <cell r="K371">
            <v>0</v>
          </cell>
          <cell r="L371">
            <v>1</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13900167.862557381</v>
          </cell>
          <cell r="BX371">
            <v>13900167.862557381</v>
          </cell>
          <cell r="BY371">
            <v>24009.380853508206</v>
          </cell>
          <cell r="BZ371">
            <v>8213.735555147543</v>
          </cell>
          <cell r="CA371">
            <v>6318.2581193442647</v>
          </cell>
          <cell r="CB371">
            <v>9190.6254719999997</v>
          </cell>
          <cell r="CC371">
            <v>193557</v>
          </cell>
          <cell r="CD371">
            <v>241289</v>
          </cell>
          <cell r="CE371">
            <v>10915.027199999999</v>
          </cell>
          <cell r="CF371">
            <v>166153.84615384616</v>
          </cell>
          <cell r="CG371">
            <v>1</v>
          </cell>
          <cell r="CH371">
            <v>1.1876261559404777</v>
          </cell>
          <cell r="CI371">
            <v>0.85842333862296971</v>
          </cell>
          <cell r="CJ371">
            <v>215610.24788184615</v>
          </cell>
        </row>
        <row r="372">
          <cell r="A372">
            <v>311</v>
          </cell>
          <cell r="B372" t="str">
            <v xml:space="preserve">             150,0 lÝt</v>
          </cell>
          <cell r="C372">
            <v>110</v>
          </cell>
          <cell r="D372">
            <v>0.95</v>
          </cell>
          <cell r="E372">
            <v>20</v>
          </cell>
          <cell r="F372">
            <v>6.5</v>
          </cell>
          <cell r="G372">
            <v>5</v>
          </cell>
          <cell r="H372">
            <v>8.4</v>
          </cell>
          <cell r="I372" t="str">
            <v>kWh</v>
          </cell>
          <cell r="J372" t="str">
            <v>1x3/7</v>
          </cell>
          <cell r="K372">
            <v>0</v>
          </cell>
          <cell r="L372">
            <v>1</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17850193.434754092</v>
          </cell>
          <cell r="BX372">
            <v>17850193.434754092</v>
          </cell>
          <cell r="BY372">
            <v>30832.152296393433</v>
          </cell>
          <cell r="BZ372">
            <v>10547.841575081964</v>
          </cell>
          <cell r="CA372">
            <v>8113.7242885245878</v>
          </cell>
          <cell r="CB372">
            <v>11488.281840000001</v>
          </cell>
          <cell r="CC372">
            <v>193557</v>
          </cell>
          <cell r="CD372">
            <v>254539</v>
          </cell>
          <cell r="CE372">
            <v>13643.784</v>
          </cell>
          <cell r="CF372">
            <v>166153.84615384616</v>
          </cell>
          <cell r="CG372">
            <v>1</v>
          </cell>
          <cell r="CH372">
            <v>1.1876261559404777</v>
          </cell>
          <cell r="CI372">
            <v>0.85842333862296971</v>
          </cell>
          <cell r="CJ372">
            <v>229291.34831384613</v>
          </cell>
        </row>
        <row r="373">
          <cell r="A373">
            <v>312</v>
          </cell>
          <cell r="B373" t="str">
            <v xml:space="preserve">             200,0 lÝt</v>
          </cell>
          <cell r="C373">
            <v>110</v>
          </cell>
          <cell r="D373">
            <v>0.95</v>
          </cell>
          <cell r="E373">
            <v>20</v>
          </cell>
          <cell r="F373">
            <v>6.5</v>
          </cell>
          <cell r="G373">
            <v>5</v>
          </cell>
          <cell r="H373">
            <v>9.6</v>
          </cell>
          <cell r="I373" t="str">
            <v>kWh</v>
          </cell>
          <cell r="J373" t="str">
            <v>1x3/7</v>
          </cell>
          <cell r="K373">
            <v>0</v>
          </cell>
          <cell r="L373">
            <v>1</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19700291.325901635</v>
          </cell>
          <cell r="BX373">
            <v>19700291.325901635</v>
          </cell>
          <cell r="BY373">
            <v>34027.77592655737</v>
          </cell>
          <cell r="BZ373">
            <v>11641.081238032784</v>
          </cell>
          <cell r="CA373">
            <v>8954.6778754098341</v>
          </cell>
          <cell r="CB373">
            <v>13129.464960000001</v>
          </cell>
          <cell r="CC373">
            <v>193557</v>
          </cell>
          <cell r="CD373">
            <v>261310</v>
          </cell>
          <cell r="CE373">
            <v>15592.895999999999</v>
          </cell>
          <cell r="CF373">
            <v>166153.84615384616</v>
          </cell>
          <cell r="CG373">
            <v>1</v>
          </cell>
          <cell r="CH373">
            <v>1.1876261559404777</v>
          </cell>
          <cell r="CI373">
            <v>0.85842333862296971</v>
          </cell>
          <cell r="CJ373">
            <v>236370.27719384612</v>
          </cell>
        </row>
        <row r="374">
          <cell r="A374">
            <v>313</v>
          </cell>
          <cell r="B374" t="str">
            <v xml:space="preserve">             250,0 lÝt</v>
          </cell>
          <cell r="C374">
            <v>110</v>
          </cell>
          <cell r="D374">
            <v>0.95</v>
          </cell>
          <cell r="E374">
            <v>20</v>
          </cell>
          <cell r="F374">
            <v>6.5</v>
          </cell>
          <cell r="G374">
            <v>5</v>
          </cell>
          <cell r="H374">
            <v>10.8</v>
          </cell>
          <cell r="I374" t="str">
            <v>kWh</v>
          </cell>
          <cell r="J374" t="str">
            <v>1x3/7</v>
          </cell>
          <cell r="K374">
            <v>0</v>
          </cell>
          <cell r="L374">
            <v>1</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26349995.774426226</v>
          </cell>
          <cell r="BX374">
            <v>26349995.774426226</v>
          </cell>
          <cell r="BY374">
            <v>45513.62906491803</v>
          </cell>
          <cell r="BZ374">
            <v>15570.452048524588</v>
          </cell>
          <cell r="CA374">
            <v>11977.270806557377</v>
          </cell>
          <cell r="CB374">
            <v>14770.648080000003</v>
          </cell>
          <cell r="CC374">
            <v>193557</v>
          </cell>
          <cell r="CD374">
            <v>281389</v>
          </cell>
          <cell r="CE374">
            <v>17542.008000000002</v>
          </cell>
          <cell r="CF374">
            <v>166153.84615384616</v>
          </cell>
          <cell r="CG374">
            <v>1</v>
          </cell>
          <cell r="CH374">
            <v>1.1876261559404777</v>
          </cell>
          <cell r="CI374">
            <v>0.85842333862296971</v>
          </cell>
          <cell r="CJ374">
            <v>256757.20607384614</v>
          </cell>
        </row>
        <row r="375">
          <cell r="A375">
            <v>314</v>
          </cell>
          <cell r="B375" t="str">
            <v xml:space="preserve">             425,0 lÝt</v>
          </cell>
          <cell r="C375">
            <v>110</v>
          </cell>
          <cell r="D375">
            <v>0.95</v>
          </cell>
          <cell r="E375">
            <v>20</v>
          </cell>
          <cell r="F375">
            <v>6.5</v>
          </cell>
          <cell r="G375">
            <v>5</v>
          </cell>
          <cell r="H375">
            <v>24</v>
          </cell>
          <cell r="I375" t="str">
            <v>kWh</v>
          </cell>
          <cell r="J375" t="str">
            <v>1x4/7</v>
          </cell>
          <cell r="K375">
            <v>0</v>
          </cell>
          <cell r="L375">
            <v>0</v>
          </cell>
          <cell r="M375">
            <v>1</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45500088.970491789</v>
          </cell>
          <cell r="BX375">
            <v>45500088.970491789</v>
          </cell>
          <cell r="BY375">
            <v>78591.062767213094</v>
          </cell>
          <cell r="BZ375">
            <v>26886.416209836058</v>
          </cell>
          <cell r="CA375">
            <v>20681.858622950815</v>
          </cell>
          <cell r="CB375">
            <v>32823.662400000001</v>
          </cell>
          <cell r="CC375">
            <v>225542</v>
          </cell>
          <cell r="CD375">
            <v>384525</v>
          </cell>
          <cell r="CE375">
            <v>38982.239999999998</v>
          </cell>
          <cell r="CF375">
            <v>196153.84615384616</v>
          </cell>
          <cell r="CG375">
            <v>1</v>
          </cell>
          <cell r="CH375">
            <v>1.1876261559404777</v>
          </cell>
          <cell r="CI375">
            <v>0.86969986146192801</v>
          </cell>
          <cell r="CJ375">
            <v>361295.42375384609</v>
          </cell>
        </row>
        <row r="376">
          <cell r="A376">
            <v>315</v>
          </cell>
          <cell r="B376" t="str">
            <v xml:space="preserve">             500,0 lÝt</v>
          </cell>
          <cell r="C376">
            <v>140</v>
          </cell>
          <cell r="D376">
            <v>0.95</v>
          </cell>
          <cell r="E376">
            <v>20</v>
          </cell>
          <cell r="F376">
            <v>6.5</v>
          </cell>
          <cell r="G376">
            <v>5</v>
          </cell>
          <cell r="H376">
            <v>33.6</v>
          </cell>
          <cell r="I376" t="str">
            <v>kWh</v>
          </cell>
          <cell r="J376" t="str">
            <v>1x4/7</v>
          </cell>
          <cell r="K376">
            <v>0</v>
          </cell>
          <cell r="L376">
            <v>0</v>
          </cell>
          <cell r="M376">
            <v>1</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58499744.818360664</v>
          </cell>
          <cell r="BX376">
            <v>58499744.818360664</v>
          </cell>
          <cell r="BY376">
            <v>79392.510824918048</v>
          </cell>
          <cell r="BZ376">
            <v>27160.595808524595</v>
          </cell>
          <cell r="CA376">
            <v>20892.76600655738</v>
          </cell>
          <cell r="CB376">
            <v>45953.127360000006</v>
          </cell>
          <cell r="CC376">
            <v>225542</v>
          </cell>
          <cell r="CD376">
            <v>398941</v>
          </cell>
          <cell r="CE376">
            <v>54575.135999999999</v>
          </cell>
          <cell r="CF376">
            <v>196153.84615384616</v>
          </cell>
          <cell r="CG376">
            <v>1</v>
          </cell>
          <cell r="CH376">
            <v>1.1876261559404777</v>
          </cell>
          <cell r="CI376">
            <v>0.86969986146192801</v>
          </cell>
          <cell r="CJ376">
            <v>378174.85479384614</v>
          </cell>
        </row>
        <row r="377">
          <cell r="A377">
            <v>316</v>
          </cell>
          <cell r="B377" t="str">
            <v xml:space="preserve">             800,0 lÝt</v>
          </cell>
          <cell r="C377">
            <v>140</v>
          </cell>
          <cell r="D377">
            <v>0.95</v>
          </cell>
          <cell r="E377">
            <v>20</v>
          </cell>
          <cell r="F377">
            <v>6.5</v>
          </cell>
          <cell r="G377">
            <v>5</v>
          </cell>
          <cell r="H377">
            <v>60</v>
          </cell>
          <cell r="I377" t="str">
            <v>kWh</v>
          </cell>
          <cell r="J377" t="str">
            <v>1x4/7</v>
          </cell>
          <cell r="K377">
            <v>0</v>
          </cell>
          <cell r="L377">
            <v>0</v>
          </cell>
          <cell r="M377">
            <v>1</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78999862.819672123</v>
          </cell>
          <cell r="BX377">
            <v>78999862.819672123</v>
          </cell>
          <cell r="BY377">
            <v>107214.09954098359</v>
          </cell>
          <cell r="BZ377">
            <v>36678.507737704917</v>
          </cell>
          <cell r="CA377">
            <v>28214.236721311474</v>
          </cell>
          <cell r="CB377">
            <v>82059.156000000003</v>
          </cell>
          <cell r="CC377">
            <v>225542</v>
          </cell>
          <cell r="CD377">
            <v>479708</v>
          </cell>
          <cell r="CE377">
            <v>97455.6</v>
          </cell>
          <cell r="CF377">
            <v>196153.84615384616</v>
          </cell>
          <cell r="CG377">
            <v>1</v>
          </cell>
          <cell r="CH377">
            <v>1.1876261559404779</v>
          </cell>
          <cell r="CI377">
            <v>0.86969986146192801</v>
          </cell>
          <cell r="CJ377">
            <v>465716.29015384614</v>
          </cell>
        </row>
        <row r="378">
          <cell r="A378">
            <v>317</v>
          </cell>
          <cell r="B378" t="str">
            <v xml:space="preserve">             1150,0 lÝt</v>
          </cell>
          <cell r="C378">
            <v>140</v>
          </cell>
          <cell r="D378">
            <v>0.95</v>
          </cell>
          <cell r="E378">
            <v>20</v>
          </cell>
          <cell r="F378">
            <v>6.3</v>
          </cell>
          <cell r="G378">
            <v>5</v>
          </cell>
          <cell r="H378">
            <v>72</v>
          </cell>
          <cell r="I378" t="str">
            <v>kWh</v>
          </cell>
          <cell r="J378" t="str">
            <v>1x4/7</v>
          </cell>
          <cell r="K378">
            <v>0</v>
          </cell>
          <cell r="L378">
            <v>0</v>
          </cell>
          <cell r="M378">
            <v>1</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100199807.89438945</v>
          </cell>
          <cell r="BX378">
            <v>100199807.89438945</v>
          </cell>
          <cell r="BY378">
            <v>135985.45357095712</v>
          </cell>
          <cell r="BZ378">
            <v>45089.913552475256</v>
          </cell>
          <cell r="CA378">
            <v>35785.645676567663</v>
          </cell>
          <cell r="CB378">
            <v>98470.987200000003</v>
          </cell>
          <cell r="CC378">
            <v>225542</v>
          </cell>
          <cell r="CD378">
            <v>540874</v>
          </cell>
          <cell r="CE378">
            <v>116946.72</v>
          </cell>
          <cell r="CF378">
            <v>196153.84615384616</v>
          </cell>
          <cell r="CG378">
            <v>1</v>
          </cell>
          <cell r="CH378">
            <v>1.1876261559404779</v>
          </cell>
          <cell r="CI378">
            <v>0.86969986146192801</v>
          </cell>
          <cell r="CJ378">
            <v>529961.57895384624</v>
          </cell>
        </row>
        <row r="379">
          <cell r="A379">
            <v>318</v>
          </cell>
          <cell r="B379" t="str">
            <v xml:space="preserve">             1600,0 lÝt</v>
          </cell>
          <cell r="C379">
            <v>140</v>
          </cell>
          <cell r="D379">
            <v>0.95</v>
          </cell>
          <cell r="E379">
            <v>20</v>
          </cell>
          <cell r="F379">
            <v>6.3</v>
          </cell>
          <cell r="G379">
            <v>5</v>
          </cell>
          <cell r="H379">
            <v>96</v>
          </cell>
          <cell r="I379" t="str">
            <v>kWh</v>
          </cell>
          <cell r="J379" t="str">
            <v>1x4/7</v>
          </cell>
          <cell r="K379">
            <v>0</v>
          </cell>
          <cell r="L379">
            <v>0</v>
          </cell>
          <cell r="M379">
            <v>1</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137500029.8877888</v>
          </cell>
          <cell r="BX379">
            <v>137500029.8877888</v>
          </cell>
          <cell r="BY379">
            <v>186607.18341914195</v>
          </cell>
          <cell r="BZ379">
            <v>61875.013449504957</v>
          </cell>
          <cell r="CA379">
            <v>49107.153531353149</v>
          </cell>
          <cell r="CB379">
            <v>131294.6496</v>
          </cell>
          <cell r="CC379">
            <v>225542</v>
          </cell>
          <cell r="CD379">
            <v>654426</v>
          </cell>
          <cell r="CE379">
            <v>155928.95999999999</v>
          </cell>
          <cell r="CF379">
            <v>196153.84615384616</v>
          </cell>
          <cell r="CG379">
            <v>1</v>
          </cell>
          <cell r="CH379">
            <v>1.1876261559404777</v>
          </cell>
          <cell r="CI379">
            <v>0.86969986146192801</v>
          </cell>
          <cell r="CJ379">
            <v>649672.1565538462</v>
          </cell>
        </row>
        <row r="380">
          <cell r="A380">
            <v>0</v>
          </cell>
          <cell r="B380" t="str">
            <v xml:space="preserve">M¸y trén v÷a - dung tÝch: </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row>
        <row r="381">
          <cell r="A381">
            <v>319</v>
          </cell>
          <cell r="B381" t="str">
            <v xml:space="preserve">             80,0 lÝt</v>
          </cell>
          <cell r="C381">
            <v>120</v>
          </cell>
          <cell r="D381">
            <v>0.95</v>
          </cell>
          <cell r="E381">
            <v>20</v>
          </cell>
          <cell r="F381">
            <v>6.8</v>
          </cell>
          <cell r="G381">
            <v>5</v>
          </cell>
          <cell r="H381">
            <v>5.28</v>
          </cell>
          <cell r="I381" t="str">
            <v>kWh</v>
          </cell>
          <cell r="J381" t="str">
            <v>1x3/7</v>
          </cell>
          <cell r="K381">
            <v>0</v>
          </cell>
          <cell r="L381">
            <v>1</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11200049.716363637</v>
          </cell>
          <cell r="BX381">
            <v>11200049.716363637</v>
          </cell>
          <cell r="BY381">
            <v>17733.41205090909</v>
          </cell>
          <cell r="BZ381">
            <v>6346.6948392727272</v>
          </cell>
          <cell r="CA381">
            <v>4666.6873818181821</v>
          </cell>
          <cell r="CB381">
            <v>7221.2057280000008</v>
          </cell>
          <cell r="CC381">
            <v>193557</v>
          </cell>
          <cell r="CD381">
            <v>229525</v>
          </cell>
          <cell r="CE381">
            <v>8576.0928000000004</v>
          </cell>
          <cell r="CF381">
            <v>166153.84615384616</v>
          </cell>
          <cell r="CG381">
            <v>1</v>
          </cell>
          <cell r="CH381">
            <v>1.1876261559404777</v>
          </cell>
          <cell r="CI381">
            <v>0.85842333862296971</v>
          </cell>
          <cell r="CJ381">
            <v>203476.73322584614</v>
          </cell>
        </row>
        <row r="382">
          <cell r="A382">
            <v>320</v>
          </cell>
          <cell r="B382" t="str">
            <v xml:space="preserve">             110,0 lÝt</v>
          </cell>
          <cell r="C382">
            <v>120</v>
          </cell>
          <cell r="D382">
            <v>0.95</v>
          </cell>
          <cell r="E382">
            <v>20</v>
          </cell>
          <cell r="F382">
            <v>6.8</v>
          </cell>
          <cell r="G382">
            <v>5</v>
          </cell>
          <cell r="H382">
            <v>7.68</v>
          </cell>
          <cell r="I382" t="str">
            <v>kWh</v>
          </cell>
          <cell r="J382" t="str">
            <v>1x3/7</v>
          </cell>
          <cell r="K382">
            <v>0</v>
          </cell>
          <cell r="L382">
            <v>1</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12850296.635844156</v>
          </cell>
          <cell r="BX382">
            <v>12850296.635844156</v>
          </cell>
          <cell r="BY382">
            <v>20346.303006753245</v>
          </cell>
          <cell r="BZ382">
            <v>7281.834760311689</v>
          </cell>
          <cell r="CA382">
            <v>5354.2902649350663</v>
          </cell>
          <cell r="CB382">
            <v>10503.571968</v>
          </cell>
          <cell r="CC382">
            <v>193557</v>
          </cell>
          <cell r="CD382">
            <v>237043</v>
          </cell>
          <cell r="CE382">
            <v>12474.316799999999</v>
          </cell>
          <cell r="CF382">
            <v>166153.84615384616</v>
          </cell>
          <cell r="CG382">
            <v>1</v>
          </cell>
          <cell r="CH382">
            <v>1.1876261559404777</v>
          </cell>
          <cell r="CI382">
            <v>0.85842333862296971</v>
          </cell>
          <cell r="CJ382">
            <v>211610.59098584615</v>
          </cell>
        </row>
        <row r="383">
          <cell r="A383">
            <v>321</v>
          </cell>
          <cell r="B383" t="str">
            <v xml:space="preserve">             150,0 lÝt</v>
          </cell>
          <cell r="C383">
            <v>120</v>
          </cell>
          <cell r="D383">
            <v>0.95</v>
          </cell>
          <cell r="E383">
            <v>20</v>
          </cell>
          <cell r="F383">
            <v>6.8</v>
          </cell>
          <cell r="G383">
            <v>5</v>
          </cell>
          <cell r="H383">
            <v>8.4</v>
          </cell>
          <cell r="I383" t="str">
            <v>kWh</v>
          </cell>
          <cell r="J383" t="str">
            <v>1x3/7</v>
          </cell>
          <cell r="K383">
            <v>0</v>
          </cell>
          <cell r="L383">
            <v>1</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15550020.062337659</v>
          </cell>
          <cell r="BX383">
            <v>15550020.062337659</v>
          </cell>
          <cell r="BY383">
            <v>24620.865098701292</v>
          </cell>
          <cell r="BZ383">
            <v>8811.6780353246741</v>
          </cell>
          <cell r="CA383">
            <v>6479.1750259740247</v>
          </cell>
          <cell r="CB383">
            <v>11488.281840000001</v>
          </cell>
          <cell r="CC383">
            <v>193557</v>
          </cell>
          <cell r="CD383">
            <v>244957</v>
          </cell>
          <cell r="CE383">
            <v>13643.784</v>
          </cell>
          <cell r="CF383">
            <v>166153.84615384616</v>
          </cell>
          <cell r="CG383">
            <v>1</v>
          </cell>
          <cell r="CH383">
            <v>1.1876261559404777</v>
          </cell>
          <cell r="CI383">
            <v>0.85842333862296971</v>
          </cell>
          <cell r="CJ383">
            <v>219709.34831384616</v>
          </cell>
        </row>
        <row r="384">
          <cell r="A384">
            <v>322</v>
          </cell>
          <cell r="B384" t="str">
            <v xml:space="preserve">             200,0 lÝt</v>
          </cell>
          <cell r="C384">
            <v>120</v>
          </cell>
          <cell r="D384">
            <v>0.95</v>
          </cell>
          <cell r="E384">
            <v>20</v>
          </cell>
          <cell r="F384">
            <v>6.8</v>
          </cell>
          <cell r="G384">
            <v>5</v>
          </cell>
          <cell r="H384">
            <v>9.6</v>
          </cell>
          <cell r="I384" t="str">
            <v>kWh</v>
          </cell>
          <cell r="J384" t="str">
            <v>1x3/7</v>
          </cell>
          <cell r="K384">
            <v>0</v>
          </cell>
          <cell r="L384">
            <v>1</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17949948.716883112</v>
          </cell>
          <cell r="BX384">
            <v>17949948.716883112</v>
          </cell>
          <cell r="BY384">
            <v>28420.752135064926</v>
          </cell>
          <cell r="BZ384">
            <v>10171.637606233764</v>
          </cell>
          <cell r="CA384">
            <v>7479.1452987012972</v>
          </cell>
          <cell r="CB384">
            <v>13129.464960000001</v>
          </cell>
          <cell r="CC384">
            <v>193557</v>
          </cell>
          <cell r="CD384">
            <v>252758</v>
          </cell>
          <cell r="CE384">
            <v>15592.895999999999</v>
          </cell>
          <cell r="CF384">
            <v>166153.84615384616</v>
          </cell>
          <cell r="CG384">
            <v>1</v>
          </cell>
          <cell r="CH384">
            <v>1.1876261559404777</v>
          </cell>
          <cell r="CI384">
            <v>0.85842333862296971</v>
          </cell>
          <cell r="CJ384">
            <v>227818.27719384615</v>
          </cell>
        </row>
        <row r="385">
          <cell r="A385">
            <v>323</v>
          </cell>
          <cell r="B385" t="str">
            <v xml:space="preserve">             250,0 lÝt</v>
          </cell>
          <cell r="C385">
            <v>120</v>
          </cell>
          <cell r="D385">
            <v>0.95</v>
          </cell>
          <cell r="E385">
            <v>20</v>
          </cell>
          <cell r="F385">
            <v>6.8</v>
          </cell>
          <cell r="G385">
            <v>5</v>
          </cell>
          <cell r="H385">
            <v>10.8</v>
          </cell>
          <cell r="I385" t="str">
            <v>kWh</v>
          </cell>
          <cell r="J385" t="str">
            <v>1x3/7</v>
          </cell>
          <cell r="K385">
            <v>0</v>
          </cell>
          <cell r="L385">
            <v>1</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19950137.111688305</v>
          </cell>
          <cell r="BX385">
            <v>19950137.111688305</v>
          </cell>
          <cell r="BY385">
            <v>31587.717093506482</v>
          </cell>
          <cell r="BZ385">
            <v>11305.077696623373</v>
          </cell>
          <cell r="CA385">
            <v>8312.557129870127</v>
          </cell>
          <cell r="CB385">
            <v>14770.648080000003</v>
          </cell>
          <cell r="CC385">
            <v>193557</v>
          </cell>
          <cell r="CD385">
            <v>259533</v>
          </cell>
          <cell r="CE385">
            <v>17542.008000000002</v>
          </cell>
          <cell r="CF385">
            <v>166153.84615384616</v>
          </cell>
          <cell r="CG385">
            <v>1</v>
          </cell>
          <cell r="CH385">
            <v>1.1876261559404777</v>
          </cell>
          <cell r="CI385">
            <v>0.85842333862296971</v>
          </cell>
          <cell r="CJ385">
            <v>234901.20607384614</v>
          </cell>
        </row>
        <row r="386">
          <cell r="A386">
            <v>324</v>
          </cell>
          <cell r="B386" t="str">
            <v xml:space="preserve">             325,0 lÝt</v>
          </cell>
          <cell r="C386">
            <v>120</v>
          </cell>
          <cell r="D386">
            <v>0.95</v>
          </cell>
          <cell r="E386">
            <v>20</v>
          </cell>
          <cell r="F386">
            <v>6.8</v>
          </cell>
          <cell r="G386">
            <v>5</v>
          </cell>
          <cell r="H386">
            <v>16.8</v>
          </cell>
          <cell r="I386" t="str">
            <v>kWh</v>
          </cell>
          <cell r="J386" t="str">
            <v>1x3/7</v>
          </cell>
          <cell r="K386">
            <v>0</v>
          </cell>
          <cell r="L386">
            <v>1</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28250040.124675319</v>
          </cell>
          <cell r="BX386">
            <v>28250040.124675319</v>
          </cell>
          <cell r="BY386">
            <v>44729.230197402583</v>
          </cell>
          <cell r="BZ386">
            <v>16008.356070649348</v>
          </cell>
          <cell r="CA386">
            <v>11770.850051948049</v>
          </cell>
          <cell r="CB386">
            <v>22976.563680000003</v>
          </cell>
          <cell r="CC386">
            <v>193557</v>
          </cell>
          <cell r="CD386">
            <v>289042</v>
          </cell>
          <cell r="CE386">
            <v>27287.567999999999</v>
          </cell>
          <cell r="CF386">
            <v>166153.84615384616</v>
          </cell>
          <cell r="CG386">
            <v>1</v>
          </cell>
          <cell r="CH386">
            <v>1.1876261559404777</v>
          </cell>
          <cell r="CI386">
            <v>0.85842333862296971</v>
          </cell>
          <cell r="CJ386">
            <v>265949.85047384613</v>
          </cell>
        </row>
        <row r="387">
          <cell r="A387">
            <v>0</v>
          </cell>
          <cell r="B387" t="str">
            <v xml:space="preserve">Tr¹m trén bª t«ng - n¨ng suÊt: </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row>
        <row r="388">
          <cell r="A388">
            <v>325</v>
          </cell>
          <cell r="B388" t="str">
            <v xml:space="preserve">             16,0  m3/h</v>
          </cell>
          <cell r="C388">
            <v>220</v>
          </cell>
          <cell r="D388">
            <v>0.95</v>
          </cell>
          <cell r="E388">
            <v>18</v>
          </cell>
          <cell r="F388">
            <v>5.8</v>
          </cell>
          <cell r="G388">
            <v>5</v>
          </cell>
          <cell r="H388">
            <v>92.4</v>
          </cell>
          <cell r="I388" t="str">
            <v>kWh</v>
          </cell>
          <cell r="J388" t="str">
            <v>1x3/7+1x5/7</v>
          </cell>
          <cell r="K388">
            <v>0</v>
          </cell>
          <cell r="L388">
            <v>1</v>
          </cell>
          <cell r="M388">
            <v>0</v>
          </cell>
          <cell r="N388">
            <v>1</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791799634.21935475</v>
          </cell>
          <cell r="BX388">
            <v>791799634.21935475</v>
          </cell>
          <cell r="BY388">
            <v>615444.26114322571</v>
          </cell>
          <cell r="BZ388">
            <v>208747.17629419352</v>
          </cell>
          <cell r="CA388">
            <v>179954.46232258066</v>
          </cell>
          <cell r="CB388">
            <v>126371.10024000001</v>
          </cell>
          <cell r="CC388">
            <v>457481</v>
          </cell>
          <cell r="CD388">
            <v>1587997.9999999998</v>
          </cell>
          <cell r="CE388">
            <v>150081.62400000001</v>
          </cell>
          <cell r="CF388">
            <v>397692.30769230769</v>
          </cell>
          <cell r="CG388">
            <v>1</v>
          </cell>
          <cell r="CH388">
            <v>1.1876261559404777</v>
          </cell>
          <cell r="CI388">
            <v>0.86930890614540868</v>
          </cell>
          <cell r="CJ388">
            <v>1551919.8314523075</v>
          </cell>
        </row>
        <row r="389">
          <cell r="A389">
            <v>326</v>
          </cell>
          <cell r="B389" t="str">
            <v xml:space="preserve">             20,0  m3/h</v>
          </cell>
          <cell r="C389">
            <v>220</v>
          </cell>
          <cell r="D389">
            <v>0.95</v>
          </cell>
          <cell r="E389">
            <v>18</v>
          </cell>
          <cell r="F389">
            <v>5.6</v>
          </cell>
          <cell r="G389">
            <v>5</v>
          </cell>
          <cell r="H389">
            <v>92.4</v>
          </cell>
          <cell r="I389" t="str">
            <v>kWh</v>
          </cell>
          <cell r="J389" t="str">
            <v>1x3/7+1x5/7</v>
          </cell>
          <cell r="K389">
            <v>0</v>
          </cell>
          <cell r="L389">
            <v>1</v>
          </cell>
          <cell r="M389">
            <v>0</v>
          </cell>
          <cell r="N389">
            <v>1</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931699920.38700366</v>
          </cell>
          <cell r="BX389">
            <v>931699920.38700366</v>
          </cell>
          <cell r="BY389">
            <v>724184.93811898923</v>
          </cell>
          <cell r="BZ389">
            <v>237159.97973487363</v>
          </cell>
          <cell r="CA389">
            <v>211749.9819061372</v>
          </cell>
          <cell r="CB389">
            <v>126371.10024000001</v>
          </cell>
          <cell r="CC389">
            <v>457481</v>
          </cell>
          <cell r="CD389">
            <v>1756947</v>
          </cell>
          <cell r="CE389">
            <v>150081.62400000001</v>
          </cell>
          <cell r="CF389">
            <v>397692.30769230769</v>
          </cell>
          <cell r="CG389">
            <v>1</v>
          </cell>
          <cell r="CH389">
            <v>1.1876261559404777</v>
          </cell>
          <cell r="CI389">
            <v>0.86930890614540868</v>
          </cell>
          <cell r="CJ389">
            <v>1720868.8314523078</v>
          </cell>
        </row>
        <row r="390">
          <cell r="A390">
            <v>327</v>
          </cell>
          <cell r="B390" t="str">
            <v xml:space="preserve">             22,0  m3/h</v>
          </cell>
          <cell r="C390">
            <v>220</v>
          </cell>
          <cell r="D390">
            <v>0.95</v>
          </cell>
          <cell r="E390">
            <v>18</v>
          </cell>
          <cell r="F390">
            <v>5.6</v>
          </cell>
          <cell r="G390">
            <v>5</v>
          </cell>
          <cell r="H390">
            <v>99</v>
          </cell>
          <cell r="I390" t="str">
            <v>kWh</v>
          </cell>
          <cell r="J390" t="str">
            <v>1x3/7+1x5/7</v>
          </cell>
          <cell r="K390">
            <v>0</v>
          </cell>
          <cell r="L390">
            <v>1</v>
          </cell>
          <cell r="M390">
            <v>0</v>
          </cell>
          <cell r="N390">
            <v>1</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1040099950.8014441</v>
          </cell>
          <cell r="BX390">
            <v>1040099950.8014441</v>
          </cell>
          <cell r="BY390">
            <v>808441.32539566781</v>
          </cell>
          <cell r="BZ390">
            <v>264752.71474945848</v>
          </cell>
          <cell r="CA390">
            <v>236386.35245487365</v>
          </cell>
          <cell r="CB390">
            <v>135397.60740000001</v>
          </cell>
          <cell r="CC390">
            <v>457481</v>
          </cell>
          <cell r="CD390">
            <v>1902459</v>
          </cell>
          <cell r="CE390">
            <v>160801.74</v>
          </cell>
          <cell r="CF390">
            <v>397692.30769230769</v>
          </cell>
          <cell r="CG390">
            <v>1</v>
          </cell>
          <cell r="CH390">
            <v>1.1876261559404777</v>
          </cell>
          <cell r="CI390">
            <v>0.86930890614540868</v>
          </cell>
          <cell r="CJ390">
            <v>1868074.4402923076</v>
          </cell>
        </row>
        <row r="391">
          <cell r="A391">
            <v>328</v>
          </cell>
          <cell r="B391" t="str">
            <v xml:space="preserve">             25,0  m3/h</v>
          </cell>
          <cell r="C391">
            <v>220</v>
          </cell>
          <cell r="D391">
            <v>0.95</v>
          </cell>
          <cell r="E391">
            <v>18</v>
          </cell>
          <cell r="F391">
            <v>5.6</v>
          </cell>
          <cell r="G391">
            <v>5</v>
          </cell>
          <cell r="H391">
            <v>115.5</v>
          </cell>
          <cell r="I391" t="str">
            <v>kWh</v>
          </cell>
          <cell r="J391" t="str">
            <v>1x3/7+1x5/7</v>
          </cell>
          <cell r="K391">
            <v>0</v>
          </cell>
          <cell r="L391">
            <v>1</v>
          </cell>
          <cell r="M391">
            <v>0</v>
          </cell>
          <cell r="N391">
            <v>1</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1102499521.4223828</v>
          </cell>
          <cell r="BX391">
            <v>1102499521.4223828</v>
          </cell>
          <cell r="BY391">
            <v>856942.80983285198</v>
          </cell>
          <cell r="BZ391">
            <v>280636.24181660649</v>
          </cell>
          <cell r="CA391">
            <v>250568.07305054157</v>
          </cell>
          <cell r="CB391">
            <v>157963.87530000001</v>
          </cell>
          <cell r="CC391">
            <v>457481</v>
          </cell>
          <cell r="CD391">
            <v>2003592</v>
          </cell>
          <cell r="CE391">
            <v>187602.03</v>
          </cell>
          <cell r="CF391">
            <v>397692.30769230769</v>
          </cell>
          <cell r="CG391">
            <v>1</v>
          </cell>
          <cell r="CH391">
            <v>1.1876261559404777</v>
          </cell>
          <cell r="CI391">
            <v>0.86930890614540868</v>
          </cell>
          <cell r="CJ391">
            <v>1973441.4623923078</v>
          </cell>
        </row>
        <row r="392">
          <cell r="A392">
            <v>329</v>
          </cell>
          <cell r="B392" t="str">
            <v xml:space="preserve">             30,0  m3/h</v>
          </cell>
          <cell r="C392">
            <v>220</v>
          </cell>
          <cell r="D392">
            <v>0.95</v>
          </cell>
          <cell r="E392">
            <v>18</v>
          </cell>
          <cell r="F392">
            <v>5.6</v>
          </cell>
          <cell r="G392">
            <v>5</v>
          </cell>
          <cell r="H392">
            <v>171.6</v>
          </cell>
          <cell r="I392" t="str">
            <v>kWh</v>
          </cell>
          <cell r="J392" t="str">
            <v>2x3/7+1x5/7</v>
          </cell>
          <cell r="K392">
            <v>0</v>
          </cell>
          <cell r="L392">
            <v>2</v>
          </cell>
          <cell r="M392">
            <v>0</v>
          </cell>
          <cell r="N392">
            <v>1</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1392900068.7537906</v>
          </cell>
          <cell r="BX392">
            <v>1392900068.7537906</v>
          </cell>
          <cell r="BY392">
            <v>1082663.2352586281</v>
          </cell>
          <cell r="BZ392">
            <v>354556.38113732846</v>
          </cell>
          <cell r="CA392">
            <v>316568.1974440433</v>
          </cell>
          <cell r="CB392">
            <v>234689.18616000001</v>
          </cell>
          <cell r="CC392">
            <v>651038</v>
          </cell>
          <cell r="CD392">
            <v>2639515</v>
          </cell>
          <cell r="CE392">
            <v>278723.016</v>
          </cell>
          <cell r="CF392">
            <v>563846.15384615387</v>
          </cell>
          <cell r="CG392">
            <v>1</v>
          </cell>
          <cell r="CH392">
            <v>1.1876261559404777</v>
          </cell>
          <cell r="CI392">
            <v>0.86607257002840676</v>
          </cell>
          <cell r="CJ392">
            <v>2596356.9836861538</v>
          </cell>
        </row>
        <row r="393">
          <cell r="A393">
            <v>330</v>
          </cell>
          <cell r="B393" t="str">
            <v xml:space="preserve">             50,0  m3/h</v>
          </cell>
          <cell r="C393">
            <v>220</v>
          </cell>
          <cell r="D393">
            <v>0.95</v>
          </cell>
          <cell r="E393">
            <v>18</v>
          </cell>
          <cell r="F393">
            <v>5.6</v>
          </cell>
          <cell r="G393">
            <v>5</v>
          </cell>
          <cell r="H393">
            <v>198</v>
          </cell>
          <cell r="I393" t="str">
            <v>kWh</v>
          </cell>
          <cell r="J393" t="str">
            <v>2x3/7+1x5/7</v>
          </cell>
          <cell r="K393">
            <v>0</v>
          </cell>
          <cell r="L393">
            <v>2</v>
          </cell>
          <cell r="M393">
            <v>0</v>
          </cell>
          <cell r="N393">
            <v>1</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2223600190.4115524</v>
          </cell>
          <cell r="BX393">
            <v>2223600190.4115524</v>
          </cell>
          <cell r="BY393">
            <v>1728343.7843653429</v>
          </cell>
          <cell r="BZ393">
            <v>566007.32119566784</v>
          </cell>
          <cell r="CA393">
            <v>505363.67963898921</v>
          </cell>
          <cell r="CB393">
            <v>270795.21480000002</v>
          </cell>
          <cell r="CC393">
            <v>651038</v>
          </cell>
          <cell r="CD393">
            <v>3721548</v>
          </cell>
          <cell r="CE393">
            <v>321603.48</v>
          </cell>
          <cell r="CF393">
            <v>563846.15384615387</v>
          </cell>
          <cell r="CG393">
            <v>1</v>
          </cell>
          <cell r="CH393">
            <v>1.1876261559404777</v>
          </cell>
          <cell r="CI393">
            <v>0.86607257002840676</v>
          </cell>
          <cell r="CJ393">
            <v>3685164.4190461538</v>
          </cell>
        </row>
        <row r="394">
          <cell r="A394">
            <v>331</v>
          </cell>
          <cell r="B394" t="str">
            <v xml:space="preserve">             60,0  m3/h</v>
          </cell>
          <cell r="C394">
            <v>220</v>
          </cell>
          <cell r="D394">
            <v>0.95</v>
          </cell>
          <cell r="E394">
            <v>17</v>
          </cell>
          <cell r="F394">
            <v>5.25</v>
          </cell>
          <cell r="G394">
            <v>5</v>
          </cell>
          <cell r="H394">
            <v>265.2</v>
          </cell>
          <cell r="I394" t="str">
            <v>kWh</v>
          </cell>
          <cell r="J394" t="str">
            <v>2x3/7+1x5/7</v>
          </cell>
          <cell r="K394">
            <v>0</v>
          </cell>
          <cell r="L394">
            <v>2</v>
          </cell>
          <cell r="M394">
            <v>0</v>
          </cell>
          <cell r="N394">
            <v>1</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2446100442.0666666</v>
          </cell>
          <cell r="BX394">
            <v>2446100442.0666666</v>
          </cell>
          <cell r="BY394">
            <v>1795660.0972443938</v>
          </cell>
          <cell r="BZ394">
            <v>583728.51458409091</v>
          </cell>
          <cell r="CA394">
            <v>555931.91865151515</v>
          </cell>
          <cell r="CB394">
            <v>362701.46952000004</v>
          </cell>
          <cell r="CC394">
            <v>651038</v>
          </cell>
          <cell r="CD394">
            <v>3949060</v>
          </cell>
          <cell r="CE394">
            <v>430753.75199999998</v>
          </cell>
          <cell r="CF394">
            <v>563846.15384615387</v>
          </cell>
          <cell r="CG394">
            <v>1</v>
          </cell>
          <cell r="CH394">
            <v>1.1876261559404777</v>
          </cell>
          <cell r="CI394">
            <v>0.86607257002840676</v>
          </cell>
          <cell r="CJ394">
            <v>3929920.4363261536</v>
          </cell>
        </row>
        <row r="395">
          <cell r="A395">
            <v>332</v>
          </cell>
          <cell r="B395" t="str">
            <v xml:space="preserve">             75,0  m3/h</v>
          </cell>
          <cell r="C395">
            <v>220</v>
          </cell>
          <cell r="D395">
            <v>0.95</v>
          </cell>
          <cell r="E395">
            <v>17</v>
          </cell>
          <cell r="F395">
            <v>5.25</v>
          </cell>
          <cell r="G395">
            <v>5</v>
          </cell>
          <cell r="H395">
            <v>417.6</v>
          </cell>
          <cell r="I395" t="str">
            <v>kWh</v>
          </cell>
          <cell r="J395" t="str">
            <v>2x3/7+1x4/7+1x6/7</v>
          </cell>
          <cell r="K395">
            <v>0</v>
          </cell>
          <cell r="L395">
            <v>2</v>
          </cell>
          <cell r="M395">
            <v>1</v>
          </cell>
          <cell r="N395">
            <v>0</v>
          </cell>
          <cell r="O395">
            <v>1</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2823700228.5333333</v>
          </cell>
          <cell r="BX395">
            <v>2823700228.5333333</v>
          </cell>
          <cell r="BY395">
            <v>2072852.6677642425</v>
          </cell>
          <cell r="BZ395">
            <v>673837.55453636358</v>
          </cell>
          <cell r="CA395">
            <v>641750.05193939398</v>
          </cell>
          <cell r="CB395">
            <v>571131.72576000006</v>
          </cell>
          <cell r="CC395">
            <v>920559</v>
          </cell>
          <cell r="CD395">
            <v>4880131</v>
          </cell>
          <cell r="CE395">
            <v>678290.97600000002</v>
          </cell>
          <cell r="CF395">
            <v>802307.69230769237</v>
          </cell>
          <cell r="CG395">
            <v>1</v>
          </cell>
          <cell r="CH395">
            <v>1.1876261559404777</v>
          </cell>
          <cell r="CI395">
            <v>0.87154402086959382</v>
          </cell>
          <cell r="CJ395">
            <v>4869038.942547692</v>
          </cell>
        </row>
        <row r="396">
          <cell r="A396">
            <v>333</v>
          </cell>
          <cell r="B396" t="str">
            <v xml:space="preserve">             125,0  m3/h</v>
          </cell>
          <cell r="C396">
            <v>220</v>
          </cell>
          <cell r="D396">
            <v>0.95</v>
          </cell>
          <cell r="E396">
            <v>17</v>
          </cell>
          <cell r="F396">
            <v>5.25</v>
          </cell>
          <cell r="G396">
            <v>5</v>
          </cell>
          <cell r="H396">
            <v>445.5</v>
          </cell>
          <cell r="I396" t="str">
            <v>kWh</v>
          </cell>
          <cell r="J396" t="str">
            <v>2x3/7+1x4/7+1x6/7</v>
          </cell>
          <cell r="K396">
            <v>0</v>
          </cell>
          <cell r="L396">
            <v>2</v>
          </cell>
          <cell r="M396">
            <v>1</v>
          </cell>
          <cell r="N396">
            <v>0</v>
          </cell>
          <cell r="O396">
            <v>1</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4688299805.5833321</v>
          </cell>
          <cell r="BX396">
            <v>4688299805.5833321</v>
          </cell>
          <cell r="BY396">
            <v>3441638.2663714001</v>
          </cell>
          <cell r="BZ396">
            <v>1118798.8172414768</v>
          </cell>
          <cell r="CA396">
            <v>1065522.683087121</v>
          </cell>
          <cell r="CB396">
            <v>609289.23330000008</v>
          </cell>
          <cell r="CC396">
            <v>920559</v>
          </cell>
          <cell r="CD396">
            <v>7155807.9999999981</v>
          </cell>
          <cell r="CE396">
            <v>723607.83</v>
          </cell>
          <cell r="CF396">
            <v>802307.69230769237</v>
          </cell>
          <cell r="CG396">
            <v>1</v>
          </cell>
          <cell r="CH396">
            <v>1.1876261559404777</v>
          </cell>
          <cell r="CI396">
            <v>0.87154402086959382</v>
          </cell>
          <cell r="CJ396">
            <v>7151875.2890076898</v>
          </cell>
        </row>
        <row r="397">
          <cell r="A397">
            <v>334</v>
          </cell>
          <cell r="B397" t="str">
            <v xml:space="preserve">             160,0  m3/h</v>
          </cell>
          <cell r="C397">
            <v>220</v>
          </cell>
          <cell r="D397">
            <v>0.95</v>
          </cell>
          <cell r="E397">
            <v>17</v>
          </cell>
          <cell r="F397">
            <v>5</v>
          </cell>
          <cell r="G397">
            <v>5</v>
          </cell>
          <cell r="H397">
            <v>553.1</v>
          </cell>
          <cell r="I397" t="str">
            <v>kWh</v>
          </cell>
          <cell r="J397" t="str">
            <v>3x3/7+1x4/7+1x6/7</v>
          </cell>
          <cell r="K397">
            <v>0</v>
          </cell>
          <cell r="L397">
            <v>3</v>
          </cell>
          <cell r="M397">
            <v>1</v>
          </cell>
          <cell r="N397">
            <v>0</v>
          </cell>
          <cell r="O397">
            <v>1</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4922700100.6760988</v>
          </cell>
          <cell r="BX397">
            <v>4922700100.6760988</v>
          </cell>
          <cell r="BY397">
            <v>3613709.3920872277</v>
          </cell>
          <cell r="BZ397">
            <v>1118795.4774263862</v>
          </cell>
          <cell r="CA397">
            <v>1118795.4774263862</v>
          </cell>
          <cell r="CB397">
            <v>756448.65306000004</v>
          </cell>
          <cell r="CC397">
            <v>1114116</v>
          </cell>
          <cell r="CD397">
            <v>7721865.0000000009</v>
          </cell>
          <cell r="CE397">
            <v>898378.20600000001</v>
          </cell>
          <cell r="CF397">
            <v>968461.5384615385</v>
          </cell>
          <cell r="CG397">
            <v>1</v>
          </cell>
          <cell r="CH397">
            <v>1.1876261559404777</v>
          </cell>
          <cell r="CI397">
            <v>0.86926454557832267</v>
          </cell>
          <cell r="CJ397">
            <v>7718140.0914015397</v>
          </cell>
        </row>
        <row r="398">
          <cell r="A398">
            <v>0</v>
          </cell>
          <cell r="B398" t="str">
            <v>M¸y b¬m v÷a - n¨ng suÊt:</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row>
        <row r="399">
          <cell r="A399">
            <v>335</v>
          </cell>
          <cell r="B399" t="str">
            <v xml:space="preserve">             2,0  m3/h</v>
          </cell>
          <cell r="C399">
            <v>110</v>
          </cell>
          <cell r="D399">
            <v>0.95</v>
          </cell>
          <cell r="E399">
            <v>20</v>
          </cell>
          <cell r="F399">
            <v>6.6</v>
          </cell>
          <cell r="G399">
            <v>5</v>
          </cell>
          <cell r="H399">
            <v>12</v>
          </cell>
          <cell r="I399" t="str">
            <v>kWh</v>
          </cell>
          <cell r="J399" t="str">
            <v>1x4/7</v>
          </cell>
          <cell r="K399">
            <v>0</v>
          </cell>
          <cell r="L399">
            <v>0</v>
          </cell>
          <cell r="M399">
            <v>1</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55699962.640522875</v>
          </cell>
          <cell r="BX399">
            <v>55699962.640522875</v>
          </cell>
          <cell r="BY399">
            <v>96209.026379084971</v>
          </cell>
          <cell r="BZ399">
            <v>33419.977584313725</v>
          </cell>
          <cell r="CA399">
            <v>25318.164836601307</v>
          </cell>
          <cell r="CB399">
            <v>16411.831200000001</v>
          </cell>
          <cell r="CC399">
            <v>225542</v>
          </cell>
          <cell r="CD399">
            <v>396901</v>
          </cell>
          <cell r="CE399">
            <v>19491.12</v>
          </cell>
          <cell r="CF399">
            <v>196153.84615384616</v>
          </cell>
          <cell r="CG399">
            <v>1</v>
          </cell>
          <cell r="CH399">
            <v>1.1876261559404777</v>
          </cell>
          <cell r="CI399">
            <v>0.86969986146192801</v>
          </cell>
          <cell r="CJ399">
            <v>370592.13495384611</v>
          </cell>
        </row>
        <row r="400">
          <cell r="A400">
            <v>336</v>
          </cell>
          <cell r="B400" t="str">
            <v xml:space="preserve">             4,0  m3/h</v>
          </cell>
          <cell r="C400">
            <v>110</v>
          </cell>
          <cell r="D400">
            <v>0.95</v>
          </cell>
          <cell r="E400">
            <v>20</v>
          </cell>
          <cell r="F400">
            <v>6.6</v>
          </cell>
          <cell r="G400">
            <v>5</v>
          </cell>
          <cell r="H400">
            <v>16.8</v>
          </cell>
          <cell r="I400" t="str">
            <v>kWh</v>
          </cell>
          <cell r="J400" t="str">
            <v>1x4/7</v>
          </cell>
          <cell r="K400">
            <v>0</v>
          </cell>
          <cell r="L400">
            <v>0</v>
          </cell>
          <cell r="M400">
            <v>1</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70000058.807843134</v>
          </cell>
          <cell r="BX400">
            <v>70000058.807843134</v>
          </cell>
          <cell r="BY400">
            <v>120909.19248627451</v>
          </cell>
          <cell r="BZ400">
            <v>42000.035284705882</v>
          </cell>
          <cell r="CA400">
            <v>31818.208549019611</v>
          </cell>
          <cell r="CB400">
            <v>22976.563680000003</v>
          </cell>
          <cell r="CC400">
            <v>225542</v>
          </cell>
          <cell r="CD400">
            <v>443246</v>
          </cell>
          <cell r="CE400">
            <v>27287.567999999999</v>
          </cell>
          <cell r="CF400">
            <v>196153.84615384616</v>
          </cell>
          <cell r="CG400">
            <v>1</v>
          </cell>
          <cell r="CH400">
            <v>1.1876261559404777</v>
          </cell>
          <cell r="CI400">
            <v>0.86969986146192801</v>
          </cell>
          <cell r="CJ400">
            <v>418168.85047384619</v>
          </cell>
        </row>
        <row r="401">
          <cell r="A401">
            <v>337</v>
          </cell>
          <cell r="B401" t="str">
            <v xml:space="preserve">             6,0  m3/h</v>
          </cell>
          <cell r="C401">
            <v>110</v>
          </cell>
          <cell r="D401">
            <v>0.95</v>
          </cell>
          <cell r="E401">
            <v>20</v>
          </cell>
          <cell r="F401">
            <v>6.6</v>
          </cell>
          <cell r="G401">
            <v>5</v>
          </cell>
          <cell r="H401">
            <v>18.899999999999999</v>
          </cell>
          <cell r="I401" t="str">
            <v>kWh</v>
          </cell>
          <cell r="J401" t="str">
            <v>1x3/7+1x4/7</v>
          </cell>
          <cell r="K401">
            <v>0</v>
          </cell>
          <cell r="L401">
            <v>1</v>
          </cell>
          <cell r="M401">
            <v>1</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90200131.518300667</v>
          </cell>
          <cell r="BX401">
            <v>90200131.518300667</v>
          </cell>
          <cell r="BY401">
            <v>155800.22716797388</v>
          </cell>
          <cell r="BZ401">
            <v>54120.078910980395</v>
          </cell>
          <cell r="CA401">
            <v>41000.059781045762</v>
          </cell>
          <cell r="CB401">
            <v>25848.634140000002</v>
          </cell>
          <cell r="CC401">
            <v>419099</v>
          </cell>
          <cell r="CD401">
            <v>695868</v>
          </cell>
          <cell r="CE401">
            <v>30698.513999999999</v>
          </cell>
          <cell r="CF401">
            <v>362307.69230769231</v>
          </cell>
          <cell r="CG401">
            <v>1</v>
          </cell>
          <cell r="CH401">
            <v>1.1876261559404777</v>
          </cell>
          <cell r="CI401">
            <v>0.86449190360199457</v>
          </cell>
          <cell r="CJ401">
            <v>643926.57216769236</v>
          </cell>
        </row>
        <row r="402">
          <cell r="A402">
            <v>338</v>
          </cell>
          <cell r="B402" t="str">
            <v xml:space="preserve">             9,0  m3/h</v>
          </cell>
          <cell r="C402">
            <v>110</v>
          </cell>
          <cell r="D402">
            <v>0.95</v>
          </cell>
          <cell r="E402">
            <v>20</v>
          </cell>
          <cell r="F402">
            <v>6.6</v>
          </cell>
          <cell r="G402">
            <v>5</v>
          </cell>
          <cell r="H402">
            <v>33.6</v>
          </cell>
          <cell r="I402" t="str">
            <v>kWh</v>
          </cell>
          <cell r="J402" t="str">
            <v>1x3/7+1x4/7</v>
          </cell>
          <cell r="K402">
            <v>0</v>
          </cell>
          <cell r="L402">
            <v>1</v>
          </cell>
          <cell r="M402">
            <v>1</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113299954.21699345</v>
          </cell>
          <cell r="BX402">
            <v>113299954.21699345</v>
          </cell>
          <cell r="BY402">
            <v>195699.92092026144</v>
          </cell>
          <cell r="BZ402">
            <v>67979.972530196072</v>
          </cell>
          <cell r="CA402">
            <v>51499.979189542479</v>
          </cell>
          <cell r="CB402">
            <v>45953.127360000006</v>
          </cell>
          <cell r="CC402">
            <v>419099</v>
          </cell>
          <cell r="CD402">
            <v>780232</v>
          </cell>
          <cell r="CE402">
            <v>54575.135999999999</v>
          </cell>
          <cell r="CF402">
            <v>362307.69230769231</v>
          </cell>
          <cell r="CG402">
            <v>1</v>
          </cell>
          <cell r="CH402">
            <v>1.1876261559404777</v>
          </cell>
          <cell r="CI402">
            <v>0.86449190360199457</v>
          </cell>
          <cell r="CJ402">
            <v>732062.70094769227</v>
          </cell>
        </row>
        <row r="403">
          <cell r="A403">
            <v>339</v>
          </cell>
          <cell r="B403" t="str">
            <v xml:space="preserve">             32 - 50  m3/h</v>
          </cell>
          <cell r="C403">
            <v>110</v>
          </cell>
          <cell r="D403">
            <v>0.95</v>
          </cell>
          <cell r="E403">
            <v>20</v>
          </cell>
          <cell r="F403">
            <v>6.1</v>
          </cell>
          <cell r="G403">
            <v>5</v>
          </cell>
          <cell r="H403">
            <v>72</v>
          </cell>
          <cell r="I403" t="str">
            <v>kWh</v>
          </cell>
          <cell r="J403" t="str">
            <v>1x3/7+1x4/7</v>
          </cell>
          <cell r="K403">
            <v>0</v>
          </cell>
          <cell r="L403">
            <v>1</v>
          </cell>
          <cell r="M403">
            <v>1</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148999938.23255813</v>
          </cell>
          <cell r="BX403">
            <v>148999938.23255813</v>
          </cell>
          <cell r="BY403">
            <v>257363.52967441856</v>
          </cell>
          <cell r="BZ403">
            <v>82627.238474418598</v>
          </cell>
          <cell r="CA403">
            <v>67727.244651162793</v>
          </cell>
          <cell r="CB403">
            <v>98470.987200000003</v>
          </cell>
          <cell r="CC403">
            <v>419099</v>
          </cell>
          <cell r="CD403">
            <v>925287.99999999988</v>
          </cell>
          <cell r="CE403">
            <v>116946.72</v>
          </cell>
          <cell r="CF403">
            <v>362307.69230769231</v>
          </cell>
          <cell r="CG403">
            <v>1</v>
          </cell>
          <cell r="CH403">
            <v>1.1876261559404779</v>
          </cell>
          <cell r="CI403">
            <v>0.86449190360199457</v>
          </cell>
          <cell r="CJ403">
            <v>886972.42510769214</v>
          </cell>
        </row>
        <row r="404">
          <cell r="A404">
            <v>0</v>
          </cell>
          <cell r="B404" t="str">
            <v>Xe b¬m bª t«ng, tù hµnh - n¨ng suÊt:</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row>
        <row r="405">
          <cell r="A405">
            <v>340</v>
          </cell>
          <cell r="B405" t="str">
            <v xml:space="preserve">             50 m3/h</v>
          </cell>
          <cell r="C405">
            <v>200</v>
          </cell>
          <cell r="D405">
            <v>0.95</v>
          </cell>
          <cell r="E405">
            <v>14</v>
          </cell>
          <cell r="F405">
            <v>5.42</v>
          </cell>
          <cell r="G405">
            <v>6</v>
          </cell>
          <cell r="H405">
            <v>52.8</v>
          </cell>
          <cell r="I405" t="str">
            <v>lÝt diezel</v>
          </cell>
          <cell r="J405" t="str">
            <v>1x1/4+1x3/4 L.16,5-25T</v>
          </cell>
          <cell r="K405">
            <v>0</v>
          </cell>
          <cell r="L405">
            <v>0</v>
          </cell>
          <cell r="M405">
            <v>0</v>
          </cell>
          <cell r="N405">
            <v>0</v>
          </cell>
          <cell r="O405">
            <v>0</v>
          </cell>
          <cell r="P405">
            <v>0</v>
          </cell>
          <cell r="Q405">
            <v>0</v>
          </cell>
          <cell r="R405">
            <v>0</v>
          </cell>
          <cell r="S405">
            <v>0</v>
          </cell>
          <cell r="T405">
            <v>0</v>
          </cell>
          <cell r="U405">
            <v>1</v>
          </cell>
          <cell r="V405">
            <v>0</v>
          </cell>
          <cell r="W405">
            <v>1</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2188199838.1877022</v>
          </cell>
          <cell r="BX405">
            <v>2188199838.1877022</v>
          </cell>
          <cell r="BY405">
            <v>1455152.8923948219</v>
          </cell>
          <cell r="BZ405">
            <v>593002.15614886722</v>
          </cell>
          <cell r="CA405">
            <v>656459.95145631058</v>
          </cell>
          <cell r="CB405">
            <v>1136520</v>
          </cell>
          <cell r="CC405">
            <v>521450</v>
          </cell>
          <cell r="CD405">
            <v>4362585</v>
          </cell>
          <cell r="CE405">
            <v>555408</v>
          </cell>
          <cell r="CF405">
            <v>457692.30769230769</v>
          </cell>
          <cell r="CG405">
            <v>1</v>
          </cell>
          <cell r="CH405">
            <v>0.48869179600886919</v>
          </cell>
          <cell r="CI405">
            <v>0.8777299984510647</v>
          </cell>
          <cell r="CJ405">
            <v>3717715.307692307</v>
          </cell>
        </row>
        <row r="406">
          <cell r="A406">
            <v>341</v>
          </cell>
          <cell r="B406" t="str">
            <v xml:space="preserve">              60 m3/h</v>
          </cell>
          <cell r="C406">
            <v>200</v>
          </cell>
          <cell r="D406">
            <v>0.95</v>
          </cell>
          <cell r="E406">
            <v>14</v>
          </cell>
          <cell r="F406">
            <v>5</v>
          </cell>
          <cell r="G406">
            <v>6</v>
          </cell>
          <cell r="H406">
            <v>60</v>
          </cell>
          <cell r="I406" t="str">
            <v>lÝt diezel</v>
          </cell>
          <cell r="J406" t="str">
            <v>1x1/4+1x3/4 L.16,5-25T</v>
          </cell>
          <cell r="K406">
            <v>0</v>
          </cell>
          <cell r="L406">
            <v>0</v>
          </cell>
          <cell r="M406">
            <v>0</v>
          </cell>
          <cell r="N406">
            <v>0</v>
          </cell>
          <cell r="O406">
            <v>0</v>
          </cell>
          <cell r="P406">
            <v>0</v>
          </cell>
          <cell r="Q406">
            <v>0</v>
          </cell>
          <cell r="R406">
            <v>0</v>
          </cell>
          <cell r="S406">
            <v>0</v>
          </cell>
          <cell r="T406">
            <v>0</v>
          </cell>
          <cell r="U406">
            <v>1</v>
          </cell>
          <cell r="V406">
            <v>0</v>
          </cell>
          <cell r="W406">
            <v>1</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2450700411.522634</v>
          </cell>
          <cell r="BX406">
            <v>2450700411.522634</v>
          </cell>
          <cell r="BY406">
            <v>1629715.7736625515</v>
          </cell>
          <cell r="BZ406">
            <v>612675.10288065847</v>
          </cell>
          <cell r="CA406">
            <v>735210.12345679011</v>
          </cell>
          <cell r="CB406">
            <v>1291500</v>
          </cell>
          <cell r="CC406">
            <v>521450</v>
          </cell>
          <cell r="CD406">
            <v>4790551</v>
          </cell>
          <cell r="CE406">
            <v>631145.45454545459</v>
          </cell>
          <cell r="CF406">
            <v>457692.30769230769</v>
          </cell>
          <cell r="CG406">
            <v>1</v>
          </cell>
          <cell r="CH406">
            <v>0.48869179600886919</v>
          </cell>
          <cell r="CI406">
            <v>0.8777299984510647</v>
          </cell>
          <cell r="CJ406">
            <v>4066438.7622377621</v>
          </cell>
        </row>
        <row r="407">
          <cell r="A407">
            <v>0</v>
          </cell>
          <cell r="B407" t="str">
            <v>M¸y b¬m bª t«ng - n¨ng suÊt:</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row>
        <row r="408">
          <cell r="A408">
            <v>342</v>
          </cell>
          <cell r="B408" t="str">
            <v xml:space="preserve">             40 - 60  m3/h</v>
          </cell>
          <cell r="C408">
            <v>200</v>
          </cell>
          <cell r="D408">
            <v>0.95</v>
          </cell>
          <cell r="E408">
            <v>14</v>
          </cell>
          <cell r="F408">
            <v>6.5</v>
          </cell>
          <cell r="G408">
            <v>5</v>
          </cell>
          <cell r="H408">
            <v>181.5</v>
          </cell>
          <cell r="I408" t="str">
            <v>kWh</v>
          </cell>
          <cell r="J408" t="str">
            <v>1x3/7+1x5/7</v>
          </cell>
          <cell r="K408">
            <v>0</v>
          </cell>
          <cell r="L408">
            <v>1</v>
          </cell>
          <cell r="M408">
            <v>0</v>
          </cell>
          <cell r="N408">
            <v>1</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1086000042.8225806</v>
          </cell>
          <cell r="BX408">
            <v>1086000042.8225806</v>
          </cell>
          <cell r="BY408">
            <v>722190.02847701614</v>
          </cell>
          <cell r="BZ408">
            <v>352950.01391733869</v>
          </cell>
          <cell r="CA408">
            <v>271500.01070564514</v>
          </cell>
          <cell r="CB408">
            <v>248228.94690000001</v>
          </cell>
          <cell r="CC408">
            <v>457481</v>
          </cell>
          <cell r="CD408">
            <v>2052350.0000000002</v>
          </cell>
          <cell r="CE408">
            <v>294803.19</v>
          </cell>
          <cell r="CF408">
            <v>397692.30769230769</v>
          </cell>
          <cell r="CG408">
            <v>1</v>
          </cell>
          <cell r="CH408">
            <v>1.1876261559404779</v>
          </cell>
          <cell r="CI408">
            <v>0.86930890614540868</v>
          </cell>
          <cell r="CJ408">
            <v>2039135.5507923078</v>
          </cell>
        </row>
        <row r="409">
          <cell r="A409">
            <v>343</v>
          </cell>
          <cell r="B409" t="str">
            <v xml:space="preserve">             60 - 90  m3/h</v>
          </cell>
          <cell r="C409">
            <v>200</v>
          </cell>
          <cell r="D409">
            <v>0.95</v>
          </cell>
          <cell r="E409">
            <v>14</v>
          </cell>
          <cell r="F409">
            <v>6.5</v>
          </cell>
          <cell r="G409">
            <v>5</v>
          </cell>
          <cell r="H409">
            <v>247.5</v>
          </cell>
          <cell r="I409" t="str">
            <v>kWh</v>
          </cell>
          <cell r="J409" t="str">
            <v>1x4/7+1x5/7</v>
          </cell>
          <cell r="K409">
            <v>0</v>
          </cell>
          <cell r="L409">
            <v>0</v>
          </cell>
          <cell r="M409">
            <v>1</v>
          </cell>
          <cell r="N409">
            <v>1</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1493099985.0806451</v>
          </cell>
          <cell r="BX409">
            <v>1493099985.0806451</v>
          </cell>
          <cell r="BY409">
            <v>992911.49007862899</v>
          </cell>
          <cell r="BZ409">
            <v>485257.4951512097</v>
          </cell>
          <cell r="CA409">
            <v>373274.9962701613</v>
          </cell>
          <cell r="CB409">
            <v>338494.01850000001</v>
          </cell>
          <cell r="CC409">
            <v>489465</v>
          </cell>
          <cell r="CD409">
            <v>2679403</v>
          </cell>
          <cell r="CE409">
            <v>402004.35</v>
          </cell>
          <cell r="CF409">
            <v>427692.30769230769</v>
          </cell>
          <cell r="CG409">
            <v>1</v>
          </cell>
          <cell r="CH409">
            <v>1.1876261559404777</v>
          </cell>
          <cell r="CI409">
            <v>0.87379548628054649</v>
          </cell>
          <cell r="CJ409">
            <v>2681140.6391923074</v>
          </cell>
        </row>
        <row r="410">
          <cell r="A410">
            <v>0</v>
          </cell>
          <cell r="B410" t="str">
            <v>M¸y phun vÈy - n¨ng suÊt:</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row>
        <row r="411">
          <cell r="A411">
            <v>344</v>
          </cell>
          <cell r="B411" t="str">
            <v xml:space="preserve">             9  m3/h (AL 285)</v>
          </cell>
          <cell r="C411">
            <v>180</v>
          </cell>
          <cell r="D411">
            <v>0.95</v>
          </cell>
          <cell r="E411">
            <v>14</v>
          </cell>
          <cell r="F411">
            <v>4.92</v>
          </cell>
          <cell r="G411">
            <v>6</v>
          </cell>
          <cell r="H411">
            <v>54</v>
          </cell>
          <cell r="I411" t="str">
            <v>kWh</v>
          </cell>
          <cell r="J411" t="str">
            <v>2x3/7+1x4/7+1x6/7</v>
          </cell>
          <cell r="K411">
            <v>0</v>
          </cell>
          <cell r="L411">
            <v>2</v>
          </cell>
          <cell r="M411">
            <v>1</v>
          </cell>
          <cell r="N411">
            <v>0</v>
          </cell>
          <cell r="O411">
            <v>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1512800234.2196529</v>
          </cell>
          <cell r="BX411">
            <v>1512800234.2196529</v>
          </cell>
          <cell r="BY411">
            <v>1117791.2841734102</v>
          </cell>
          <cell r="BZ411">
            <v>413498.73068670515</v>
          </cell>
          <cell r="CA411">
            <v>504266.74473988428</v>
          </cell>
          <cell r="CB411">
            <v>73853.24040000001</v>
          </cell>
          <cell r="CC411">
            <v>920559</v>
          </cell>
          <cell r="CD411">
            <v>3029968.9999999995</v>
          </cell>
          <cell r="CE411">
            <v>87710.04</v>
          </cell>
          <cell r="CF411">
            <v>802307.69230769237</v>
          </cell>
          <cell r="CG411">
            <v>1</v>
          </cell>
          <cell r="CH411">
            <v>1.1876261559404777</v>
          </cell>
          <cell r="CI411">
            <v>0.87154402086959382</v>
          </cell>
          <cell r="CJ411">
            <v>2925574.491907692</v>
          </cell>
        </row>
        <row r="412">
          <cell r="A412">
            <v>345</v>
          </cell>
          <cell r="B412" t="str">
            <v xml:space="preserve">             16  m3/h (AL 500)</v>
          </cell>
          <cell r="C412">
            <v>180</v>
          </cell>
          <cell r="D412">
            <v>0.95</v>
          </cell>
          <cell r="E412">
            <v>14</v>
          </cell>
          <cell r="F412">
            <v>4.5</v>
          </cell>
          <cell r="G412">
            <v>6</v>
          </cell>
          <cell r="H412">
            <v>429</v>
          </cell>
          <cell r="I412" t="str">
            <v>kWh</v>
          </cell>
          <cell r="J412" t="str">
            <v>2x3/7+1x4/7+1x5/7+1x6/7</v>
          </cell>
          <cell r="K412">
            <v>0</v>
          </cell>
          <cell r="L412">
            <v>2</v>
          </cell>
          <cell r="M412">
            <v>1</v>
          </cell>
          <cell r="N412">
            <v>1</v>
          </cell>
          <cell r="O412">
            <v>1</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5876500110.2016821</v>
          </cell>
          <cell r="BX412">
            <v>5876500110.2016821</v>
          </cell>
          <cell r="BY412">
            <v>4342080.6369823543</v>
          </cell>
          <cell r="BZ412">
            <v>1469125.0275504205</v>
          </cell>
          <cell r="CA412">
            <v>1958833.3700672272</v>
          </cell>
          <cell r="CB412">
            <v>586722.9654000001</v>
          </cell>
          <cell r="CC412">
            <v>1184482</v>
          </cell>
          <cell r="CD412">
            <v>9541244.0000000037</v>
          </cell>
          <cell r="CE412">
            <v>696807.54</v>
          </cell>
          <cell r="CF412">
            <v>1033846.1538461539</v>
          </cell>
          <cell r="CG412">
            <v>1</v>
          </cell>
          <cell r="CH412">
            <v>1.1876261559404777</v>
          </cell>
          <cell r="CI412">
            <v>0.87282555061719291</v>
          </cell>
          <cell r="CJ412">
            <v>9500692.7284461576</v>
          </cell>
        </row>
        <row r="413">
          <cell r="A413">
            <v>346</v>
          </cell>
          <cell r="B413" t="str">
            <v xml:space="preserve">          M¸y tr¶i bª t«ng SP.500</v>
          </cell>
          <cell r="C413">
            <v>180</v>
          </cell>
          <cell r="D413">
            <v>0.95</v>
          </cell>
          <cell r="E413">
            <v>14</v>
          </cell>
          <cell r="F413">
            <v>4.2</v>
          </cell>
          <cell r="G413">
            <v>5</v>
          </cell>
          <cell r="H413">
            <v>72.599999999999994</v>
          </cell>
          <cell r="I413" t="str">
            <v>lÝt diezel</v>
          </cell>
          <cell r="J413" t="str">
            <v>2x3/7+1x5/7+1x6/7</v>
          </cell>
          <cell r="K413">
            <v>0</v>
          </cell>
          <cell r="L413">
            <v>2</v>
          </cell>
          <cell r="M413">
            <v>0</v>
          </cell>
          <cell r="N413">
            <v>1</v>
          </cell>
          <cell r="O413">
            <v>1</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6427600000</v>
          </cell>
          <cell r="BX413">
            <v>6427600000</v>
          </cell>
          <cell r="BY413">
            <v>4749282.2222222229</v>
          </cell>
          <cell r="BZ413">
            <v>1499773.3333333333</v>
          </cell>
          <cell r="CA413">
            <v>1785444.4444444445</v>
          </cell>
          <cell r="CB413">
            <v>1562714.9999999998</v>
          </cell>
          <cell r="CC413">
            <v>958940</v>
          </cell>
          <cell r="CD413">
            <v>10556155</v>
          </cell>
          <cell r="CE413">
            <v>763686</v>
          </cell>
          <cell r="CF413">
            <v>837692.30769230775</v>
          </cell>
          <cell r="CG413">
            <v>1</v>
          </cell>
          <cell r="CH413">
            <v>0.48869179600886925</v>
          </cell>
          <cell r="CI413">
            <v>0.87356071046395789</v>
          </cell>
          <cell r="CJ413">
            <v>9635878.307692308</v>
          </cell>
        </row>
        <row r="414">
          <cell r="A414">
            <v>0</v>
          </cell>
          <cell r="B414" t="str">
            <v>M¸y ®Çm bª t«ng, ®Çm bµn - c«ng suÊt:</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row>
        <row r="415">
          <cell r="A415">
            <v>347</v>
          </cell>
          <cell r="B415" t="str">
            <v xml:space="preserve">             0,4 kW</v>
          </cell>
          <cell r="C415">
            <v>110</v>
          </cell>
          <cell r="D415">
            <v>1</v>
          </cell>
          <cell r="E415">
            <v>25</v>
          </cell>
          <cell r="F415">
            <v>8.75</v>
          </cell>
          <cell r="G415">
            <v>4</v>
          </cell>
          <cell r="H415">
            <v>1.8</v>
          </cell>
          <cell r="I415" t="str">
            <v>kWh</v>
          </cell>
          <cell r="J415" t="str">
            <v>1x3/7</v>
          </cell>
          <cell r="K415">
            <v>0</v>
          </cell>
          <cell r="L415">
            <v>1</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3249946.4508609264</v>
          </cell>
          <cell r="BX415">
            <v>3249946.4508609264</v>
          </cell>
          <cell r="BY415">
            <v>7386.2419337748324</v>
          </cell>
          <cell r="BZ415">
            <v>2585.1846768211913</v>
          </cell>
          <cell r="CA415">
            <v>1181.7987094039731</v>
          </cell>
          <cell r="CB415">
            <v>2461.7746800000004</v>
          </cell>
          <cell r="CC415">
            <v>193557</v>
          </cell>
          <cell r="CD415">
            <v>207172</v>
          </cell>
          <cell r="CE415">
            <v>2923.6680000000001</v>
          </cell>
          <cell r="CF415">
            <v>166153.84615384616</v>
          </cell>
          <cell r="CG415">
            <v>1</v>
          </cell>
          <cell r="CH415">
            <v>1.1876261559404777</v>
          </cell>
          <cell r="CI415">
            <v>0.85842333862296971</v>
          </cell>
          <cell r="CJ415">
            <v>180230.73947384616</v>
          </cell>
        </row>
        <row r="416">
          <cell r="A416">
            <v>348</v>
          </cell>
          <cell r="B416" t="str">
            <v xml:space="preserve">             0,6 kW</v>
          </cell>
          <cell r="C416">
            <v>110</v>
          </cell>
          <cell r="D416">
            <v>1</v>
          </cell>
          <cell r="E416">
            <v>25</v>
          </cell>
          <cell r="F416">
            <v>8.75</v>
          </cell>
          <cell r="G416">
            <v>4</v>
          </cell>
          <cell r="H416">
            <v>2.7</v>
          </cell>
          <cell r="I416" t="str">
            <v>kWh</v>
          </cell>
          <cell r="J416" t="str">
            <v>1x3/7</v>
          </cell>
          <cell r="K416">
            <v>0</v>
          </cell>
          <cell r="L416">
            <v>1</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4099966.0339072878</v>
          </cell>
          <cell r="BX416">
            <v>4099966.0339072878</v>
          </cell>
          <cell r="BY416">
            <v>9318.1046225165628</v>
          </cell>
          <cell r="BZ416">
            <v>3261.3366178807964</v>
          </cell>
          <cell r="CA416">
            <v>1490.8967396026501</v>
          </cell>
          <cell r="CB416">
            <v>3692.6620200000007</v>
          </cell>
          <cell r="CC416">
            <v>193557</v>
          </cell>
          <cell r="CD416">
            <v>211320</v>
          </cell>
          <cell r="CE416">
            <v>4385.5020000000004</v>
          </cell>
          <cell r="CF416">
            <v>166153.84615384616</v>
          </cell>
          <cell r="CG416">
            <v>1</v>
          </cell>
          <cell r="CH416">
            <v>1.1876261559404777</v>
          </cell>
          <cell r="CI416">
            <v>0.85842333862296971</v>
          </cell>
          <cell r="CJ416">
            <v>184609.68613384617</v>
          </cell>
        </row>
        <row r="417">
          <cell r="A417">
            <v>349</v>
          </cell>
          <cell r="B417" t="str">
            <v xml:space="preserve">             0,8 kW</v>
          </cell>
          <cell r="C417">
            <v>110</v>
          </cell>
          <cell r="D417">
            <v>1</v>
          </cell>
          <cell r="E417">
            <v>25</v>
          </cell>
          <cell r="F417">
            <v>8.75</v>
          </cell>
          <cell r="G417">
            <v>4</v>
          </cell>
          <cell r="H417">
            <v>3.6</v>
          </cell>
          <cell r="I417" t="str">
            <v>kWh</v>
          </cell>
          <cell r="J417" t="str">
            <v>1x3/7</v>
          </cell>
          <cell r="K417">
            <v>0</v>
          </cell>
          <cell r="L417">
            <v>1</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4750091.5772185419</v>
          </cell>
          <cell r="BX417">
            <v>4750091.5772185419</v>
          </cell>
          <cell r="BY417">
            <v>10795.662675496686</v>
          </cell>
          <cell r="BZ417">
            <v>3778.4819364238397</v>
          </cell>
          <cell r="CA417">
            <v>1727.3060280794698</v>
          </cell>
          <cell r="CB417">
            <v>4923.5493600000009</v>
          </cell>
          <cell r="CC417">
            <v>193557</v>
          </cell>
          <cell r="CD417">
            <v>214782</v>
          </cell>
          <cell r="CE417">
            <v>5847.3360000000002</v>
          </cell>
          <cell r="CF417">
            <v>166153.84615384616</v>
          </cell>
          <cell r="CG417">
            <v>1</v>
          </cell>
          <cell r="CH417">
            <v>1.1876261559404777</v>
          </cell>
          <cell r="CI417">
            <v>0.85842333862296971</v>
          </cell>
          <cell r="CJ417">
            <v>188302.63279384616</v>
          </cell>
        </row>
        <row r="418">
          <cell r="A418">
            <v>350</v>
          </cell>
          <cell r="B418" t="str">
            <v xml:space="preserve">             1,0 kW</v>
          </cell>
          <cell r="C418">
            <v>110</v>
          </cell>
          <cell r="D418">
            <v>1</v>
          </cell>
          <cell r="E418">
            <v>25</v>
          </cell>
          <cell r="F418">
            <v>8.75</v>
          </cell>
          <cell r="G418">
            <v>4</v>
          </cell>
          <cell r="H418">
            <v>4.5</v>
          </cell>
          <cell r="I418" t="str">
            <v>kWh</v>
          </cell>
          <cell r="J418" t="str">
            <v>1x3/7</v>
          </cell>
          <cell r="K418">
            <v>0</v>
          </cell>
          <cell r="L418">
            <v>1</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5600111.1602649027</v>
          </cell>
          <cell r="BX418">
            <v>5600111.1602649027</v>
          </cell>
          <cell r="BY418">
            <v>12727.525364238416</v>
          </cell>
          <cell r="BZ418">
            <v>4454.6338774834448</v>
          </cell>
          <cell r="CA418">
            <v>2036.4040582781465</v>
          </cell>
          <cell r="CB418">
            <v>6154.4367000000002</v>
          </cell>
          <cell r="CC418">
            <v>193557</v>
          </cell>
          <cell r="CD418">
            <v>218930</v>
          </cell>
          <cell r="CE418">
            <v>7309.17</v>
          </cell>
          <cell r="CF418">
            <v>166153.84615384616</v>
          </cell>
          <cell r="CG418">
            <v>1</v>
          </cell>
          <cell r="CH418">
            <v>1.1876261559404779</v>
          </cell>
          <cell r="CI418">
            <v>0.85842333862296971</v>
          </cell>
          <cell r="CJ418">
            <v>192681.57945384615</v>
          </cell>
        </row>
        <row r="419">
          <cell r="A419">
            <v>0</v>
          </cell>
          <cell r="B419" t="str">
            <v>M¸y ®Çm bª t«ng, ®Çm c¹nh - c«ng suÊt:</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row>
        <row r="420">
          <cell r="A420">
            <v>351</v>
          </cell>
          <cell r="B420" t="str">
            <v xml:space="preserve">             1,0 kW</v>
          </cell>
          <cell r="C420">
            <v>110</v>
          </cell>
          <cell r="D420">
            <v>1</v>
          </cell>
          <cell r="E420">
            <v>25</v>
          </cell>
          <cell r="F420">
            <v>8.75</v>
          </cell>
          <cell r="G420">
            <v>4</v>
          </cell>
          <cell r="H420">
            <v>4.5</v>
          </cell>
          <cell r="I420" t="str">
            <v>kWh</v>
          </cell>
          <cell r="J420" t="str">
            <v>1x3/7</v>
          </cell>
          <cell r="K420">
            <v>0</v>
          </cell>
          <cell r="L420">
            <v>1</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4400164.1403973531</v>
          </cell>
          <cell r="BX420">
            <v>4400164.1403973531</v>
          </cell>
          <cell r="BY420">
            <v>10000.373046357621</v>
          </cell>
          <cell r="BZ420">
            <v>3500.1305662251671</v>
          </cell>
          <cell r="CA420">
            <v>1600.0596874172193</v>
          </cell>
          <cell r="CB420">
            <v>6154.4367000000002</v>
          </cell>
          <cell r="CC420">
            <v>193557</v>
          </cell>
          <cell r="CD420">
            <v>214812</v>
          </cell>
          <cell r="CE420">
            <v>7309.17</v>
          </cell>
          <cell r="CF420">
            <v>166153.84615384616</v>
          </cell>
          <cell r="CG420">
            <v>1</v>
          </cell>
          <cell r="CH420">
            <v>1.1876261559404779</v>
          </cell>
          <cell r="CI420">
            <v>0.85842333862296971</v>
          </cell>
          <cell r="CJ420">
            <v>188563.57945384615</v>
          </cell>
        </row>
        <row r="421">
          <cell r="A421">
            <v>0</v>
          </cell>
          <cell r="B421" t="str">
            <v xml:space="preserve">M¸y ®Çm bª t«ng, dÇm dïi - c«ng suÊt: </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row>
        <row r="422">
          <cell r="A422">
            <v>352</v>
          </cell>
          <cell r="B422" t="str">
            <v xml:space="preserve">             0,6 kW</v>
          </cell>
          <cell r="C422">
            <v>110</v>
          </cell>
          <cell r="D422">
            <v>1</v>
          </cell>
          <cell r="E422">
            <v>25</v>
          </cell>
          <cell r="F422">
            <v>8.75</v>
          </cell>
          <cell r="G422">
            <v>4</v>
          </cell>
          <cell r="H422">
            <v>2.7</v>
          </cell>
          <cell r="I422" t="str">
            <v>kWh</v>
          </cell>
          <cell r="J422" t="str">
            <v>1x3/7</v>
          </cell>
          <cell r="K422">
            <v>0</v>
          </cell>
          <cell r="L422">
            <v>1</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3900071.9941721885</v>
          </cell>
          <cell r="BX422">
            <v>3900071.9941721885</v>
          </cell>
          <cell r="BY422">
            <v>8863.7999867549734</v>
          </cell>
          <cell r="BZ422">
            <v>3102.3299953642409</v>
          </cell>
          <cell r="CA422">
            <v>1418.2079978807958</v>
          </cell>
          <cell r="CB422">
            <v>3692.6620200000007</v>
          </cell>
          <cell r="CC422">
            <v>193557</v>
          </cell>
          <cell r="CD422">
            <v>210634</v>
          </cell>
          <cell r="CE422">
            <v>4385.5020000000004</v>
          </cell>
          <cell r="CF422">
            <v>166153.84615384616</v>
          </cell>
          <cell r="CG422">
            <v>1</v>
          </cell>
          <cell r="CH422">
            <v>1.1876261559404777</v>
          </cell>
          <cell r="CI422">
            <v>0.85842333862296971</v>
          </cell>
          <cell r="CJ422">
            <v>183923.68613384617</v>
          </cell>
        </row>
        <row r="423">
          <cell r="A423">
            <v>353</v>
          </cell>
          <cell r="B423" t="str">
            <v xml:space="preserve">             0,8 kW</v>
          </cell>
          <cell r="C423">
            <v>110</v>
          </cell>
          <cell r="D423">
            <v>1</v>
          </cell>
          <cell r="E423">
            <v>25</v>
          </cell>
          <cell r="F423">
            <v>8.75</v>
          </cell>
          <cell r="G423">
            <v>4</v>
          </cell>
          <cell r="H423">
            <v>3.6</v>
          </cell>
          <cell r="I423" t="str">
            <v>kWh</v>
          </cell>
          <cell r="J423" t="str">
            <v>1x3/7</v>
          </cell>
          <cell r="K423">
            <v>0</v>
          </cell>
          <cell r="L423">
            <v>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5100051.8421192039</v>
          </cell>
          <cell r="BX423">
            <v>5100051.8421192039</v>
          </cell>
          <cell r="BY423">
            <v>11591.026913907281</v>
          </cell>
          <cell r="BZ423">
            <v>4056.8594198675482</v>
          </cell>
          <cell r="CA423">
            <v>1854.5643062251652</v>
          </cell>
          <cell r="CB423">
            <v>4923.5493600000009</v>
          </cell>
          <cell r="CC423">
            <v>193557</v>
          </cell>
          <cell r="CD423">
            <v>215983</v>
          </cell>
          <cell r="CE423">
            <v>5847.3360000000002</v>
          </cell>
          <cell r="CF423">
            <v>166153.84615384616</v>
          </cell>
          <cell r="CG423">
            <v>1</v>
          </cell>
          <cell r="CH423">
            <v>1.1876261559404777</v>
          </cell>
          <cell r="CI423">
            <v>0.85842333862296971</v>
          </cell>
          <cell r="CJ423">
            <v>189503.63279384616</v>
          </cell>
        </row>
        <row r="424">
          <cell r="A424">
            <v>354</v>
          </cell>
          <cell r="B424" t="str">
            <v xml:space="preserve">             1,0 kW</v>
          </cell>
          <cell r="C424">
            <v>110</v>
          </cell>
          <cell r="D424">
            <v>1</v>
          </cell>
          <cell r="E424">
            <v>20</v>
          </cell>
          <cell r="F424">
            <v>8.75</v>
          </cell>
          <cell r="G424">
            <v>4</v>
          </cell>
          <cell r="H424">
            <v>4.5</v>
          </cell>
          <cell r="I424" t="str">
            <v>kWh</v>
          </cell>
          <cell r="J424" t="str">
            <v>1x3/7</v>
          </cell>
          <cell r="K424">
            <v>0</v>
          </cell>
          <cell r="L424">
            <v>1</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5800128.1312977122</v>
          </cell>
          <cell r="BX424">
            <v>5800128.1312977122</v>
          </cell>
          <cell r="BY424">
            <v>10545.687511450387</v>
          </cell>
          <cell r="BZ424">
            <v>4613.7382862595432</v>
          </cell>
          <cell r="CA424">
            <v>2109.137502290077</v>
          </cell>
          <cell r="CB424">
            <v>6154.4367000000002</v>
          </cell>
          <cell r="CC424">
            <v>193557</v>
          </cell>
          <cell r="CD424">
            <v>216980</v>
          </cell>
          <cell r="CE424">
            <v>7309.17</v>
          </cell>
          <cell r="CF424">
            <v>166153.84615384616</v>
          </cell>
          <cell r="CG424">
            <v>1</v>
          </cell>
          <cell r="CH424">
            <v>1.1876261559404779</v>
          </cell>
          <cell r="CI424">
            <v>0.85842333862296971</v>
          </cell>
          <cell r="CJ424">
            <v>190731.57945384615</v>
          </cell>
        </row>
        <row r="425">
          <cell r="A425">
            <v>355</v>
          </cell>
          <cell r="B425" t="str">
            <v xml:space="preserve">             1,5 kW</v>
          </cell>
          <cell r="C425">
            <v>110</v>
          </cell>
          <cell r="D425">
            <v>1</v>
          </cell>
          <cell r="E425">
            <v>20</v>
          </cell>
          <cell r="F425">
            <v>8.75</v>
          </cell>
          <cell r="G425">
            <v>4</v>
          </cell>
          <cell r="H425">
            <v>6.75</v>
          </cell>
          <cell r="I425" t="str">
            <v>kWh</v>
          </cell>
          <cell r="J425" t="str">
            <v>1x3/7</v>
          </cell>
          <cell r="K425">
            <v>0</v>
          </cell>
          <cell r="L425">
            <v>1</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6449978.4564885488</v>
          </cell>
          <cell r="BX425">
            <v>6449978.4564885488</v>
          </cell>
          <cell r="BY425">
            <v>11727.233557251908</v>
          </cell>
          <cell r="BZ425">
            <v>5130.6646812977087</v>
          </cell>
          <cell r="CA425">
            <v>2345.4467114503814</v>
          </cell>
          <cell r="CB425">
            <v>9231.6550500000012</v>
          </cell>
          <cell r="CC425">
            <v>193557</v>
          </cell>
          <cell r="CD425">
            <v>221992</v>
          </cell>
          <cell r="CE425">
            <v>10963.754999999999</v>
          </cell>
          <cell r="CF425">
            <v>166153.84615384616</v>
          </cell>
          <cell r="CG425">
            <v>1</v>
          </cell>
          <cell r="CH425">
            <v>1.1876261559404777</v>
          </cell>
          <cell r="CI425">
            <v>0.85842333862296971</v>
          </cell>
          <cell r="CJ425">
            <v>196320.94610384616</v>
          </cell>
        </row>
        <row r="426">
          <cell r="A426">
            <v>356</v>
          </cell>
          <cell r="B426" t="str">
            <v xml:space="preserve">             2,8 kW</v>
          </cell>
          <cell r="C426">
            <v>110</v>
          </cell>
          <cell r="D426">
            <v>1</v>
          </cell>
          <cell r="E426">
            <v>20</v>
          </cell>
          <cell r="F426">
            <v>8.75</v>
          </cell>
          <cell r="G426">
            <v>4</v>
          </cell>
          <cell r="H426">
            <v>12.6</v>
          </cell>
          <cell r="I426" t="str">
            <v>kWh</v>
          </cell>
          <cell r="J426" t="str">
            <v>1x3/7</v>
          </cell>
          <cell r="K426">
            <v>0</v>
          </cell>
          <cell r="L426">
            <v>1</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8000132.8134351186</v>
          </cell>
          <cell r="BX426">
            <v>8000132.8134351186</v>
          </cell>
          <cell r="BY426">
            <v>14545.696024427489</v>
          </cell>
          <cell r="BZ426">
            <v>6363.7420106870259</v>
          </cell>
          <cell r="CA426">
            <v>2909.1392048854977</v>
          </cell>
          <cell r="CB426">
            <v>17232.422760000001</v>
          </cell>
          <cell r="CC426">
            <v>193557</v>
          </cell>
          <cell r="CD426">
            <v>234608</v>
          </cell>
          <cell r="CE426">
            <v>20465.675999999999</v>
          </cell>
          <cell r="CF426">
            <v>166153.84615384616</v>
          </cell>
          <cell r="CG426">
            <v>1</v>
          </cell>
          <cell r="CH426">
            <v>1.1876261559404777</v>
          </cell>
          <cell r="CI426">
            <v>0.85842333862296971</v>
          </cell>
          <cell r="CJ426">
            <v>210438.09939384618</v>
          </cell>
        </row>
        <row r="427">
          <cell r="A427">
            <v>357</v>
          </cell>
          <cell r="B427" t="str">
            <v xml:space="preserve">             3,5 kW</v>
          </cell>
          <cell r="C427">
            <v>110</v>
          </cell>
          <cell r="D427">
            <v>0.95</v>
          </cell>
          <cell r="E427">
            <v>20</v>
          </cell>
          <cell r="F427">
            <v>6.5</v>
          </cell>
          <cell r="G427">
            <v>4</v>
          </cell>
          <cell r="H427">
            <v>15.75</v>
          </cell>
          <cell r="I427" t="str">
            <v>kWh</v>
          </cell>
          <cell r="J427" t="str">
            <v>1x3/7</v>
          </cell>
          <cell r="K427">
            <v>0</v>
          </cell>
          <cell r="L427">
            <v>1</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21400209.730508469</v>
          </cell>
          <cell r="BX427">
            <v>21400209.730508469</v>
          </cell>
          <cell r="BY427">
            <v>36963.998625423723</v>
          </cell>
          <cell r="BZ427">
            <v>12645.578477118641</v>
          </cell>
          <cell r="CA427">
            <v>7781.8944474576256</v>
          </cell>
          <cell r="CB427">
            <v>21540.528450000002</v>
          </cell>
          <cell r="CC427">
            <v>193557</v>
          </cell>
          <cell r="CD427">
            <v>272489</v>
          </cell>
          <cell r="CE427">
            <v>25582.095000000001</v>
          </cell>
          <cell r="CF427">
            <v>166153.84615384616</v>
          </cell>
          <cell r="CG427">
            <v>1</v>
          </cell>
          <cell r="CH427">
            <v>1.1876261559404779</v>
          </cell>
          <cell r="CI427">
            <v>0.85842333862296971</v>
          </cell>
          <cell r="CJ427">
            <v>249127.41270384614</v>
          </cell>
        </row>
        <row r="428">
          <cell r="A428">
            <v>0</v>
          </cell>
          <cell r="B428" t="str">
            <v>M¸y sµng röa ®¸, sái - n¨ng suÊt:</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row>
        <row r="429">
          <cell r="A429">
            <v>358</v>
          </cell>
          <cell r="B429" t="str">
            <v xml:space="preserve">             11,0  m3/h</v>
          </cell>
          <cell r="C429">
            <v>110</v>
          </cell>
          <cell r="D429">
            <v>0.95</v>
          </cell>
          <cell r="E429">
            <v>20</v>
          </cell>
          <cell r="F429">
            <v>7.6</v>
          </cell>
          <cell r="G429">
            <v>5</v>
          </cell>
          <cell r="H429">
            <v>29.4</v>
          </cell>
          <cell r="I429" t="str">
            <v>kWh</v>
          </cell>
          <cell r="J429" t="str">
            <v>1x3/7</v>
          </cell>
          <cell r="K429">
            <v>0</v>
          </cell>
          <cell r="L429">
            <v>1</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11900194.593670884</v>
          </cell>
          <cell r="BX429">
            <v>11900194.593670884</v>
          </cell>
          <cell r="BY429">
            <v>20554.881570886071</v>
          </cell>
          <cell r="BZ429">
            <v>8221.9526283544292</v>
          </cell>
          <cell r="CA429">
            <v>5409.1793607594936</v>
          </cell>
          <cell r="CB429">
            <v>40208.986440000001</v>
          </cell>
          <cell r="CC429">
            <v>193557</v>
          </cell>
          <cell r="CD429">
            <v>267952</v>
          </cell>
          <cell r="CE429">
            <v>47753.243999999999</v>
          </cell>
          <cell r="CF429">
            <v>166153.84615384616</v>
          </cell>
          <cell r="CG429">
            <v>1</v>
          </cell>
          <cell r="CH429">
            <v>1.1876261559404777</v>
          </cell>
          <cell r="CI429">
            <v>0.85842333862296971</v>
          </cell>
          <cell r="CJ429">
            <v>248093.10371384613</v>
          </cell>
        </row>
        <row r="430">
          <cell r="A430">
            <v>359</v>
          </cell>
          <cell r="B430" t="str">
            <v xml:space="preserve">             35,0  m3/h</v>
          </cell>
          <cell r="C430">
            <v>110</v>
          </cell>
          <cell r="D430">
            <v>0.95</v>
          </cell>
          <cell r="E430">
            <v>20</v>
          </cell>
          <cell r="F430">
            <v>7.6</v>
          </cell>
          <cell r="G430">
            <v>5</v>
          </cell>
          <cell r="H430">
            <v>75.599999999999994</v>
          </cell>
          <cell r="I430" t="str">
            <v>kWh</v>
          </cell>
          <cell r="J430" t="str">
            <v>1x4/7</v>
          </cell>
          <cell r="K430">
            <v>0</v>
          </cell>
          <cell r="L430">
            <v>0</v>
          </cell>
          <cell r="M430">
            <v>1</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16499813.222784797</v>
          </cell>
          <cell r="BX430">
            <v>16499813.222784797</v>
          </cell>
          <cell r="BY430">
            <v>28499.677384810104</v>
          </cell>
          <cell r="BZ430">
            <v>11399.870953924041</v>
          </cell>
          <cell r="CA430">
            <v>7499.9151012658176</v>
          </cell>
          <cell r="CB430">
            <v>103394.53656000001</v>
          </cell>
          <cell r="CC430">
            <v>225542</v>
          </cell>
          <cell r="CD430">
            <v>376336</v>
          </cell>
          <cell r="CE430">
            <v>122794.056</v>
          </cell>
          <cell r="CF430">
            <v>196153.84615384616</v>
          </cell>
          <cell r="CG430">
            <v>1</v>
          </cell>
          <cell r="CH430">
            <v>1.1876261559404777</v>
          </cell>
          <cell r="CI430">
            <v>0.86969986146192801</v>
          </cell>
          <cell r="CJ430">
            <v>366347.36559384607</v>
          </cell>
        </row>
        <row r="431">
          <cell r="A431">
            <v>360</v>
          </cell>
          <cell r="B431" t="str">
            <v xml:space="preserve">             45,0  m3/h</v>
          </cell>
          <cell r="C431">
            <v>110</v>
          </cell>
          <cell r="D431">
            <v>0.95</v>
          </cell>
          <cell r="E431">
            <v>20</v>
          </cell>
          <cell r="F431">
            <v>7.6</v>
          </cell>
          <cell r="G431">
            <v>5</v>
          </cell>
          <cell r="H431">
            <v>96.6</v>
          </cell>
          <cell r="I431" t="str">
            <v>kWh</v>
          </cell>
          <cell r="J431" t="str">
            <v>1x4/7</v>
          </cell>
          <cell r="K431">
            <v>0</v>
          </cell>
          <cell r="L431">
            <v>0</v>
          </cell>
          <cell r="M431">
            <v>1</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20599852.760759499</v>
          </cell>
          <cell r="BX431">
            <v>20599852.760759499</v>
          </cell>
          <cell r="BY431">
            <v>35581.563859493683</v>
          </cell>
          <cell r="BZ431">
            <v>14232.625543797471</v>
          </cell>
          <cell r="CA431">
            <v>9363.5694367088636</v>
          </cell>
          <cell r="CB431">
            <v>132115.24116000001</v>
          </cell>
          <cell r="CC431">
            <v>225542</v>
          </cell>
          <cell r="CD431">
            <v>416835</v>
          </cell>
          <cell r="CE431">
            <v>156903.516</v>
          </cell>
          <cell r="CF431">
            <v>196153.84615384616</v>
          </cell>
          <cell r="CG431">
            <v>1</v>
          </cell>
          <cell r="CH431">
            <v>1.1876261559404779</v>
          </cell>
          <cell r="CI431">
            <v>0.86969986146192801</v>
          </cell>
          <cell r="CJ431">
            <v>412235.12099384621</v>
          </cell>
        </row>
        <row r="432">
          <cell r="A432">
            <v>0</v>
          </cell>
          <cell r="B432" t="str">
            <v xml:space="preserve">M¸y nghiÒn sµng ®¸ di ®éng - n¨ng suÊt: </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row>
        <row r="433">
          <cell r="A433">
            <v>361</v>
          </cell>
          <cell r="B433" t="str">
            <v xml:space="preserve">             6,0  m3/h</v>
          </cell>
          <cell r="C433">
            <v>220</v>
          </cell>
          <cell r="D433">
            <v>0.95</v>
          </cell>
          <cell r="E433">
            <v>20</v>
          </cell>
          <cell r="F433">
            <v>8.6</v>
          </cell>
          <cell r="G433">
            <v>5</v>
          </cell>
          <cell r="H433">
            <v>63</v>
          </cell>
          <cell r="I433" t="str">
            <v>kWh</v>
          </cell>
          <cell r="J433" t="str">
            <v>1x3/7+1x4/7</v>
          </cell>
          <cell r="K433">
            <v>0</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358400168.60122693</v>
          </cell>
          <cell r="BX433">
            <v>358400168.60122693</v>
          </cell>
          <cell r="BY433">
            <v>309527.4183374233</v>
          </cell>
          <cell r="BZ433">
            <v>140101.88408957052</v>
          </cell>
          <cell r="CA433">
            <v>81454.583773006132</v>
          </cell>
          <cell r="CB433">
            <v>86162.113800000006</v>
          </cell>
          <cell r="CC433">
            <v>419099</v>
          </cell>
          <cell r="CD433">
            <v>1036345</v>
          </cell>
          <cell r="CE433">
            <v>102328.38</v>
          </cell>
          <cell r="CF433">
            <v>362307.69230769231</v>
          </cell>
          <cell r="CG433">
            <v>1</v>
          </cell>
          <cell r="CH433">
            <v>1.1876261559404779</v>
          </cell>
          <cell r="CI433">
            <v>0.86449190360199457</v>
          </cell>
          <cell r="CJ433">
            <v>995719.95850769221</v>
          </cell>
        </row>
        <row r="434">
          <cell r="A434">
            <v>362</v>
          </cell>
          <cell r="B434" t="str">
            <v xml:space="preserve">             20,0  m3/h</v>
          </cell>
          <cell r="C434">
            <v>220</v>
          </cell>
          <cell r="D434">
            <v>0.95</v>
          </cell>
          <cell r="E434">
            <v>20</v>
          </cell>
          <cell r="F434">
            <v>8.6</v>
          </cell>
          <cell r="G434">
            <v>5</v>
          </cell>
          <cell r="H434">
            <v>315</v>
          </cell>
          <cell r="I434" t="str">
            <v>kWh</v>
          </cell>
          <cell r="J434" t="str">
            <v>1x3/7+1x4/7</v>
          </cell>
          <cell r="K434">
            <v>0</v>
          </cell>
          <cell r="L434">
            <v>1</v>
          </cell>
          <cell r="M434">
            <v>1</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1178600352.2085888</v>
          </cell>
          <cell r="BX434">
            <v>1178600352.2085888</v>
          </cell>
          <cell r="BY434">
            <v>1017882.122361963</v>
          </cell>
          <cell r="BZ434">
            <v>460725.59222699376</v>
          </cell>
          <cell r="CA434">
            <v>267863.7164110429</v>
          </cell>
          <cell r="CB434">
            <v>430810.56900000002</v>
          </cell>
          <cell r="CC434">
            <v>419099</v>
          </cell>
          <cell r="CD434">
            <v>2596381</v>
          </cell>
          <cell r="CE434">
            <v>511641.9</v>
          </cell>
          <cell r="CF434">
            <v>362307.69230769231</v>
          </cell>
          <cell r="CG434">
            <v>1</v>
          </cell>
          <cell r="CH434">
            <v>1.1876261559404779</v>
          </cell>
          <cell r="CI434">
            <v>0.86449190360199457</v>
          </cell>
          <cell r="CJ434">
            <v>2620421.0233076923</v>
          </cell>
        </row>
        <row r="435">
          <cell r="A435">
            <v>363</v>
          </cell>
          <cell r="B435" t="str">
            <v xml:space="preserve">             25,0  m3/h</v>
          </cell>
          <cell r="C435">
            <v>220</v>
          </cell>
          <cell r="D435">
            <v>0.95</v>
          </cell>
          <cell r="E435">
            <v>20</v>
          </cell>
          <cell r="F435">
            <v>7.6</v>
          </cell>
          <cell r="G435">
            <v>5</v>
          </cell>
          <cell r="H435">
            <v>357</v>
          </cell>
          <cell r="I435" t="str">
            <v>kWh</v>
          </cell>
          <cell r="J435" t="str">
            <v xml:space="preserve"> 2x3/7+1x4/7</v>
          </cell>
          <cell r="K435">
            <v>0</v>
          </cell>
          <cell r="L435">
            <v>2</v>
          </cell>
          <cell r="M435">
            <v>1</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1540499888.5949366</v>
          </cell>
          <cell r="BX435">
            <v>1540499888.5949366</v>
          </cell>
          <cell r="BY435">
            <v>1330431.7219683544</v>
          </cell>
          <cell r="BZ435">
            <v>532172.6887873417</v>
          </cell>
          <cell r="CA435">
            <v>350113.61104430381</v>
          </cell>
          <cell r="CB435">
            <v>488251.97820000007</v>
          </cell>
          <cell r="CC435">
            <v>612657</v>
          </cell>
          <cell r="CD435">
            <v>3313627.0000000005</v>
          </cell>
          <cell r="CE435">
            <v>579860.81999999995</v>
          </cell>
          <cell r="CF435">
            <v>528461.5384615385</v>
          </cell>
          <cell r="CG435">
            <v>1</v>
          </cell>
          <cell r="CH435">
            <v>1.1876261559404775</v>
          </cell>
          <cell r="CI435">
            <v>0.86257324810054969</v>
          </cell>
          <cell r="CJ435">
            <v>3321040.3802615386</v>
          </cell>
        </row>
        <row r="436">
          <cell r="A436">
            <v>364</v>
          </cell>
          <cell r="B436" t="str">
            <v xml:space="preserve">             125,0  m3/h</v>
          </cell>
          <cell r="C436">
            <v>220</v>
          </cell>
          <cell r="D436">
            <v>0.95</v>
          </cell>
          <cell r="E436">
            <v>20</v>
          </cell>
          <cell r="F436">
            <v>7.6</v>
          </cell>
          <cell r="G436">
            <v>5</v>
          </cell>
          <cell r="H436">
            <v>630</v>
          </cell>
          <cell r="I436" t="str">
            <v>kWh</v>
          </cell>
          <cell r="J436" t="str">
            <v xml:space="preserve"> 2x3/7+1x4/7</v>
          </cell>
          <cell r="K436">
            <v>0</v>
          </cell>
          <cell r="L436">
            <v>2</v>
          </cell>
          <cell r="M436">
            <v>1</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5202599587.4683542</v>
          </cell>
          <cell r="BX436">
            <v>5202599587.4683542</v>
          </cell>
          <cell r="BY436">
            <v>4493154.1891772151</v>
          </cell>
          <cell r="BZ436">
            <v>1797261.6756708859</v>
          </cell>
          <cell r="CA436">
            <v>1182408.9971518987</v>
          </cell>
          <cell r="CB436">
            <v>861621.13800000004</v>
          </cell>
          <cell r="CC436">
            <v>612657</v>
          </cell>
          <cell r="CD436">
            <v>8947103</v>
          </cell>
          <cell r="CE436">
            <v>1023283.8</v>
          </cell>
          <cell r="CF436">
            <v>528461.5384615385</v>
          </cell>
          <cell r="CG436">
            <v>1</v>
          </cell>
          <cell r="CH436">
            <v>1.1876261559404779</v>
          </cell>
          <cell r="CI436">
            <v>0.86257324810054969</v>
          </cell>
          <cell r="CJ436">
            <v>9024570.2004615385</v>
          </cell>
        </row>
        <row r="437">
          <cell r="A437">
            <v>0</v>
          </cell>
          <cell r="B437" t="str">
            <v>M¸y nghiÒn ®¸ th« - n¨ng suÊt:</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row>
        <row r="438">
          <cell r="A438">
            <v>365</v>
          </cell>
          <cell r="B438" t="str">
            <v xml:space="preserve">             14,0  m3/h</v>
          </cell>
          <cell r="C438">
            <v>220</v>
          </cell>
          <cell r="D438">
            <v>0.95</v>
          </cell>
          <cell r="E438">
            <v>20</v>
          </cell>
          <cell r="F438">
            <v>8.6</v>
          </cell>
          <cell r="G438">
            <v>5</v>
          </cell>
          <cell r="H438">
            <v>134.4</v>
          </cell>
          <cell r="I438" t="str">
            <v>kWh</v>
          </cell>
          <cell r="J438" t="str">
            <v>1x3/7+1x4/7</v>
          </cell>
          <cell r="K438">
            <v>0</v>
          </cell>
          <cell r="L438">
            <v>1</v>
          </cell>
          <cell r="M438">
            <v>1</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187200085.65398768</v>
          </cell>
          <cell r="BX438">
            <v>187200085.65398768</v>
          </cell>
          <cell r="BY438">
            <v>161672.80124662569</v>
          </cell>
          <cell r="BZ438">
            <v>73178.215301104268</v>
          </cell>
          <cell r="CA438">
            <v>42545.47401226993</v>
          </cell>
          <cell r="CB438">
            <v>183812.50944000002</v>
          </cell>
          <cell r="CC438">
            <v>419099</v>
          </cell>
          <cell r="CD438">
            <v>880307.99999999988</v>
          </cell>
          <cell r="CE438">
            <v>218300.54399999999</v>
          </cell>
          <cell r="CF438">
            <v>362307.69230769231</v>
          </cell>
          <cell r="CG438">
            <v>1</v>
          </cell>
          <cell r="CH438">
            <v>1.1876261559404777</v>
          </cell>
          <cell r="CI438">
            <v>0.86449190360199457</v>
          </cell>
          <cell r="CJ438">
            <v>858004.7268676922</v>
          </cell>
        </row>
        <row r="439">
          <cell r="A439">
            <v>366</v>
          </cell>
          <cell r="B439" t="str">
            <v xml:space="preserve">             200,0  m3/h</v>
          </cell>
          <cell r="C439">
            <v>220</v>
          </cell>
          <cell r="D439">
            <v>0.95</v>
          </cell>
          <cell r="E439">
            <v>20</v>
          </cell>
          <cell r="F439">
            <v>8.6</v>
          </cell>
          <cell r="G439">
            <v>5</v>
          </cell>
          <cell r="H439">
            <v>840</v>
          </cell>
          <cell r="I439" t="str">
            <v>kWh</v>
          </cell>
          <cell r="J439" t="str">
            <v>1x3/7+2x4/7+1x5/7+1x6/7</v>
          </cell>
          <cell r="K439">
            <v>0</v>
          </cell>
          <cell r="L439">
            <v>1</v>
          </cell>
          <cell r="M439">
            <v>2</v>
          </cell>
          <cell r="N439">
            <v>1</v>
          </cell>
          <cell r="O439">
            <v>1</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1597699937.1779139</v>
          </cell>
          <cell r="BX439">
            <v>1597699937.1779139</v>
          </cell>
          <cell r="BY439">
            <v>1379831.7639263801</v>
          </cell>
          <cell r="BZ439">
            <v>624555.42998772999</v>
          </cell>
          <cell r="CA439">
            <v>363113.62208588957</v>
          </cell>
          <cell r="CB439">
            <v>1148828.1840000001</v>
          </cell>
          <cell r="CC439">
            <v>1216467</v>
          </cell>
          <cell r="CD439">
            <v>4732796</v>
          </cell>
          <cell r="CE439">
            <v>1364378.4</v>
          </cell>
          <cell r="CF439">
            <v>1063846.153846154</v>
          </cell>
          <cell r="CG439">
            <v>1</v>
          </cell>
          <cell r="CH439">
            <v>1.1876261559404777</v>
          </cell>
          <cell r="CI439">
            <v>0.87453761906089844</v>
          </cell>
          <cell r="CJ439">
            <v>4795725.369846154</v>
          </cell>
        </row>
        <row r="440">
          <cell r="A440">
            <v>0</v>
          </cell>
          <cell r="B440" t="str">
            <v xml:space="preserve">Tr¹m trén bª t«ng asphan - n¨ng suÊt: </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row>
        <row r="441">
          <cell r="A441">
            <v>367</v>
          </cell>
          <cell r="B441" t="str">
            <v xml:space="preserve">             25,0 T/h (140 T/ca)</v>
          </cell>
          <cell r="C441">
            <v>150</v>
          </cell>
          <cell r="D441">
            <v>0.95</v>
          </cell>
          <cell r="E441">
            <v>16</v>
          </cell>
          <cell r="F441">
            <v>5.72</v>
          </cell>
          <cell r="G441">
            <v>5</v>
          </cell>
          <cell r="H441">
            <v>210</v>
          </cell>
          <cell r="I441" t="str">
            <v>kWh</v>
          </cell>
          <cell r="J441" t="str">
            <v>4x3/7+4x4/7+3x5/7+1x6/7</v>
          </cell>
          <cell r="K441">
            <v>0</v>
          </cell>
          <cell r="L441">
            <v>4</v>
          </cell>
          <cell r="M441">
            <v>4</v>
          </cell>
          <cell r="N441">
            <v>3</v>
          </cell>
          <cell r="O441">
            <v>1</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2866499973.3796301</v>
          </cell>
          <cell r="BX441">
            <v>2866499973.3796301</v>
          </cell>
          <cell r="BY441">
            <v>2904719.9730246919</v>
          </cell>
          <cell r="BZ441">
            <v>1093091.9898487655</v>
          </cell>
          <cell r="CA441">
            <v>955499.99112654349</v>
          </cell>
          <cell r="CB441">
            <v>287207.04600000003</v>
          </cell>
          <cell r="CC441">
            <v>2776070</v>
          </cell>
          <cell r="CD441">
            <v>8016589.0000000009</v>
          </cell>
          <cell r="CE441">
            <v>341094.6</v>
          </cell>
          <cell r="CF441">
            <v>2417692.307692308</v>
          </cell>
          <cell r="CG441">
            <v>1</v>
          </cell>
          <cell r="CH441">
            <v>1.1876261559404777</v>
          </cell>
          <cell r="CI441">
            <v>0.87090466295601621</v>
          </cell>
          <cell r="CJ441">
            <v>7712098.8616923084</v>
          </cell>
        </row>
        <row r="442">
          <cell r="A442">
            <v>368</v>
          </cell>
          <cell r="B442" t="str">
            <v xml:space="preserve">             30,0 T/h (156 T/ca)</v>
          </cell>
          <cell r="C442">
            <v>150</v>
          </cell>
          <cell r="D442">
            <v>0.95</v>
          </cell>
          <cell r="E442">
            <v>16</v>
          </cell>
          <cell r="F442">
            <v>5.72</v>
          </cell>
          <cell r="G442">
            <v>5</v>
          </cell>
          <cell r="H442">
            <v>234</v>
          </cell>
          <cell r="I442" t="str">
            <v>kWh</v>
          </cell>
          <cell r="J442" t="str">
            <v>4x3/7+4x4/7+3x5/7+1x6/7</v>
          </cell>
          <cell r="K442">
            <v>0</v>
          </cell>
          <cell r="L442">
            <v>4</v>
          </cell>
          <cell r="M442">
            <v>4</v>
          </cell>
          <cell r="N442">
            <v>3</v>
          </cell>
          <cell r="O442">
            <v>1</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3439799937.2685189</v>
          </cell>
          <cell r="BX442">
            <v>3439799937.2685189</v>
          </cell>
          <cell r="BY442">
            <v>3485663.936432099</v>
          </cell>
          <cell r="BZ442">
            <v>1311710.3760783952</v>
          </cell>
          <cell r="CA442">
            <v>1146599.9790895064</v>
          </cell>
          <cell r="CB442">
            <v>320030.7084</v>
          </cell>
          <cell r="CC442">
            <v>2776070</v>
          </cell>
          <cell r="CD442">
            <v>9040075</v>
          </cell>
          <cell r="CE442">
            <v>380076.84</v>
          </cell>
          <cell r="CF442">
            <v>2417692.307692308</v>
          </cell>
          <cell r="CG442">
            <v>1</v>
          </cell>
          <cell r="CH442">
            <v>1.1876261559404779</v>
          </cell>
          <cell r="CI442">
            <v>0.87090466295601621</v>
          </cell>
          <cell r="CJ442">
            <v>8741743.4392923079</v>
          </cell>
        </row>
        <row r="443">
          <cell r="A443">
            <v>369</v>
          </cell>
          <cell r="B443" t="str">
            <v xml:space="preserve">             40,0 T/h (176 T/ca)</v>
          </cell>
          <cell r="C443">
            <v>150</v>
          </cell>
          <cell r="D443">
            <v>0.95</v>
          </cell>
          <cell r="E443">
            <v>16</v>
          </cell>
          <cell r="F443">
            <v>5.72</v>
          </cell>
          <cell r="G443">
            <v>5</v>
          </cell>
          <cell r="H443">
            <v>264</v>
          </cell>
          <cell r="I443" t="str">
            <v>kWh</v>
          </cell>
          <cell r="J443" t="str">
            <v>5x3/7+5x4/7+4x5/7+1x6/7</v>
          </cell>
          <cell r="K443">
            <v>0</v>
          </cell>
          <cell r="L443">
            <v>5</v>
          </cell>
          <cell r="M443">
            <v>5</v>
          </cell>
          <cell r="N443">
            <v>4</v>
          </cell>
          <cell r="O443">
            <v>1</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3828900297.2222228</v>
          </cell>
          <cell r="BX443">
            <v>3828900297.2222228</v>
          </cell>
          <cell r="BY443">
            <v>3879952.301185186</v>
          </cell>
          <cell r="BZ443">
            <v>1460087.313340741</v>
          </cell>
          <cell r="CA443">
            <v>1276300.0990740745</v>
          </cell>
          <cell r="CB443">
            <v>361060.28640000004</v>
          </cell>
          <cell r="CC443">
            <v>3459092</v>
          </cell>
          <cell r="CD443">
            <v>10436492.000000002</v>
          </cell>
          <cell r="CE443">
            <v>428804.64</v>
          </cell>
          <cell r="CF443">
            <v>3011538.4615384615</v>
          </cell>
          <cell r="CG443">
            <v>1</v>
          </cell>
          <cell r="CH443">
            <v>1.1876261559404777</v>
          </cell>
          <cell r="CI443">
            <v>0.87061531220865518</v>
          </cell>
          <cell r="CJ443">
            <v>10056682.815138463</v>
          </cell>
        </row>
        <row r="444">
          <cell r="A444">
            <v>370</v>
          </cell>
          <cell r="B444" t="str">
            <v xml:space="preserve">             50,0 T/h (200 T/ca)</v>
          </cell>
          <cell r="C444">
            <v>150</v>
          </cell>
          <cell r="D444">
            <v>0.95</v>
          </cell>
          <cell r="E444">
            <v>16</v>
          </cell>
          <cell r="F444">
            <v>5.72</v>
          </cell>
          <cell r="G444">
            <v>5</v>
          </cell>
          <cell r="H444">
            <v>300</v>
          </cell>
          <cell r="I444" t="str">
            <v>kWh</v>
          </cell>
          <cell r="J444" t="str">
            <v>5x3/7+5x4/7+4x5/7+1x6/7</v>
          </cell>
          <cell r="K444">
            <v>0</v>
          </cell>
          <cell r="L444">
            <v>5</v>
          </cell>
          <cell r="M444">
            <v>5</v>
          </cell>
          <cell r="N444">
            <v>4</v>
          </cell>
          <cell r="O444">
            <v>1</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4054100243.0555563</v>
          </cell>
          <cell r="BX444">
            <v>4054100243.0555563</v>
          </cell>
          <cell r="BY444">
            <v>4108154.9129629638</v>
          </cell>
          <cell r="BZ444">
            <v>1545963.5593518522</v>
          </cell>
          <cell r="CA444">
            <v>1351366.7476851854</v>
          </cell>
          <cell r="CB444">
            <v>410295.78</v>
          </cell>
          <cell r="CC444">
            <v>3459092</v>
          </cell>
          <cell r="CD444">
            <v>10874873.000000002</v>
          </cell>
          <cell r="CE444">
            <v>487278</v>
          </cell>
          <cell r="CF444">
            <v>3011538.4615384615</v>
          </cell>
          <cell r="CG444">
            <v>1</v>
          </cell>
          <cell r="CH444">
            <v>1.1876261559404777</v>
          </cell>
          <cell r="CI444">
            <v>0.87061531220865518</v>
          </cell>
          <cell r="CJ444">
            <v>10504301.681538463</v>
          </cell>
        </row>
        <row r="445">
          <cell r="A445">
            <v>371</v>
          </cell>
          <cell r="B445" t="str">
            <v xml:space="preserve">             60,0 T/h (216 T/ca)</v>
          </cell>
          <cell r="C445">
            <v>150</v>
          </cell>
          <cell r="D445">
            <v>0.95</v>
          </cell>
          <cell r="E445">
            <v>16</v>
          </cell>
          <cell r="F445">
            <v>5.72</v>
          </cell>
          <cell r="G445">
            <v>5</v>
          </cell>
          <cell r="H445">
            <v>324</v>
          </cell>
          <cell r="I445" t="str">
            <v>kWh</v>
          </cell>
          <cell r="J445" t="str">
            <v>5x3/7+5x4/7+4x5/7+1x6/7</v>
          </cell>
          <cell r="K445">
            <v>0</v>
          </cell>
          <cell r="L445">
            <v>5</v>
          </cell>
          <cell r="M445">
            <v>5</v>
          </cell>
          <cell r="N445">
            <v>4</v>
          </cell>
          <cell r="O445">
            <v>1</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4729800091.2037039</v>
          </cell>
          <cell r="BX445">
            <v>4729800091.2037039</v>
          </cell>
          <cell r="BY445">
            <v>4792864.0924197529</v>
          </cell>
          <cell r="BZ445">
            <v>1803630.4347790126</v>
          </cell>
          <cell r="CA445">
            <v>1576600.0304012345</v>
          </cell>
          <cell r="CB445">
            <v>443119.44240000006</v>
          </cell>
          <cell r="CC445">
            <v>3459092</v>
          </cell>
          <cell r="CD445">
            <v>12075306</v>
          </cell>
          <cell r="CE445">
            <v>526260.24</v>
          </cell>
          <cell r="CF445">
            <v>3011538.4615384615</v>
          </cell>
          <cell r="CG445">
            <v>1</v>
          </cell>
          <cell r="CH445">
            <v>1.1876261559404777</v>
          </cell>
          <cell r="CI445">
            <v>0.87061531220865518</v>
          </cell>
          <cell r="CJ445">
            <v>11710893.259138461</v>
          </cell>
        </row>
        <row r="446">
          <cell r="A446">
            <v>372</v>
          </cell>
          <cell r="B446" t="str">
            <v xml:space="preserve">             80,0 T/h (256 T/ca)</v>
          </cell>
          <cell r="C446">
            <v>150</v>
          </cell>
          <cell r="D446">
            <v>0.95</v>
          </cell>
          <cell r="E446">
            <v>13</v>
          </cell>
          <cell r="F446">
            <v>5.46</v>
          </cell>
          <cell r="G446">
            <v>5</v>
          </cell>
          <cell r="H446">
            <v>384</v>
          </cell>
          <cell r="I446" t="str">
            <v>kWh</v>
          </cell>
          <cell r="J446" t="str">
            <v>5x3/7+5x4/7+4x5/7+1x6/7</v>
          </cell>
          <cell r="K446">
            <v>0</v>
          </cell>
          <cell r="L446">
            <v>5</v>
          </cell>
          <cell r="M446">
            <v>5</v>
          </cell>
          <cell r="N446">
            <v>4</v>
          </cell>
          <cell r="O446">
            <v>1</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5315700395.6159573</v>
          </cell>
          <cell r="BX446">
            <v>5315700395.6159573</v>
          </cell>
          <cell r="BY446">
            <v>4376593.3257238045</v>
          </cell>
          <cell r="BZ446">
            <v>1934914.9440042085</v>
          </cell>
          <cell r="CA446">
            <v>1771900.1318719857</v>
          </cell>
          <cell r="CB446">
            <v>525178.59840000002</v>
          </cell>
          <cell r="CC446">
            <v>3459092</v>
          </cell>
          <cell r="CD446">
            <v>12067679</v>
          </cell>
          <cell r="CE446">
            <v>623715.83999999997</v>
          </cell>
          <cell r="CF446">
            <v>3011538.4615384615</v>
          </cell>
          <cell r="CG446">
            <v>1</v>
          </cell>
          <cell r="CH446">
            <v>1.1876261559404777</v>
          </cell>
          <cell r="CI446">
            <v>0.87061531220865518</v>
          </cell>
          <cell r="CJ446">
            <v>11718662.703138461</v>
          </cell>
        </row>
        <row r="447">
          <cell r="A447">
            <v>0</v>
          </cell>
          <cell r="B447" t="str">
            <v>M¸y phun nhùa ®­êng - c«ng suÊt:</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row>
        <row r="448">
          <cell r="A448">
            <v>373</v>
          </cell>
          <cell r="B448" t="str">
            <v xml:space="preserve">             190 CV</v>
          </cell>
          <cell r="C448">
            <v>120</v>
          </cell>
          <cell r="D448">
            <v>0.95</v>
          </cell>
          <cell r="E448">
            <v>14</v>
          </cell>
          <cell r="F448">
            <v>5.6</v>
          </cell>
          <cell r="G448">
            <v>6</v>
          </cell>
          <cell r="H448">
            <v>57</v>
          </cell>
          <cell r="I448" t="str">
            <v>lÝt diezel</v>
          </cell>
          <cell r="J448" t="str">
            <v>1x1/4 +1x3/4 Lo¹i  7,5 -16,5 TÊn</v>
          </cell>
          <cell r="K448">
            <v>0</v>
          </cell>
          <cell r="L448">
            <v>0</v>
          </cell>
          <cell r="M448">
            <v>0</v>
          </cell>
          <cell r="N448">
            <v>0</v>
          </cell>
          <cell r="O448">
            <v>0</v>
          </cell>
          <cell r="P448">
            <v>0</v>
          </cell>
          <cell r="Q448">
            <v>0</v>
          </cell>
          <cell r="R448">
            <v>0</v>
          </cell>
          <cell r="S448">
            <v>0</v>
          </cell>
          <cell r="T448">
            <v>0</v>
          </cell>
          <cell r="U448">
            <v>1</v>
          </cell>
          <cell r="V448">
            <v>0</v>
          </cell>
          <cell r="W448">
            <v>1</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811300240.96385539</v>
          </cell>
          <cell r="BX448">
            <v>811300240.96385539</v>
          </cell>
          <cell r="BY448">
            <v>899191.10040160641</v>
          </cell>
          <cell r="BZ448">
            <v>378606.77911646583</v>
          </cell>
          <cell r="CA448">
            <v>405650.1204819277</v>
          </cell>
          <cell r="CB448">
            <v>1226925</v>
          </cell>
          <cell r="CC448">
            <v>493463</v>
          </cell>
          <cell r="CD448">
            <v>3403836</v>
          </cell>
          <cell r="CE448">
            <v>599588.18181818188</v>
          </cell>
          <cell r="CF448">
            <v>457692.30769230769</v>
          </cell>
          <cell r="CG448">
            <v>1</v>
          </cell>
          <cell r="CH448">
            <v>0.48869179600886925</v>
          </cell>
          <cell r="CI448">
            <v>0.92751089279704391</v>
          </cell>
          <cell r="CJ448">
            <v>2740728.4895104892</v>
          </cell>
        </row>
        <row r="449">
          <cell r="A449">
            <v>0</v>
          </cell>
          <cell r="B449" t="str">
            <v>M¸y r¶i hçn hîp bª t«ng nhùa - n¨ng suÊt:</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row>
        <row r="450">
          <cell r="A450">
            <v>374</v>
          </cell>
          <cell r="B450" t="str">
            <v xml:space="preserve">             65,0 T/h</v>
          </cell>
          <cell r="C450">
            <v>150</v>
          </cell>
          <cell r="D450">
            <v>0.95</v>
          </cell>
          <cell r="E450">
            <v>16</v>
          </cell>
          <cell r="F450">
            <v>6.4</v>
          </cell>
          <cell r="G450">
            <v>5</v>
          </cell>
          <cell r="H450">
            <v>33.6</v>
          </cell>
          <cell r="I450" t="str">
            <v>lÝt diezel</v>
          </cell>
          <cell r="J450" t="str">
            <v>1x3/7+1x5/7</v>
          </cell>
          <cell r="K450">
            <v>0</v>
          </cell>
          <cell r="L450">
            <v>1</v>
          </cell>
          <cell r="M450">
            <v>0</v>
          </cell>
          <cell r="N450">
            <v>1</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1120699624.0601504</v>
          </cell>
          <cell r="BX450">
            <v>1120699624.0601504</v>
          </cell>
          <cell r="BY450">
            <v>1135642.2857142857</v>
          </cell>
          <cell r="BZ450">
            <v>478165.17293233087</v>
          </cell>
          <cell r="CA450">
            <v>373566.54135338345</v>
          </cell>
          <cell r="CB450">
            <v>723240</v>
          </cell>
          <cell r="CC450">
            <v>457481</v>
          </cell>
          <cell r="CD450">
            <v>3168095</v>
          </cell>
          <cell r="CE450">
            <v>353441.45454545459</v>
          </cell>
          <cell r="CF450">
            <v>397692.30769230769</v>
          </cell>
          <cell r="CG450">
            <v>1</v>
          </cell>
          <cell r="CH450">
            <v>0.48869179600886925</v>
          </cell>
          <cell r="CI450">
            <v>0.86930890614540868</v>
          </cell>
          <cell r="CJ450">
            <v>2738507.7622377621</v>
          </cell>
        </row>
        <row r="451">
          <cell r="A451">
            <v>375</v>
          </cell>
          <cell r="B451" t="str">
            <v xml:space="preserve">             100,0 T/h</v>
          </cell>
          <cell r="C451">
            <v>150</v>
          </cell>
          <cell r="D451">
            <v>0.95</v>
          </cell>
          <cell r="E451">
            <v>16</v>
          </cell>
          <cell r="F451">
            <v>6.4</v>
          </cell>
          <cell r="G451">
            <v>5</v>
          </cell>
          <cell r="H451">
            <v>50.4</v>
          </cell>
          <cell r="I451" t="str">
            <v>lÝt diezel</v>
          </cell>
          <cell r="J451" t="str">
            <v>1x3/7+1x5/7</v>
          </cell>
          <cell r="K451">
            <v>0</v>
          </cell>
          <cell r="L451">
            <v>1</v>
          </cell>
          <cell r="M451">
            <v>0</v>
          </cell>
          <cell r="N451">
            <v>1</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1326300000</v>
          </cell>
          <cell r="BX451">
            <v>1326300000</v>
          </cell>
          <cell r="BY451">
            <v>1343984</v>
          </cell>
          <cell r="BZ451">
            <v>565888</v>
          </cell>
          <cell r="CA451">
            <v>442100</v>
          </cell>
          <cell r="CB451">
            <v>1084860</v>
          </cell>
          <cell r="CC451">
            <v>457481</v>
          </cell>
          <cell r="CD451">
            <v>3894313</v>
          </cell>
          <cell r="CE451">
            <v>530162.18181818188</v>
          </cell>
          <cell r="CF451">
            <v>397692.30769230769</v>
          </cell>
          <cell r="CG451">
            <v>1</v>
          </cell>
          <cell r="CH451">
            <v>0.48869179600886925</v>
          </cell>
          <cell r="CI451">
            <v>0.86930890614540868</v>
          </cell>
          <cell r="CJ451">
            <v>3279826.4895104892</v>
          </cell>
        </row>
        <row r="452">
          <cell r="A452">
            <v>376</v>
          </cell>
          <cell r="B452" t="str">
            <v xml:space="preserve">             130 CV ®Õn 140 CV</v>
          </cell>
          <cell r="C452">
            <v>150</v>
          </cell>
          <cell r="D452">
            <v>0.95</v>
          </cell>
          <cell r="E452">
            <v>16</v>
          </cell>
          <cell r="F452">
            <v>3.8</v>
          </cell>
          <cell r="G452">
            <v>5</v>
          </cell>
          <cell r="H452">
            <v>63</v>
          </cell>
          <cell r="I452" t="str">
            <v>lÝt diezel</v>
          </cell>
          <cell r="J452" t="str">
            <v>1x3/7+1x5/7</v>
          </cell>
          <cell r="K452">
            <v>0</v>
          </cell>
          <cell r="L452">
            <v>1</v>
          </cell>
          <cell r="M452">
            <v>0</v>
          </cell>
          <cell r="N452">
            <v>1</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2609100000</v>
          </cell>
          <cell r="BX452">
            <v>2609100000</v>
          </cell>
          <cell r="BY452">
            <v>2643888</v>
          </cell>
          <cell r="BZ452">
            <v>660972</v>
          </cell>
          <cell r="CA452">
            <v>869700</v>
          </cell>
          <cell r="CB452">
            <v>1356075</v>
          </cell>
          <cell r="CC452">
            <v>457481</v>
          </cell>
          <cell r="CD452">
            <v>5988116</v>
          </cell>
          <cell r="CE452">
            <v>662702.72727272729</v>
          </cell>
          <cell r="CF452">
            <v>397692.30769230769</v>
          </cell>
          <cell r="CG452">
            <v>1</v>
          </cell>
          <cell r="CH452">
            <v>0.48869179600886919</v>
          </cell>
          <cell r="CI452">
            <v>0.86930890614540868</v>
          </cell>
          <cell r="CJ452">
            <v>5234955.0349650355</v>
          </cell>
        </row>
        <row r="453">
          <cell r="A453">
            <v>0</v>
          </cell>
          <cell r="B453" t="str">
            <v>M¸y r¶i cÊp phèi ®¸ d¨m - n¨ng suÊt: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row>
        <row r="454">
          <cell r="A454">
            <v>377</v>
          </cell>
          <cell r="B454" t="str">
            <v xml:space="preserve">             60 m3/h</v>
          </cell>
          <cell r="C454">
            <v>150</v>
          </cell>
          <cell r="D454">
            <v>0.95</v>
          </cell>
          <cell r="E454">
            <v>16</v>
          </cell>
          <cell r="F454">
            <v>4.2</v>
          </cell>
          <cell r="G454">
            <v>5</v>
          </cell>
          <cell r="H454">
            <v>30.2</v>
          </cell>
          <cell r="I454" t="str">
            <v>lÝt diezel</v>
          </cell>
          <cell r="J454" t="str">
            <v>1x3/7+1x5/7</v>
          </cell>
          <cell r="K454">
            <v>0</v>
          </cell>
          <cell r="L454">
            <v>1</v>
          </cell>
          <cell r="M454">
            <v>0</v>
          </cell>
          <cell r="N454">
            <v>1</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1782300000</v>
          </cell>
          <cell r="BX454">
            <v>1782300000</v>
          </cell>
          <cell r="BY454">
            <v>1806064</v>
          </cell>
          <cell r="BZ454">
            <v>499044</v>
          </cell>
          <cell r="CA454">
            <v>594100</v>
          </cell>
          <cell r="CB454">
            <v>650055</v>
          </cell>
          <cell r="CC454">
            <v>457481</v>
          </cell>
          <cell r="CD454">
            <v>4006744</v>
          </cell>
          <cell r="CE454">
            <v>317676.54545454547</v>
          </cell>
          <cell r="CF454">
            <v>397692.30769230769</v>
          </cell>
          <cell r="CG454">
            <v>1</v>
          </cell>
          <cell r="CH454">
            <v>0.48869179600886919</v>
          </cell>
          <cell r="CI454">
            <v>0.86930890614540868</v>
          </cell>
          <cell r="CJ454">
            <v>3614576.8531468529</v>
          </cell>
        </row>
        <row r="455">
          <cell r="A455">
            <v>378</v>
          </cell>
          <cell r="B455" t="str">
            <v xml:space="preserve">        M¸y cµo bãc ®­êng Wirtgen - 1000C </v>
          </cell>
          <cell r="C455">
            <v>220</v>
          </cell>
          <cell r="D455">
            <v>0.95</v>
          </cell>
          <cell r="E455">
            <v>18</v>
          </cell>
          <cell r="F455">
            <v>5.8</v>
          </cell>
          <cell r="G455">
            <v>5</v>
          </cell>
          <cell r="H455">
            <v>92.4</v>
          </cell>
          <cell r="I455" t="str">
            <v>LÝt diezel</v>
          </cell>
          <cell r="J455" t="str">
            <v>1x4/7+1x5/7</v>
          </cell>
          <cell r="K455">
            <v>0</v>
          </cell>
          <cell r="L455">
            <v>0</v>
          </cell>
          <cell r="M455">
            <v>1</v>
          </cell>
          <cell r="N455">
            <v>1</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2728800358.4229388</v>
          </cell>
          <cell r="BX455">
            <v>2728800358.4229388</v>
          </cell>
          <cell r="BY455">
            <v>2121022.0967741935</v>
          </cell>
          <cell r="BZ455">
            <v>719411.00358422927</v>
          </cell>
          <cell r="CA455">
            <v>620181.89964157704</v>
          </cell>
          <cell r="CB455">
            <v>1988910.0000000002</v>
          </cell>
          <cell r="CC455">
            <v>489465</v>
          </cell>
          <cell r="CD455">
            <v>5938990</v>
          </cell>
          <cell r="CE455">
            <v>971964.00000000012</v>
          </cell>
          <cell r="CF455">
            <v>427692.30769230769</v>
          </cell>
          <cell r="CG455">
            <v>1</v>
          </cell>
          <cell r="CH455">
            <v>0.48869179600886919</v>
          </cell>
          <cell r="CI455">
            <v>0.87379548628054649</v>
          </cell>
          <cell r="CJ455">
            <v>4860271.307692308</v>
          </cell>
        </row>
        <row r="456">
          <cell r="A456">
            <v>379</v>
          </cell>
          <cell r="B456" t="str">
            <v xml:space="preserve">        ThiÕt bÞ s¬n kÎ v¹ch YHK 10A </v>
          </cell>
          <cell r="C456">
            <v>170</v>
          </cell>
          <cell r="D456">
            <v>0.95</v>
          </cell>
          <cell r="E456">
            <v>20</v>
          </cell>
          <cell r="F456">
            <v>3.5</v>
          </cell>
          <cell r="G456">
            <v>5</v>
          </cell>
          <cell r="H456">
            <v>0</v>
          </cell>
          <cell r="I456">
            <v>0</v>
          </cell>
          <cell r="J456" t="str">
            <v>1x4/7</v>
          </cell>
          <cell r="K456">
            <v>0</v>
          </cell>
          <cell r="L456">
            <v>0</v>
          </cell>
          <cell r="M456">
            <v>1</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49900254.545454539</v>
          </cell>
          <cell r="BX456">
            <v>49900254.545454539</v>
          </cell>
          <cell r="BY456">
            <v>55770.872727272726</v>
          </cell>
          <cell r="BZ456">
            <v>10273.581818181818</v>
          </cell>
          <cell r="CA456">
            <v>14676.545454545454</v>
          </cell>
          <cell r="CB456">
            <v>0</v>
          </cell>
          <cell r="CC456">
            <v>225542</v>
          </cell>
          <cell r="CD456">
            <v>306263</v>
          </cell>
          <cell r="CE456">
            <v>0</v>
          </cell>
          <cell r="CF456">
            <v>196153.84615384616</v>
          </cell>
          <cell r="CG456">
            <v>1</v>
          </cell>
          <cell r="CH456">
            <v>1</v>
          </cell>
          <cell r="CI456">
            <v>0.86969986146192801</v>
          </cell>
          <cell r="CJ456">
            <v>276874.84615384613</v>
          </cell>
        </row>
        <row r="457">
          <cell r="A457">
            <v>380</v>
          </cell>
          <cell r="B457" t="str">
            <v xml:space="preserve">          Lß nÊu s¬n YHK 3A</v>
          </cell>
          <cell r="C457">
            <v>170</v>
          </cell>
          <cell r="D457">
            <v>0.95</v>
          </cell>
          <cell r="E457">
            <v>17</v>
          </cell>
          <cell r="F457">
            <v>3.56</v>
          </cell>
          <cell r="G457">
            <v>5</v>
          </cell>
          <cell r="H457">
            <v>10.54</v>
          </cell>
          <cell r="I457" t="str">
            <v>lÝt diezel</v>
          </cell>
          <cell r="J457" t="str">
            <v>1x4/7</v>
          </cell>
          <cell r="K457">
            <v>0</v>
          </cell>
          <cell r="L457">
            <v>0</v>
          </cell>
          <cell r="M457">
            <v>1</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283400182.11250502</v>
          </cell>
          <cell r="BX457">
            <v>283400182.11250502</v>
          </cell>
          <cell r="BY457">
            <v>269230.17300687975</v>
          </cell>
          <cell r="BZ457">
            <v>59347.33225414811</v>
          </cell>
          <cell r="CA457">
            <v>83352.994738972062</v>
          </cell>
          <cell r="CB457">
            <v>226873.49999999997</v>
          </cell>
          <cell r="CC457">
            <v>225542</v>
          </cell>
          <cell r="CD457">
            <v>864345.99999999988</v>
          </cell>
          <cell r="CE457">
            <v>110871.21818181819</v>
          </cell>
          <cell r="CF457">
            <v>196153.84615384616</v>
          </cell>
          <cell r="CG457">
            <v>1</v>
          </cell>
          <cell r="CH457">
            <v>0.48869179600886925</v>
          </cell>
          <cell r="CI457">
            <v>0.86969986146192801</v>
          </cell>
          <cell r="CJ457">
            <v>718955.56433566427</v>
          </cell>
        </row>
        <row r="458">
          <cell r="A458">
            <v>381</v>
          </cell>
          <cell r="B458" t="str">
            <v xml:space="preserve">         ThiÕt bÞ ®un rãt mastic</v>
          </cell>
          <cell r="C458">
            <v>170</v>
          </cell>
          <cell r="D458">
            <v>0.95</v>
          </cell>
          <cell r="E458">
            <v>17</v>
          </cell>
          <cell r="F458">
            <v>4.5</v>
          </cell>
          <cell r="G458">
            <v>5</v>
          </cell>
          <cell r="H458">
            <v>3.7</v>
          </cell>
          <cell r="I458" t="str">
            <v>lÝt x¨ng</v>
          </cell>
          <cell r="J458" t="str">
            <v>1x4/7</v>
          </cell>
          <cell r="K458">
            <v>0</v>
          </cell>
          <cell r="L458">
            <v>0</v>
          </cell>
          <cell r="M458">
            <v>1</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29799634.730994143</v>
          </cell>
          <cell r="BX458">
            <v>29799634.730994143</v>
          </cell>
          <cell r="BY458">
            <v>28309.652994444434</v>
          </cell>
          <cell r="BZ458">
            <v>7888.1386052631551</v>
          </cell>
          <cell r="CA458">
            <v>8764.5984502923948</v>
          </cell>
          <cell r="CB458">
            <v>85539.609949999998</v>
          </cell>
          <cell r="CC458">
            <v>225542</v>
          </cell>
          <cell r="CD458">
            <v>356044</v>
          </cell>
          <cell r="CE458">
            <v>53977.618181818179</v>
          </cell>
          <cell r="CF458">
            <v>196153.84615384616</v>
          </cell>
          <cell r="CG458">
            <v>1</v>
          </cell>
          <cell r="CH458">
            <v>0.63102483414840704</v>
          </cell>
          <cell r="CI458">
            <v>0.86969986146192801</v>
          </cell>
          <cell r="CJ458">
            <v>295093.85438566434</v>
          </cell>
        </row>
        <row r="459">
          <cell r="A459">
            <v>382</v>
          </cell>
          <cell r="B459" t="str">
            <v xml:space="preserve">          Nåi nÊu nhùa 500 lÝt</v>
          </cell>
          <cell r="C459">
            <v>170</v>
          </cell>
          <cell r="D459">
            <v>0.95</v>
          </cell>
          <cell r="E459">
            <v>25</v>
          </cell>
          <cell r="F459">
            <v>10</v>
          </cell>
          <cell r="G459">
            <v>5</v>
          </cell>
          <cell r="H459">
            <v>0</v>
          </cell>
          <cell r="I459">
            <v>0</v>
          </cell>
          <cell r="J459" t="str">
            <v>1x4/7</v>
          </cell>
          <cell r="K459">
            <v>0</v>
          </cell>
          <cell r="L459">
            <v>0</v>
          </cell>
          <cell r="M459">
            <v>1</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39700154.838709682</v>
          </cell>
          <cell r="BX459">
            <v>39700154.838709682</v>
          </cell>
          <cell r="BY459">
            <v>55463.451612903234</v>
          </cell>
          <cell r="BZ459">
            <v>23353.032258064519</v>
          </cell>
          <cell r="CA459">
            <v>11676.516129032259</v>
          </cell>
          <cell r="CB459">
            <v>0</v>
          </cell>
          <cell r="CC459">
            <v>225542</v>
          </cell>
          <cell r="CD459">
            <v>316035</v>
          </cell>
          <cell r="CE459">
            <v>0</v>
          </cell>
          <cell r="CF459">
            <v>196153.84615384616</v>
          </cell>
          <cell r="CG459">
            <v>1</v>
          </cell>
          <cell r="CH459">
            <v>1</v>
          </cell>
          <cell r="CI459">
            <v>0.86969986146192801</v>
          </cell>
          <cell r="CJ459">
            <v>286646.84615384619</v>
          </cell>
        </row>
        <row r="460">
          <cell r="A460">
            <v>0</v>
          </cell>
          <cell r="B460" t="str">
            <v>M¸y b¬m n­íc, ®éng c¬ ®iÖn - c«ng suÊt:</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row>
        <row r="461">
          <cell r="A461">
            <v>383</v>
          </cell>
          <cell r="B461" t="str">
            <v xml:space="preserve">             0,46 kW (b48)</v>
          </cell>
          <cell r="C461">
            <v>150</v>
          </cell>
          <cell r="D461">
            <v>1</v>
          </cell>
          <cell r="E461">
            <v>17</v>
          </cell>
          <cell r="F461">
            <v>5</v>
          </cell>
          <cell r="G461">
            <v>5</v>
          </cell>
          <cell r="H461">
            <v>1.3</v>
          </cell>
          <cell r="I461" t="str">
            <v>kWh</v>
          </cell>
          <cell r="J461" t="str">
            <v>1x3/7</v>
          </cell>
          <cell r="K461">
            <v>0</v>
          </cell>
          <cell r="L461">
            <v>1</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1291139.7888888959</v>
          </cell>
          <cell r="BX461">
            <v>1291139.7888888959</v>
          </cell>
          <cell r="BY461">
            <v>1463.2917607407487</v>
          </cell>
          <cell r="BZ461">
            <v>430.37992962963199</v>
          </cell>
          <cell r="CA461">
            <v>430.37992962963199</v>
          </cell>
          <cell r="CB461">
            <v>1777.9483800000003</v>
          </cell>
          <cell r="CC461">
            <v>193573</v>
          </cell>
          <cell r="CD461">
            <v>197675</v>
          </cell>
          <cell r="CE461">
            <v>2111.538</v>
          </cell>
          <cell r="CF461">
            <v>166153.84615384616</v>
          </cell>
          <cell r="CG461">
            <v>1</v>
          </cell>
          <cell r="CH461">
            <v>1.1876261559404777</v>
          </cell>
          <cell r="CI461">
            <v>0.85835238464995711</v>
          </cell>
          <cell r="CJ461">
            <v>170589.43577384617</v>
          </cell>
        </row>
        <row r="462">
          <cell r="A462">
            <v>384</v>
          </cell>
          <cell r="B462" t="str">
            <v xml:space="preserve">             0,55 kW</v>
          </cell>
          <cell r="C462">
            <v>180</v>
          </cell>
          <cell r="D462">
            <v>1</v>
          </cell>
          <cell r="E462">
            <v>17</v>
          </cell>
          <cell r="F462">
            <v>4.74</v>
          </cell>
          <cell r="G462">
            <v>5</v>
          </cell>
          <cell r="H462">
            <v>1.4850000000000001</v>
          </cell>
          <cell r="I462" t="str">
            <v>kWh</v>
          </cell>
          <cell r="J462" t="str">
            <v>1x3/7</v>
          </cell>
          <cell r="K462">
            <v>0</v>
          </cell>
          <cell r="L462">
            <v>1</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2189104.1885564639</v>
          </cell>
          <cell r="BX462">
            <v>2189104.1885564639</v>
          </cell>
          <cell r="BY462">
            <v>2067.4872891922159</v>
          </cell>
          <cell r="BZ462">
            <v>576.46410298653552</v>
          </cell>
          <cell r="CA462">
            <v>608.08449682124001</v>
          </cell>
          <cell r="CB462">
            <v>2030.9641110000002</v>
          </cell>
          <cell r="CC462">
            <v>193573</v>
          </cell>
          <cell r="CD462">
            <v>198856</v>
          </cell>
          <cell r="CE462">
            <v>2412.0261</v>
          </cell>
          <cell r="CF462">
            <v>166153.84615384616</v>
          </cell>
          <cell r="CG462">
            <v>1</v>
          </cell>
          <cell r="CH462">
            <v>1.1876261559404777</v>
          </cell>
          <cell r="CI462">
            <v>0.85835238464995711</v>
          </cell>
          <cell r="CJ462">
            <v>171817.90814284614</v>
          </cell>
        </row>
        <row r="463">
          <cell r="A463">
            <v>385</v>
          </cell>
          <cell r="B463" t="str">
            <v xml:space="preserve">             0,75 kW</v>
          </cell>
          <cell r="C463">
            <v>180</v>
          </cell>
          <cell r="D463">
            <v>1</v>
          </cell>
          <cell r="E463">
            <v>17</v>
          </cell>
          <cell r="F463">
            <v>4.74</v>
          </cell>
          <cell r="G463">
            <v>5</v>
          </cell>
          <cell r="H463">
            <v>2.0249999999999999</v>
          </cell>
          <cell r="I463" t="str">
            <v>kWh</v>
          </cell>
          <cell r="J463" t="str">
            <v>1x3/7</v>
          </cell>
          <cell r="K463">
            <v>0</v>
          </cell>
          <cell r="L463">
            <v>1</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2489643.3332086718</v>
          </cell>
          <cell r="BX463">
            <v>2489643.3332086718</v>
          </cell>
          <cell r="BY463">
            <v>2351.3298146970792</v>
          </cell>
          <cell r="BZ463">
            <v>655.60607774495031</v>
          </cell>
          <cell r="CA463">
            <v>691.56759255796442</v>
          </cell>
          <cell r="CB463">
            <v>2769.4965150000003</v>
          </cell>
          <cell r="CC463">
            <v>193573</v>
          </cell>
          <cell r="CD463">
            <v>200041</v>
          </cell>
          <cell r="CE463">
            <v>3289.1264999999999</v>
          </cell>
          <cell r="CF463">
            <v>166153.84615384616</v>
          </cell>
          <cell r="CG463">
            <v>1</v>
          </cell>
          <cell r="CH463">
            <v>1.1876261559404777</v>
          </cell>
          <cell r="CI463">
            <v>0.85835238464995711</v>
          </cell>
          <cell r="CJ463">
            <v>173141.47613884616</v>
          </cell>
        </row>
        <row r="464">
          <cell r="A464">
            <v>386</v>
          </cell>
          <cell r="B464" t="str">
            <v xml:space="preserve">             1,10 kW</v>
          </cell>
          <cell r="C464">
            <v>180</v>
          </cell>
          <cell r="D464">
            <v>1</v>
          </cell>
          <cell r="E464">
            <v>17</v>
          </cell>
          <cell r="F464">
            <v>4.74</v>
          </cell>
          <cell r="G464">
            <v>5</v>
          </cell>
          <cell r="H464">
            <v>2.97</v>
          </cell>
          <cell r="I464" t="str">
            <v>kWh</v>
          </cell>
          <cell r="J464" t="str">
            <v>1x3/7</v>
          </cell>
          <cell r="K464">
            <v>0</v>
          </cell>
          <cell r="L464">
            <v>1</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2989502.3187733814</v>
          </cell>
          <cell r="BX464">
            <v>2989502.3187733814</v>
          </cell>
          <cell r="BY464">
            <v>2823.4188566193047</v>
          </cell>
          <cell r="BZ464">
            <v>787.23561061032376</v>
          </cell>
          <cell r="CA464">
            <v>830.41731077038378</v>
          </cell>
          <cell r="CB464">
            <v>4061.9282220000005</v>
          </cell>
          <cell r="CC464">
            <v>193573</v>
          </cell>
          <cell r="CD464">
            <v>202076</v>
          </cell>
          <cell r="CE464">
            <v>4824.0522000000001</v>
          </cell>
          <cell r="CF464">
            <v>166153.84615384616</v>
          </cell>
          <cell r="CG464">
            <v>1</v>
          </cell>
          <cell r="CH464">
            <v>1.1876261559404777</v>
          </cell>
          <cell r="CI464">
            <v>0.85835238464995711</v>
          </cell>
          <cell r="CJ464">
            <v>175418.97013184617</v>
          </cell>
        </row>
        <row r="465">
          <cell r="A465">
            <v>387</v>
          </cell>
          <cell r="B465" t="str">
            <v xml:space="preserve">             1,50 kW</v>
          </cell>
          <cell r="C465">
            <v>180</v>
          </cell>
          <cell r="D465">
            <v>1</v>
          </cell>
          <cell r="E465">
            <v>17</v>
          </cell>
          <cell r="F465">
            <v>4.74</v>
          </cell>
          <cell r="G465">
            <v>5</v>
          </cell>
          <cell r="H465">
            <v>4.05</v>
          </cell>
          <cell r="I465" t="str">
            <v>kWh</v>
          </cell>
          <cell r="J465" t="str">
            <v>1x3/7</v>
          </cell>
          <cell r="K465">
            <v>0</v>
          </cell>
          <cell r="L465">
            <v>1</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3189383.8990276651</v>
          </cell>
          <cell r="BX465">
            <v>3189383.8990276651</v>
          </cell>
          <cell r="BY465">
            <v>3012.1959046372394</v>
          </cell>
          <cell r="BZ465">
            <v>839.87109341061864</v>
          </cell>
          <cell r="CA465">
            <v>885.93997195212933</v>
          </cell>
          <cell r="CB465">
            <v>5538.9930300000005</v>
          </cell>
          <cell r="CC465">
            <v>193573</v>
          </cell>
          <cell r="CD465">
            <v>203850</v>
          </cell>
          <cell r="CE465">
            <v>6578.2529999999997</v>
          </cell>
          <cell r="CF465">
            <v>166153.84615384616</v>
          </cell>
          <cell r="CG465">
            <v>1</v>
          </cell>
          <cell r="CH465">
            <v>1.1876261559404777</v>
          </cell>
          <cell r="CI465">
            <v>0.85835238464995711</v>
          </cell>
          <cell r="CJ465">
            <v>177470.10612384614</v>
          </cell>
        </row>
        <row r="466">
          <cell r="A466">
            <v>388</v>
          </cell>
          <cell r="B466" t="str">
            <v xml:space="preserve">             2,00 kW</v>
          </cell>
          <cell r="C466">
            <v>180</v>
          </cell>
          <cell r="D466">
            <v>1</v>
          </cell>
          <cell r="E466">
            <v>17</v>
          </cell>
          <cell r="F466">
            <v>4.74</v>
          </cell>
          <cell r="G466">
            <v>5</v>
          </cell>
          <cell r="H466">
            <v>5.4</v>
          </cell>
          <cell r="I466" t="str">
            <v>kWh</v>
          </cell>
          <cell r="J466" t="str">
            <v>1x3/7</v>
          </cell>
          <cell r="K466">
            <v>0</v>
          </cell>
          <cell r="L466">
            <v>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3389759.434554969</v>
          </cell>
          <cell r="BX466">
            <v>3389759.434554969</v>
          </cell>
          <cell r="BY466">
            <v>3201.4394659685818</v>
          </cell>
          <cell r="BZ466">
            <v>892.63665109947522</v>
          </cell>
          <cell r="CA466">
            <v>941.59984293193588</v>
          </cell>
          <cell r="CB466">
            <v>7385.3240400000013</v>
          </cell>
          <cell r="CC466">
            <v>193573</v>
          </cell>
          <cell r="CD466">
            <v>205994</v>
          </cell>
          <cell r="CE466">
            <v>8771.0040000000008</v>
          </cell>
          <cell r="CF466">
            <v>166153.84615384616</v>
          </cell>
          <cell r="CG466">
            <v>1</v>
          </cell>
          <cell r="CH466">
            <v>1.1876261559404777</v>
          </cell>
          <cell r="CI466">
            <v>0.85835238464995711</v>
          </cell>
          <cell r="CJ466">
            <v>179960.52611384616</v>
          </cell>
        </row>
        <row r="467">
          <cell r="A467">
            <v>389</v>
          </cell>
          <cell r="B467" t="str">
            <v xml:space="preserve">             2,80 kW</v>
          </cell>
          <cell r="C467">
            <v>180</v>
          </cell>
          <cell r="D467">
            <v>1</v>
          </cell>
          <cell r="E467">
            <v>17</v>
          </cell>
          <cell r="F467">
            <v>4.74</v>
          </cell>
          <cell r="G467">
            <v>5</v>
          </cell>
          <cell r="H467">
            <v>7.56</v>
          </cell>
          <cell r="I467" t="str">
            <v>kWh</v>
          </cell>
          <cell r="J467" t="str">
            <v>1x3/7</v>
          </cell>
          <cell r="K467">
            <v>0</v>
          </cell>
          <cell r="L467">
            <v>1</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3989447.8007479445</v>
          </cell>
          <cell r="BX467">
            <v>3989447.8007479445</v>
          </cell>
          <cell r="BY467">
            <v>3767.8118118175034</v>
          </cell>
          <cell r="BZ467">
            <v>1050.5545875302921</v>
          </cell>
          <cell r="CA467">
            <v>1108.1799446522068</v>
          </cell>
          <cell r="CB467">
            <v>10339.453656</v>
          </cell>
          <cell r="CC467">
            <v>193573</v>
          </cell>
          <cell r="CD467">
            <v>209839</v>
          </cell>
          <cell r="CE467">
            <v>12279.4056</v>
          </cell>
          <cell r="CF467">
            <v>166153.84615384616</v>
          </cell>
          <cell r="CG467">
            <v>1</v>
          </cell>
          <cell r="CH467">
            <v>1.1876261559404779</v>
          </cell>
          <cell r="CI467">
            <v>0.85835238464995711</v>
          </cell>
          <cell r="CJ467">
            <v>184359.79809784616</v>
          </cell>
        </row>
        <row r="468">
          <cell r="A468">
            <v>390</v>
          </cell>
          <cell r="B468" t="str">
            <v xml:space="preserve">             4,00 kW</v>
          </cell>
          <cell r="C468">
            <v>150</v>
          </cell>
          <cell r="D468">
            <v>1</v>
          </cell>
          <cell r="E468">
            <v>17</v>
          </cell>
          <cell r="F468">
            <v>4.74</v>
          </cell>
          <cell r="G468">
            <v>5</v>
          </cell>
          <cell r="H468">
            <v>10.8</v>
          </cell>
          <cell r="I468" t="str">
            <v>kWh</v>
          </cell>
          <cell r="J468" t="str">
            <v>1x3/7</v>
          </cell>
          <cell r="K468">
            <v>0</v>
          </cell>
          <cell r="L468">
            <v>1</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5390997.711293933</v>
          </cell>
          <cell r="BX468">
            <v>5390997.711293933</v>
          </cell>
          <cell r="BY468">
            <v>6109.7974061331242</v>
          </cell>
          <cell r="BZ468">
            <v>1703.555276768883</v>
          </cell>
          <cell r="CA468">
            <v>1796.9992370979778</v>
          </cell>
          <cell r="CB468">
            <v>14770.648080000003</v>
          </cell>
          <cell r="CC468">
            <v>193573</v>
          </cell>
          <cell r="CD468">
            <v>217954</v>
          </cell>
          <cell r="CE468">
            <v>17542.008000000002</v>
          </cell>
          <cell r="CF468">
            <v>166153.84615384616</v>
          </cell>
          <cell r="CG468">
            <v>1</v>
          </cell>
          <cell r="CH468">
            <v>1.1876261559404777</v>
          </cell>
          <cell r="CI468">
            <v>0.85835238464995711</v>
          </cell>
          <cell r="CJ468">
            <v>193306.20607384614</v>
          </cell>
        </row>
        <row r="469">
          <cell r="A469">
            <v>391</v>
          </cell>
          <cell r="B469" t="str">
            <v xml:space="preserve">             4,50 kW</v>
          </cell>
          <cell r="C469">
            <v>150</v>
          </cell>
          <cell r="D469">
            <v>1</v>
          </cell>
          <cell r="E469">
            <v>17</v>
          </cell>
          <cell r="F469">
            <v>4.74</v>
          </cell>
          <cell r="G469">
            <v>5</v>
          </cell>
          <cell r="H469">
            <v>12.15</v>
          </cell>
          <cell r="I469" t="str">
            <v>kWh</v>
          </cell>
          <cell r="J469" t="str">
            <v>1x3/7</v>
          </cell>
          <cell r="K469">
            <v>0</v>
          </cell>
          <cell r="L469">
            <v>1</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6091447.7804786786</v>
          </cell>
          <cell r="BX469">
            <v>6091447.7804786786</v>
          </cell>
          <cell r="BY469">
            <v>6903.6408178758365</v>
          </cell>
          <cell r="BZ469">
            <v>1924.8974986312628</v>
          </cell>
          <cell r="CA469">
            <v>2030.4825934928931</v>
          </cell>
          <cell r="CB469">
            <v>16616.979090000001</v>
          </cell>
          <cell r="CC469">
            <v>193573</v>
          </cell>
          <cell r="CD469">
            <v>221049</v>
          </cell>
          <cell r="CE469">
            <v>19734.759000000002</v>
          </cell>
          <cell r="CF469">
            <v>166153.84615384616</v>
          </cell>
          <cell r="CG469">
            <v>1</v>
          </cell>
          <cell r="CH469">
            <v>1.1876261559404779</v>
          </cell>
          <cell r="CI469">
            <v>0.85835238464995711</v>
          </cell>
          <cell r="CJ469">
            <v>196747.62606384614</v>
          </cell>
        </row>
        <row r="470">
          <cell r="A470">
            <v>392</v>
          </cell>
          <cell r="B470" t="str">
            <v xml:space="preserve">             7,00 kW</v>
          </cell>
          <cell r="C470">
            <v>150</v>
          </cell>
          <cell r="D470">
            <v>1</v>
          </cell>
          <cell r="E470">
            <v>17</v>
          </cell>
          <cell r="F470">
            <v>4.74</v>
          </cell>
          <cell r="G470">
            <v>5</v>
          </cell>
          <cell r="H470">
            <v>16.8</v>
          </cell>
          <cell r="I470" t="str">
            <v>kWh</v>
          </cell>
          <cell r="J470" t="str">
            <v>1x3/7</v>
          </cell>
          <cell r="K470">
            <v>0</v>
          </cell>
          <cell r="L470">
            <v>1</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9291381.6305160839</v>
          </cell>
          <cell r="BX470">
            <v>9291381.6305160839</v>
          </cell>
          <cell r="BY470">
            <v>10530.232514584897</v>
          </cell>
          <cell r="BZ470">
            <v>2936.0765952430829</v>
          </cell>
          <cell r="CA470">
            <v>3097.1272101720283</v>
          </cell>
          <cell r="CB470">
            <v>22976.563680000003</v>
          </cell>
          <cell r="CC470">
            <v>193573</v>
          </cell>
          <cell r="CD470">
            <v>233113</v>
          </cell>
          <cell r="CE470">
            <v>27287.567999999999</v>
          </cell>
          <cell r="CF470">
            <v>166153.84615384616</v>
          </cell>
          <cell r="CG470">
            <v>1</v>
          </cell>
          <cell r="CH470">
            <v>1.1876261559404777</v>
          </cell>
          <cell r="CI470">
            <v>0.85835238464995711</v>
          </cell>
          <cell r="CJ470">
            <v>210004.85047384616</v>
          </cell>
        </row>
        <row r="471">
          <cell r="A471">
            <v>393</v>
          </cell>
          <cell r="B471" t="str">
            <v xml:space="preserve">             10,00 kW</v>
          </cell>
          <cell r="C471">
            <v>150</v>
          </cell>
          <cell r="D471">
            <v>0.95</v>
          </cell>
          <cell r="E471">
            <v>16</v>
          </cell>
          <cell r="F471">
            <v>4.5199999999999996</v>
          </cell>
          <cell r="G471">
            <v>5</v>
          </cell>
          <cell r="H471">
            <v>24</v>
          </cell>
          <cell r="I471" t="str">
            <v>kWh</v>
          </cell>
          <cell r="J471" t="str">
            <v>1x4/7</v>
          </cell>
          <cell r="K471">
            <v>0</v>
          </cell>
          <cell r="L471">
            <v>0</v>
          </cell>
          <cell r="M471">
            <v>1</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10900083.49514563</v>
          </cell>
          <cell r="BX471">
            <v>10900083.49514563</v>
          </cell>
          <cell r="BY471">
            <v>11045.417941747572</v>
          </cell>
          <cell r="BZ471">
            <v>3284.5584932038828</v>
          </cell>
          <cell r="CA471">
            <v>3633.3611650485436</v>
          </cell>
          <cell r="CB471">
            <v>32823.662400000001</v>
          </cell>
          <cell r="CC471">
            <v>225542</v>
          </cell>
          <cell r="CD471">
            <v>276329</v>
          </cell>
          <cell r="CE471">
            <v>38982.239999999998</v>
          </cell>
          <cell r="CF471">
            <v>196153.84615384616</v>
          </cell>
          <cell r="CG471">
            <v>1</v>
          </cell>
          <cell r="CH471">
            <v>1.1876261559404777</v>
          </cell>
          <cell r="CI471">
            <v>0.86969986146192801</v>
          </cell>
          <cell r="CJ471">
            <v>253099.42375384615</v>
          </cell>
        </row>
        <row r="472">
          <cell r="A472">
            <v>394</v>
          </cell>
          <cell r="B472" t="str">
            <v xml:space="preserve">             14,00 kW</v>
          </cell>
          <cell r="C472">
            <v>150</v>
          </cell>
          <cell r="D472">
            <v>0.95</v>
          </cell>
          <cell r="E472">
            <v>16</v>
          </cell>
          <cell r="F472">
            <v>4.5199999999999996</v>
          </cell>
          <cell r="G472">
            <v>5</v>
          </cell>
          <cell r="H472">
            <v>33.6</v>
          </cell>
          <cell r="I472" t="str">
            <v>kWh</v>
          </cell>
          <cell r="J472" t="str">
            <v>1x4/7</v>
          </cell>
          <cell r="K472">
            <v>0</v>
          </cell>
          <cell r="L472">
            <v>0</v>
          </cell>
          <cell r="M472">
            <v>1</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14999922.718446596</v>
          </cell>
          <cell r="BX472">
            <v>14999922.718446596</v>
          </cell>
          <cell r="BY472">
            <v>15199.921688025883</v>
          </cell>
          <cell r="BZ472">
            <v>4519.9767124919072</v>
          </cell>
          <cell r="CA472">
            <v>4999.9742394821988</v>
          </cell>
          <cell r="CB472">
            <v>45953.127360000006</v>
          </cell>
          <cell r="CC472">
            <v>225542</v>
          </cell>
          <cell r="CD472">
            <v>296215</v>
          </cell>
          <cell r="CE472">
            <v>54575.135999999999</v>
          </cell>
          <cell r="CF472">
            <v>196153.84615384616</v>
          </cell>
          <cell r="CG472">
            <v>1</v>
          </cell>
          <cell r="CH472">
            <v>1.1876261559404777</v>
          </cell>
          <cell r="CI472">
            <v>0.86969986146192801</v>
          </cell>
          <cell r="CJ472">
            <v>275448.85479384614</v>
          </cell>
        </row>
        <row r="473">
          <cell r="A473">
            <v>395</v>
          </cell>
          <cell r="B473" t="str">
            <v xml:space="preserve">             20,00 kW</v>
          </cell>
          <cell r="C473">
            <v>150</v>
          </cell>
          <cell r="D473">
            <v>0.95</v>
          </cell>
          <cell r="E473">
            <v>16</v>
          </cell>
          <cell r="F473">
            <v>4.2</v>
          </cell>
          <cell r="G473">
            <v>5</v>
          </cell>
          <cell r="H473">
            <v>48</v>
          </cell>
          <cell r="I473" t="str">
            <v>kWh</v>
          </cell>
          <cell r="J473" t="str">
            <v>1x4/7</v>
          </cell>
          <cell r="K473">
            <v>0</v>
          </cell>
          <cell r="L473">
            <v>0</v>
          </cell>
          <cell r="M473">
            <v>1</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24299800.327868849</v>
          </cell>
          <cell r="BX473">
            <v>24299800.327868849</v>
          </cell>
          <cell r="BY473">
            <v>24623.797665573769</v>
          </cell>
          <cell r="BZ473">
            <v>6803.9440918032778</v>
          </cell>
          <cell r="CA473">
            <v>8099.9334426229498</v>
          </cell>
          <cell r="CB473">
            <v>65647.324800000002</v>
          </cell>
          <cell r="CC473">
            <v>225542</v>
          </cell>
          <cell r="CD473">
            <v>330717</v>
          </cell>
          <cell r="CE473">
            <v>77964.479999999996</v>
          </cell>
          <cell r="CF473">
            <v>196153.84615384616</v>
          </cell>
          <cell r="CG473">
            <v>1</v>
          </cell>
          <cell r="CH473">
            <v>1.1876261559404777</v>
          </cell>
          <cell r="CI473">
            <v>0.86969986146192801</v>
          </cell>
          <cell r="CJ473">
            <v>313646.00135384616</v>
          </cell>
        </row>
        <row r="474">
          <cell r="A474">
            <v>396</v>
          </cell>
          <cell r="B474" t="str">
            <v xml:space="preserve">             22,00 kW</v>
          </cell>
          <cell r="C474">
            <v>150</v>
          </cell>
          <cell r="D474">
            <v>0.95</v>
          </cell>
          <cell r="E474">
            <v>16</v>
          </cell>
          <cell r="F474">
            <v>4.2</v>
          </cell>
          <cell r="G474">
            <v>5</v>
          </cell>
          <cell r="H474">
            <v>52.8</v>
          </cell>
          <cell r="I474" t="str">
            <v>kWh</v>
          </cell>
          <cell r="J474" t="str">
            <v>1x4/7</v>
          </cell>
          <cell r="K474">
            <v>0</v>
          </cell>
          <cell r="L474">
            <v>0</v>
          </cell>
          <cell r="M474">
            <v>1</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28000169.704918031</v>
          </cell>
          <cell r="BX474">
            <v>28000169.704918031</v>
          </cell>
          <cell r="BY474">
            <v>28373.505300983608</v>
          </cell>
          <cell r="BZ474">
            <v>7840.0475173770501</v>
          </cell>
          <cell r="CA474">
            <v>9333.3899016393443</v>
          </cell>
          <cell r="CB474">
            <v>72212.057280000008</v>
          </cell>
          <cell r="CC474">
            <v>225542</v>
          </cell>
          <cell r="CD474">
            <v>343301</v>
          </cell>
          <cell r="CE474">
            <v>85760.928</v>
          </cell>
          <cell r="CF474">
            <v>196153.84615384616</v>
          </cell>
          <cell r="CG474">
            <v>1</v>
          </cell>
          <cell r="CH474">
            <v>1.1876261559404777</v>
          </cell>
          <cell r="CI474">
            <v>0.86969986146192801</v>
          </cell>
          <cell r="CJ474">
            <v>327461.71687384613</v>
          </cell>
        </row>
        <row r="475">
          <cell r="A475">
            <v>397</v>
          </cell>
          <cell r="B475" t="str">
            <v xml:space="preserve">             28,00 kW</v>
          </cell>
          <cell r="C475">
            <v>150</v>
          </cell>
          <cell r="D475">
            <v>0.95</v>
          </cell>
          <cell r="E475">
            <v>16</v>
          </cell>
          <cell r="F475">
            <v>4.2</v>
          </cell>
          <cell r="G475">
            <v>5</v>
          </cell>
          <cell r="H475">
            <v>67.2</v>
          </cell>
          <cell r="I475" t="str">
            <v>kWh</v>
          </cell>
          <cell r="J475" t="str">
            <v>1x4/7</v>
          </cell>
          <cell r="K475">
            <v>0</v>
          </cell>
          <cell r="L475">
            <v>0</v>
          </cell>
          <cell r="M475">
            <v>1</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32800048.327868834</v>
          </cell>
          <cell r="BX475">
            <v>32800048.327868834</v>
          </cell>
          <cell r="BY475">
            <v>33237.382305573752</v>
          </cell>
          <cell r="BZ475">
            <v>9184.0135318032753</v>
          </cell>
          <cell r="CA475">
            <v>10933.349442622946</v>
          </cell>
          <cell r="CB475">
            <v>91906.254720000012</v>
          </cell>
          <cell r="CC475">
            <v>225542</v>
          </cell>
          <cell r="CD475">
            <v>370803</v>
          </cell>
          <cell r="CE475">
            <v>109150.272</v>
          </cell>
          <cell r="CF475">
            <v>196153.84615384616</v>
          </cell>
          <cell r="CG475">
            <v>1</v>
          </cell>
          <cell r="CH475">
            <v>1.1876261559404777</v>
          </cell>
          <cell r="CI475">
            <v>0.86969986146192801</v>
          </cell>
          <cell r="CJ475">
            <v>358658.86343384616</v>
          </cell>
        </row>
        <row r="476">
          <cell r="A476">
            <v>398</v>
          </cell>
          <cell r="B476" t="str">
            <v xml:space="preserve">             30,00 kW</v>
          </cell>
          <cell r="C476">
            <v>150</v>
          </cell>
          <cell r="D476">
            <v>0.95</v>
          </cell>
          <cell r="E476">
            <v>16</v>
          </cell>
          <cell r="F476">
            <v>4.2</v>
          </cell>
          <cell r="G476">
            <v>5</v>
          </cell>
          <cell r="H476">
            <v>72</v>
          </cell>
          <cell r="I476" t="str">
            <v>kWh</v>
          </cell>
          <cell r="J476" t="str">
            <v>1x4/7</v>
          </cell>
          <cell r="K476">
            <v>0</v>
          </cell>
          <cell r="L476">
            <v>0</v>
          </cell>
          <cell r="M476">
            <v>1</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39700212.786885262</v>
          </cell>
          <cell r="BX476">
            <v>39700212.786885262</v>
          </cell>
          <cell r="BY476">
            <v>40229.548957377061</v>
          </cell>
          <cell r="BZ476">
            <v>11116.059580327874</v>
          </cell>
          <cell r="CA476">
            <v>13233.404262295087</v>
          </cell>
          <cell r="CB476">
            <v>98470.987200000003</v>
          </cell>
          <cell r="CC476">
            <v>225542</v>
          </cell>
          <cell r="CD476">
            <v>388592</v>
          </cell>
          <cell r="CE476">
            <v>116946.72</v>
          </cell>
          <cell r="CF476">
            <v>196153.84615384616</v>
          </cell>
          <cell r="CG476">
            <v>1</v>
          </cell>
          <cell r="CH476">
            <v>1.1876261559404779</v>
          </cell>
          <cell r="CI476">
            <v>0.86969986146192801</v>
          </cell>
          <cell r="CJ476">
            <v>377679.57895384618</v>
          </cell>
        </row>
        <row r="477">
          <cell r="A477">
            <v>399</v>
          </cell>
          <cell r="B477" t="str">
            <v xml:space="preserve">             40,00 kW</v>
          </cell>
          <cell r="C477">
            <v>150</v>
          </cell>
          <cell r="D477">
            <v>0.95</v>
          </cell>
          <cell r="E477">
            <v>16</v>
          </cell>
          <cell r="F477">
            <v>3.96</v>
          </cell>
          <cell r="G477">
            <v>5</v>
          </cell>
          <cell r="H477">
            <v>96</v>
          </cell>
          <cell r="I477" t="str">
            <v>kWh</v>
          </cell>
          <cell r="J477" t="str">
            <v>1x4/7</v>
          </cell>
          <cell r="K477">
            <v>0</v>
          </cell>
          <cell r="L477">
            <v>0</v>
          </cell>
          <cell r="M477">
            <v>1</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52900051.986754961</v>
          </cell>
          <cell r="BX477">
            <v>52900051.986754961</v>
          </cell>
          <cell r="BY477">
            <v>53605.386013245028</v>
          </cell>
          <cell r="BZ477">
            <v>13965.61372450331</v>
          </cell>
          <cell r="CA477">
            <v>17633.350662251654</v>
          </cell>
          <cell r="CB477">
            <v>131294.6496</v>
          </cell>
          <cell r="CC477">
            <v>225542</v>
          </cell>
          <cell r="CD477">
            <v>442041</v>
          </cell>
          <cell r="CE477">
            <v>155928.95999999999</v>
          </cell>
          <cell r="CF477">
            <v>196153.84615384616</v>
          </cell>
          <cell r="CG477">
            <v>1</v>
          </cell>
          <cell r="CH477">
            <v>1.1876261559404777</v>
          </cell>
          <cell r="CI477">
            <v>0.86969986146192801</v>
          </cell>
          <cell r="CJ477">
            <v>437287.15655384614</v>
          </cell>
        </row>
        <row r="478">
          <cell r="A478">
            <v>400</v>
          </cell>
          <cell r="B478" t="str">
            <v xml:space="preserve">             50,00 kW</v>
          </cell>
          <cell r="C478">
            <v>150</v>
          </cell>
          <cell r="D478">
            <v>0.95</v>
          </cell>
          <cell r="E478">
            <v>16</v>
          </cell>
          <cell r="F478">
            <v>3.96</v>
          </cell>
          <cell r="G478">
            <v>5</v>
          </cell>
          <cell r="H478">
            <v>120</v>
          </cell>
          <cell r="I478" t="str">
            <v>kWh</v>
          </cell>
          <cell r="J478" t="str">
            <v>1x4/7</v>
          </cell>
          <cell r="K478">
            <v>0</v>
          </cell>
          <cell r="L478">
            <v>0</v>
          </cell>
          <cell r="M478">
            <v>1</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62200137.417218521</v>
          </cell>
          <cell r="BX478">
            <v>62200137.417218521</v>
          </cell>
          <cell r="BY478">
            <v>63029.47258278144</v>
          </cell>
          <cell r="BZ478">
            <v>16420.836278145689</v>
          </cell>
          <cell r="CA478">
            <v>20733.379139072844</v>
          </cell>
          <cell r="CB478">
            <v>164118.31200000001</v>
          </cell>
          <cell r="CC478">
            <v>225542</v>
          </cell>
          <cell r="CD478">
            <v>489844</v>
          </cell>
          <cell r="CE478">
            <v>194911.2</v>
          </cell>
          <cell r="CF478">
            <v>196153.84615384616</v>
          </cell>
          <cell r="CG478">
            <v>1</v>
          </cell>
          <cell r="CH478">
            <v>1.1876261559404779</v>
          </cell>
          <cell r="CI478">
            <v>0.86969986146192801</v>
          </cell>
          <cell r="CJ478">
            <v>491248.73415384616</v>
          </cell>
        </row>
        <row r="479">
          <cell r="A479">
            <v>401</v>
          </cell>
          <cell r="B479" t="str">
            <v xml:space="preserve">             55,00 kW</v>
          </cell>
          <cell r="C479">
            <v>150</v>
          </cell>
          <cell r="D479">
            <v>0.95</v>
          </cell>
          <cell r="E479">
            <v>16</v>
          </cell>
          <cell r="F479">
            <v>3.96</v>
          </cell>
          <cell r="G479">
            <v>5</v>
          </cell>
          <cell r="H479">
            <v>132</v>
          </cell>
          <cell r="I479" t="str">
            <v>kWh</v>
          </cell>
          <cell r="J479" t="str">
            <v>1x4/7</v>
          </cell>
          <cell r="K479">
            <v>0</v>
          </cell>
          <cell r="L479">
            <v>0</v>
          </cell>
          <cell r="M479">
            <v>1</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65500118.04635758</v>
          </cell>
          <cell r="BX479">
            <v>65500118.04635758</v>
          </cell>
          <cell r="BY479">
            <v>66373.452953642351</v>
          </cell>
          <cell r="BZ479">
            <v>17292.0311642384</v>
          </cell>
          <cell r="CA479">
            <v>21833.372682119196</v>
          </cell>
          <cell r="CB479">
            <v>180530.14320000002</v>
          </cell>
          <cell r="CC479">
            <v>225542</v>
          </cell>
          <cell r="CD479">
            <v>511571</v>
          </cell>
          <cell r="CE479">
            <v>214402.32</v>
          </cell>
          <cell r="CF479">
            <v>196153.84615384616</v>
          </cell>
          <cell r="CG479">
            <v>1</v>
          </cell>
          <cell r="CH479">
            <v>1.1876261559404777</v>
          </cell>
          <cell r="CI479">
            <v>0.86969986146192801</v>
          </cell>
          <cell r="CJ479">
            <v>516055.02295384614</v>
          </cell>
        </row>
        <row r="480">
          <cell r="A480">
            <v>402</v>
          </cell>
          <cell r="B480" t="str">
            <v xml:space="preserve">             75,00 kW</v>
          </cell>
          <cell r="C480">
            <v>150</v>
          </cell>
          <cell r="D480">
            <v>0.95</v>
          </cell>
          <cell r="E480">
            <v>14</v>
          </cell>
          <cell r="F480">
            <v>3.59</v>
          </cell>
          <cell r="G480">
            <v>5</v>
          </cell>
          <cell r="H480">
            <v>180</v>
          </cell>
          <cell r="I480" t="str">
            <v>kWh</v>
          </cell>
          <cell r="J480" t="str">
            <v>1x4/7</v>
          </cell>
          <cell r="K480">
            <v>0</v>
          </cell>
          <cell r="L480">
            <v>0</v>
          </cell>
          <cell r="M480">
            <v>1</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94200227.50114207</v>
          </cell>
          <cell r="BX480">
            <v>94200227.50114207</v>
          </cell>
          <cell r="BY480">
            <v>83524.201717679316</v>
          </cell>
          <cell r="BZ480">
            <v>22545.254448606669</v>
          </cell>
          <cell r="CA480">
            <v>31400.075833714029</v>
          </cell>
          <cell r="CB480">
            <v>246177.46800000002</v>
          </cell>
          <cell r="CC480">
            <v>225542</v>
          </cell>
          <cell r="CD480">
            <v>609189</v>
          </cell>
          <cell r="CE480">
            <v>292366.8</v>
          </cell>
          <cell r="CF480">
            <v>196153.84615384616</v>
          </cell>
          <cell r="CG480">
            <v>1</v>
          </cell>
          <cell r="CH480">
            <v>1.1876261559404777</v>
          </cell>
          <cell r="CI480">
            <v>0.86969986146192801</v>
          </cell>
          <cell r="CJ480">
            <v>625990.17815384618</v>
          </cell>
        </row>
        <row r="481">
          <cell r="A481">
            <v>403</v>
          </cell>
          <cell r="B481" t="str">
            <v>M¸y b¬m xãi  4MC (75 kW)</v>
          </cell>
          <cell r="C481">
            <v>150</v>
          </cell>
          <cell r="D481">
            <v>0.95</v>
          </cell>
          <cell r="E481">
            <v>14</v>
          </cell>
          <cell r="F481">
            <v>3.6</v>
          </cell>
          <cell r="G481">
            <v>5</v>
          </cell>
          <cell r="H481">
            <v>180</v>
          </cell>
          <cell r="I481" t="str">
            <v>kWh</v>
          </cell>
          <cell r="J481" t="str">
            <v>1x4/7</v>
          </cell>
          <cell r="K481">
            <v>0</v>
          </cell>
          <cell r="L481">
            <v>0</v>
          </cell>
          <cell r="M481">
            <v>1</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104699679.4520548</v>
          </cell>
          <cell r="BX481">
            <v>104699679.4520548</v>
          </cell>
          <cell r="BY481">
            <v>92833.71578082192</v>
          </cell>
          <cell r="BZ481">
            <v>25127.923068493154</v>
          </cell>
          <cell r="CA481">
            <v>34899.893150684933</v>
          </cell>
          <cell r="CB481">
            <v>246177.46800000002</v>
          </cell>
          <cell r="CC481">
            <v>225542</v>
          </cell>
          <cell r="CD481">
            <v>624581</v>
          </cell>
          <cell r="CE481">
            <v>292366.8</v>
          </cell>
          <cell r="CF481">
            <v>196153.84615384616</v>
          </cell>
          <cell r="CG481">
            <v>1</v>
          </cell>
          <cell r="CH481">
            <v>1.1876261559404777</v>
          </cell>
          <cell r="CI481">
            <v>0.86969986146192801</v>
          </cell>
          <cell r="CJ481">
            <v>641382.17815384618</v>
          </cell>
        </row>
        <row r="482">
          <cell r="A482">
            <v>404</v>
          </cell>
          <cell r="B482" t="str">
            <v xml:space="preserve">             113,00 kW</v>
          </cell>
          <cell r="C482">
            <v>150</v>
          </cell>
          <cell r="D482">
            <v>0.95</v>
          </cell>
          <cell r="E482">
            <v>14</v>
          </cell>
          <cell r="F482">
            <v>3.59</v>
          </cell>
          <cell r="G482">
            <v>5</v>
          </cell>
          <cell r="H482">
            <v>271.2</v>
          </cell>
          <cell r="I482" t="str">
            <v>kWh</v>
          </cell>
          <cell r="J482" t="str">
            <v>1x4/7</v>
          </cell>
          <cell r="K482">
            <v>0</v>
          </cell>
          <cell r="L482">
            <v>0</v>
          </cell>
          <cell r="M482">
            <v>1</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123199827.46459571</v>
          </cell>
          <cell r="BX482">
            <v>123199827.46459571</v>
          </cell>
          <cell r="BY482">
            <v>109237.18035194154</v>
          </cell>
          <cell r="BZ482">
            <v>29485.825373193242</v>
          </cell>
          <cell r="CA482">
            <v>41066.60915486524</v>
          </cell>
          <cell r="CB482">
            <v>370907.38511999999</v>
          </cell>
          <cell r="CC482">
            <v>225542</v>
          </cell>
          <cell r="CD482">
            <v>776239</v>
          </cell>
          <cell r="CE482">
            <v>440499.31199999998</v>
          </cell>
          <cell r="CF482">
            <v>196153.84615384616</v>
          </cell>
          <cell r="CG482">
            <v>1</v>
          </cell>
          <cell r="CH482">
            <v>1.1876261559404779</v>
          </cell>
          <cell r="CI482">
            <v>0.86969986146192801</v>
          </cell>
          <cell r="CJ482">
            <v>816442.77303384617</v>
          </cell>
        </row>
        <row r="483">
          <cell r="A483">
            <v>0</v>
          </cell>
          <cell r="B483" t="str">
            <v>M¸y b¬m n­íc, ®éng c¬ diezel - c«ng suÊt:</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row>
        <row r="484">
          <cell r="A484">
            <v>405</v>
          </cell>
          <cell r="B484" t="str">
            <v xml:space="preserve">             5,0 CV</v>
          </cell>
          <cell r="C484">
            <v>150</v>
          </cell>
          <cell r="D484">
            <v>0.95</v>
          </cell>
          <cell r="E484">
            <v>20</v>
          </cell>
          <cell r="F484">
            <v>5.4</v>
          </cell>
          <cell r="G484">
            <v>5</v>
          </cell>
          <cell r="H484">
            <v>2.7</v>
          </cell>
          <cell r="I484" t="str">
            <v>lÝt diezel</v>
          </cell>
          <cell r="J484" t="str">
            <v>1x4/7</v>
          </cell>
          <cell r="K484">
            <v>0</v>
          </cell>
          <cell r="L484">
            <v>0</v>
          </cell>
          <cell r="M484">
            <v>1</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11299744.897959182</v>
          </cell>
          <cell r="BX484">
            <v>11299744.897959182</v>
          </cell>
          <cell r="BY484">
            <v>14313.010204081631</v>
          </cell>
          <cell r="BZ484">
            <v>4067.9081632653056</v>
          </cell>
          <cell r="CA484">
            <v>3766.5816326530612</v>
          </cell>
          <cell r="CB484">
            <v>58117.500000000007</v>
          </cell>
          <cell r="CC484">
            <v>225542</v>
          </cell>
          <cell r="CD484">
            <v>305807</v>
          </cell>
          <cell r="CE484">
            <v>28401.54545454546</v>
          </cell>
          <cell r="CF484">
            <v>196153.84615384616</v>
          </cell>
          <cell r="CG484">
            <v>1</v>
          </cell>
          <cell r="CH484">
            <v>0.48869179600886919</v>
          </cell>
          <cell r="CI484">
            <v>0.86969986146192801</v>
          </cell>
          <cell r="CJ484">
            <v>246702.8916083916</v>
          </cell>
        </row>
        <row r="485">
          <cell r="A485">
            <v>406</v>
          </cell>
          <cell r="B485" t="str">
            <v xml:space="preserve">             5,5 CV</v>
          </cell>
          <cell r="C485">
            <v>150</v>
          </cell>
          <cell r="D485">
            <v>0.95</v>
          </cell>
          <cell r="E485">
            <v>20</v>
          </cell>
          <cell r="F485">
            <v>5.4</v>
          </cell>
          <cell r="G485">
            <v>5</v>
          </cell>
          <cell r="H485">
            <v>2.97</v>
          </cell>
          <cell r="I485" t="str">
            <v>lÝt diezel</v>
          </cell>
          <cell r="J485" t="str">
            <v>1x4/7</v>
          </cell>
          <cell r="K485">
            <v>0</v>
          </cell>
          <cell r="L485">
            <v>0</v>
          </cell>
          <cell r="M485">
            <v>1</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13499872.44897959</v>
          </cell>
          <cell r="BX485">
            <v>13499872.44897959</v>
          </cell>
          <cell r="BY485">
            <v>17099.838435374146</v>
          </cell>
          <cell r="BZ485">
            <v>4859.9540816326535</v>
          </cell>
          <cell r="CA485">
            <v>4499.9574829931971</v>
          </cell>
          <cell r="CB485">
            <v>63929.250000000007</v>
          </cell>
          <cell r="CC485">
            <v>225542</v>
          </cell>
          <cell r="CD485">
            <v>315931</v>
          </cell>
          <cell r="CE485">
            <v>31241.700000000004</v>
          </cell>
          <cell r="CF485">
            <v>196153.84615384616</v>
          </cell>
          <cell r="CG485">
            <v>1</v>
          </cell>
          <cell r="CH485">
            <v>0.48869179600886919</v>
          </cell>
          <cell r="CI485">
            <v>0.86969986146192801</v>
          </cell>
          <cell r="CJ485">
            <v>253855.29615384614</v>
          </cell>
        </row>
        <row r="486">
          <cell r="A486">
            <v>407</v>
          </cell>
          <cell r="B486" t="str">
            <v xml:space="preserve">             7,0 CV</v>
          </cell>
          <cell r="C486">
            <v>150</v>
          </cell>
          <cell r="D486">
            <v>0.95</v>
          </cell>
          <cell r="E486">
            <v>20</v>
          </cell>
          <cell r="F486">
            <v>5.4</v>
          </cell>
          <cell r="G486">
            <v>5</v>
          </cell>
          <cell r="H486">
            <v>3.78</v>
          </cell>
          <cell r="I486" t="str">
            <v>lÝt diezel</v>
          </cell>
          <cell r="J486" t="str">
            <v>1x4/7</v>
          </cell>
          <cell r="K486">
            <v>0</v>
          </cell>
          <cell r="L486">
            <v>0</v>
          </cell>
          <cell r="M486">
            <v>1</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15399744.897959182</v>
          </cell>
          <cell r="BX486">
            <v>15399744.897959182</v>
          </cell>
          <cell r="BY486">
            <v>19506.343537414967</v>
          </cell>
          <cell r="BZ486">
            <v>5543.9081632653069</v>
          </cell>
          <cell r="CA486">
            <v>5133.2482993197282</v>
          </cell>
          <cell r="CB486">
            <v>81364.5</v>
          </cell>
          <cell r="CC486">
            <v>225542</v>
          </cell>
          <cell r="CD486">
            <v>337090</v>
          </cell>
          <cell r="CE486">
            <v>39762.163636363635</v>
          </cell>
          <cell r="CF486">
            <v>196153.84615384616</v>
          </cell>
          <cell r="CG486">
            <v>1</v>
          </cell>
          <cell r="CH486">
            <v>0.48869179600886914</v>
          </cell>
          <cell r="CI486">
            <v>0.86969986146192801</v>
          </cell>
          <cell r="CJ486">
            <v>266099.50979020982</v>
          </cell>
        </row>
        <row r="487">
          <cell r="A487">
            <v>408</v>
          </cell>
          <cell r="B487" t="str">
            <v xml:space="preserve">             7,5 CV</v>
          </cell>
          <cell r="C487">
            <v>150</v>
          </cell>
          <cell r="D487">
            <v>0.95</v>
          </cell>
          <cell r="E487">
            <v>20</v>
          </cell>
          <cell r="F487">
            <v>5.4</v>
          </cell>
          <cell r="G487">
            <v>5</v>
          </cell>
          <cell r="H487">
            <v>4.05</v>
          </cell>
          <cell r="I487" t="str">
            <v>lÝt diezel</v>
          </cell>
          <cell r="J487" t="str">
            <v>1x4/7</v>
          </cell>
          <cell r="K487">
            <v>0</v>
          </cell>
          <cell r="L487">
            <v>0</v>
          </cell>
          <cell r="M487">
            <v>1</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16699872.44897959</v>
          </cell>
          <cell r="BX487">
            <v>16699872.44897959</v>
          </cell>
          <cell r="BY487">
            <v>21153.171768707482</v>
          </cell>
          <cell r="BZ487">
            <v>6011.9540816326535</v>
          </cell>
          <cell r="CA487">
            <v>5566.6241496598632</v>
          </cell>
          <cell r="CB487">
            <v>87176.25</v>
          </cell>
          <cell r="CC487">
            <v>225542</v>
          </cell>
          <cell r="CD487">
            <v>345450</v>
          </cell>
          <cell r="CE487">
            <v>42602.318181818184</v>
          </cell>
          <cell r="CF487">
            <v>196153.84615384616</v>
          </cell>
          <cell r="CG487">
            <v>1</v>
          </cell>
          <cell r="CH487">
            <v>0.48869179600886919</v>
          </cell>
          <cell r="CI487">
            <v>0.86969986146192801</v>
          </cell>
          <cell r="CJ487">
            <v>271487.91433566436</v>
          </cell>
        </row>
        <row r="488">
          <cell r="A488">
            <v>409</v>
          </cell>
          <cell r="B488" t="str">
            <v xml:space="preserve">             10,0 CV</v>
          </cell>
          <cell r="C488">
            <v>150</v>
          </cell>
          <cell r="D488">
            <v>0.95</v>
          </cell>
          <cell r="E488">
            <v>20</v>
          </cell>
          <cell r="F488">
            <v>5.4</v>
          </cell>
          <cell r="G488">
            <v>5</v>
          </cell>
          <cell r="H488">
            <v>5.0999999999999996</v>
          </cell>
          <cell r="I488" t="str">
            <v>lÝt diezel</v>
          </cell>
          <cell r="J488" t="str">
            <v>1x4/7</v>
          </cell>
          <cell r="K488">
            <v>0</v>
          </cell>
          <cell r="L488">
            <v>0</v>
          </cell>
          <cell r="M488">
            <v>1</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23499744.89795918</v>
          </cell>
          <cell r="BX488">
            <v>23499744.89795918</v>
          </cell>
          <cell r="BY488">
            <v>29766.343537414963</v>
          </cell>
          <cell r="BZ488">
            <v>8459.9081632653069</v>
          </cell>
          <cell r="CA488">
            <v>7833.2482993197273</v>
          </cell>
          <cell r="CB488">
            <v>109777.49999999999</v>
          </cell>
          <cell r="CC488">
            <v>225542</v>
          </cell>
          <cell r="CD488">
            <v>381379</v>
          </cell>
          <cell r="CE488">
            <v>53647.36363636364</v>
          </cell>
          <cell r="CF488">
            <v>196153.84615384616</v>
          </cell>
          <cell r="CG488">
            <v>1</v>
          </cell>
          <cell r="CH488">
            <v>0.48869179600886925</v>
          </cell>
          <cell r="CI488">
            <v>0.86969986146192801</v>
          </cell>
          <cell r="CJ488">
            <v>295860.70979020977</v>
          </cell>
        </row>
        <row r="489">
          <cell r="A489">
            <v>410</v>
          </cell>
          <cell r="B489" t="str">
            <v xml:space="preserve">             15,0 CV</v>
          </cell>
          <cell r="C489">
            <v>150</v>
          </cell>
          <cell r="D489">
            <v>0.95</v>
          </cell>
          <cell r="E489">
            <v>18</v>
          </cell>
          <cell r="F489">
            <v>4.68</v>
          </cell>
          <cell r="G489">
            <v>5</v>
          </cell>
          <cell r="H489">
            <v>7.65</v>
          </cell>
          <cell r="I489" t="str">
            <v>lÝt diezel</v>
          </cell>
          <cell r="J489" t="str">
            <v>1x4/7</v>
          </cell>
          <cell r="K489">
            <v>0</v>
          </cell>
          <cell r="L489">
            <v>0</v>
          </cell>
          <cell r="M489">
            <v>1</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44999859.970126964</v>
          </cell>
          <cell r="BX489">
            <v>44999859.970126964</v>
          </cell>
          <cell r="BY489">
            <v>51299.840365944736</v>
          </cell>
          <cell r="BZ489">
            <v>14039.956310679612</v>
          </cell>
          <cell r="CA489">
            <v>14999.953323375654</v>
          </cell>
          <cell r="CB489">
            <v>164666.25</v>
          </cell>
          <cell r="CC489">
            <v>225542</v>
          </cell>
          <cell r="CD489">
            <v>470548</v>
          </cell>
          <cell r="CE489">
            <v>80471.04545454547</v>
          </cell>
          <cell r="CF489">
            <v>196153.84615384616</v>
          </cell>
          <cell r="CG489">
            <v>1</v>
          </cell>
          <cell r="CH489">
            <v>0.48869179600886925</v>
          </cell>
          <cell r="CI489">
            <v>0.86969986146192801</v>
          </cell>
          <cell r="CJ489">
            <v>356964.64160839166</v>
          </cell>
        </row>
        <row r="490">
          <cell r="A490">
            <v>411</v>
          </cell>
          <cell r="B490" t="str">
            <v xml:space="preserve">             20,0 CV</v>
          </cell>
          <cell r="C490">
            <v>150</v>
          </cell>
          <cell r="D490">
            <v>0.95</v>
          </cell>
          <cell r="E490">
            <v>18</v>
          </cell>
          <cell r="F490">
            <v>4.68</v>
          </cell>
          <cell r="G490">
            <v>5</v>
          </cell>
          <cell r="H490">
            <v>10.199999999999999</v>
          </cell>
          <cell r="I490" t="str">
            <v>lÝt diezel</v>
          </cell>
          <cell r="J490" t="str">
            <v>1x4/7</v>
          </cell>
          <cell r="K490">
            <v>0</v>
          </cell>
          <cell r="L490">
            <v>0</v>
          </cell>
          <cell r="M490">
            <v>1</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57399925.317401052</v>
          </cell>
          <cell r="BX490">
            <v>57399925.317401052</v>
          </cell>
          <cell r="BY490">
            <v>65435.914861837191</v>
          </cell>
          <cell r="BZ490">
            <v>17908.776699029127</v>
          </cell>
          <cell r="CA490">
            <v>19133.308439133685</v>
          </cell>
          <cell r="CB490">
            <v>219554.99999999997</v>
          </cell>
          <cell r="CC490">
            <v>225542</v>
          </cell>
          <cell r="CD490">
            <v>547575</v>
          </cell>
          <cell r="CE490">
            <v>107294.72727272728</v>
          </cell>
          <cell r="CF490">
            <v>196153.84615384616</v>
          </cell>
          <cell r="CG490">
            <v>1</v>
          </cell>
          <cell r="CH490">
            <v>0.48869179600886925</v>
          </cell>
          <cell r="CI490">
            <v>0.86969986146192801</v>
          </cell>
          <cell r="CJ490">
            <v>405926.57342657342</v>
          </cell>
        </row>
        <row r="491">
          <cell r="A491">
            <v>412</v>
          </cell>
          <cell r="B491" t="str">
            <v xml:space="preserve">             25 CV (250/50, b100)</v>
          </cell>
          <cell r="C491">
            <v>150</v>
          </cell>
          <cell r="D491">
            <v>0.95</v>
          </cell>
          <cell r="E491">
            <v>16</v>
          </cell>
          <cell r="F491">
            <v>4</v>
          </cell>
          <cell r="G491">
            <v>5</v>
          </cell>
          <cell r="H491">
            <v>11</v>
          </cell>
          <cell r="I491" t="str">
            <v>lÝt diezel</v>
          </cell>
          <cell r="J491" t="str">
            <v>1x4/7</v>
          </cell>
          <cell r="K491">
            <v>0</v>
          </cell>
          <cell r="L491">
            <v>0</v>
          </cell>
          <cell r="M491">
            <v>1</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64299793.388429753</v>
          </cell>
          <cell r="BX491">
            <v>64299793.388429753</v>
          </cell>
          <cell r="BY491">
            <v>65157.123966942141</v>
          </cell>
          <cell r="BZ491">
            <v>17146.611570247933</v>
          </cell>
          <cell r="CA491">
            <v>21433.264462809919</v>
          </cell>
          <cell r="CB491">
            <v>236775</v>
          </cell>
          <cell r="CC491">
            <v>225542</v>
          </cell>
          <cell r="CD491">
            <v>566054</v>
          </cell>
          <cell r="CE491">
            <v>115710.00000000001</v>
          </cell>
          <cell r="CF491">
            <v>196153.84615384616</v>
          </cell>
          <cell r="CG491">
            <v>1</v>
          </cell>
          <cell r="CH491">
            <v>0.48869179600886925</v>
          </cell>
          <cell r="CI491">
            <v>0.86969986146192801</v>
          </cell>
          <cell r="CJ491">
            <v>415600.84615384613</v>
          </cell>
        </row>
        <row r="492">
          <cell r="A492">
            <v>413</v>
          </cell>
          <cell r="B492" t="str">
            <v xml:space="preserve">             37,0 CV</v>
          </cell>
          <cell r="C492">
            <v>150</v>
          </cell>
          <cell r="D492">
            <v>0.95</v>
          </cell>
          <cell r="E492">
            <v>17</v>
          </cell>
          <cell r="F492">
            <v>4.42</v>
          </cell>
          <cell r="G492">
            <v>5</v>
          </cell>
          <cell r="H492">
            <v>17.760000000000002</v>
          </cell>
          <cell r="I492" t="str">
            <v>lÝt diezel</v>
          </cell>
          <cell r="J492" t="str">
            <v>1x4/7</v>
          </cell>
          <cell r="K492">
            <v>0</v>
          </cell>
          <cell r="L492">
            <v>0</v>
          </cell>
          <cell r="M492">
            <v>1</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96699843.566679657</v>
          </cell>
          <cell r="BX492">
            <v>96699843.566679657</v>
          </cell>
          <cell r="BY492">
            <v>104113.4982401251</v>
          </cell>
          <cell r="BZ492">
            <v>28494.220570981601</v>
          </cell>
          <cell r="CA492">
            <v>32233.281188893219</v>
          </cell>
          <cell r="CB492">
            <v>382284.00000000006</v>
          </cell>
          <cell r="CC492">
            <v>225542</v>
          </cell>
          <cell r="CD492">
            <v>772667</v>
          </cell>
          <cell r="CE492">
            <v>186819.05454545456</v>
          </cell>
          <cell r="CF492">
            <v>196153.84615384616</v>
          </cell>
          <cell r="CG492">
            <v>1</v>
          </cell>
          <cell r="CH492">
            <v>0.48869179600886914</v>
          </cell>
          <cell r="CI492">
            <v>0.86969986146192801</v>
          </cell>
          <cell r="CJ492">
            <v>547813.90069930058</v>
          </cell>
        </row>
        <row r="493">
          <cell r="A493">
            <v>414</v>
          </cell>
          <cell r="B493" t="str">
            <v xml:space="preserve">             45,0 CV</v>
          </cell>
          <cell r="C493">
            <v>150</v>
          </cell>
          <cell r="D493">
            <v>0.95</v>
          </cell>
          <cell r="E493">
            <v>17</v>
          </cell>
          <cell r="F493">
            <v>4.42</v>
          </cell>
          <cell r="G493">
            <v>5</v>
          </cell>
          <cell r="H493">
            <v>21.6</v>
          </cell>
          <cell r="I493" t="str">
            <v>lÝt diezel</v>
          </cell>
          <cell r="J493" t="str">
            <v>1x4/7</v>
          </cell>
          <cell r="K493">
            <v>0</v>
          </cell>
          <cell r="L493">
            <v>0</v>
          </cell>
          <cell r="M493">
            <v>1</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106200234.6499804</v>
          </cell>
          <cell r="BX493">
            <v>106200234.6499804</v>
          </cell>
          <cell r="BY493">
            <v>114342.25263981223</v>
          </cell>
          <cell r="BZ493">
            <v>31293.669143527553</v>
          </cell>
          <cell r="CA493">
            <v>35400.078216660135</v>
          </cell>
          <cell r="CB493">
            <v>464940.00000000006</v>
          </cell>
          <cell r="CC493">
            <v>225542</v>
          </cell>
          <cell r="CD493">
            <v>871518</v>
          </cell>
          <cell r="CE493">
            <v>227212.36363636368</v>
          </cell>
          <cell r="CF493">
            <v>196153.84615384616</v>
          </cell>
          <cell r="CG493">
            <v>1</v>
          </cell>
          <cell r="CH493">
            <v>0.48869179600886919</v>
          </cell>
          <cell r="CI493">
            <v>0.86969986146192801</v>
          </cell>
          <cell r="CJ493">
            <v>604402.20979020977</v>
          </cell>
        </row>
        <row r="494">
          <cell r="A494">
            <v>415</v>
          </cell>
          <cell r="B494" t="str">
            <v xml:space="preserve">             75,0 CV</v>
          </cell>
          <cell r="C494">
            <v>150</v>
          </cell>
          <cell r="D494">
            <v>0.95</v>
          </cell>
          <cell r="E494">
            <v>16</v>
          </cell>
          <cell r="F494">
            <v>3.84</v>
          </cell>
          <cell r="G494">
            <v>5</v>
          </cell>
          <cell r="H494">
            <v>36</v>
          </cell>
          <cell r="I494" t="str">
            <v>lÝt diezel</v>
          </cell>
          <cell r="J494" t="str">
            <v>1x4/7</v>
          </cell>
          <cell r="K494">
            <v>0</v>
          </cell>
          <cell r="L494">
            <v>0</v>
          </cell>
          <cell r="M494">
            <v>1</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207099833.61064893</v>
          </cell>
          <cell r="BX494">
            <v>207099833.61064893</v>
          </cell>
          <cell r="BY494">
            <v>209861.16472545758</v>
          </cell>
          <cell r="BZ494">
            <v>53017.557404326122</v>
          </cell>
          <cell r="CA494">
            <v>69033.27787021632</v>
          </cell>
          <cell r="CB494">
            <v>774900</v>
          </cell>
          <cell r="CC494">
            <v>225542</v>
          </cell>
          <cell r="CD494">
            <v>1332354</v>
          </cell>
          <cell r="CE494">
            <v>378687.27272727276</v>
          </cell>
          <cell r="CF494">
            <v>196153.84615384616</v>
          </cell>
          <cell r="CG494">
            <v>1</v>
          </cell>
          <cell r="CH494">
            <v>0.48869179600886925</v>
          </cell>
          <cell r="CI494">
            <v>0.86969986146192801</v>
          </cell>
          <cell r="CJ494">
            <v>906753.11888111883</v>
          </cell>
        </row>
        <row r="495">
          <cell r="A495">
            <v>416</v>
          </cell>
          <cell r="B495" t="str">
            <v xml:space="preserve">             100,0 CV</v>
          </cell>
          <cell r="C495">
            <v>150</v>
          </cell>
          <cell r="D495">
            <v>0.95</v>
          </cell>
          <cell r="E495">
            <v>16</v>
          </cell>
          <cell r="F495">
            <v>3.84</v>
          </cell>
          <cell r="G495">
            <v>5</v>
          </cell>
          <cell r="H495">
            <v>45</v>
          </cell>
          <cell r="I495" t="str">
            <v>lÝt diezel</v>
          </cell>
          <cell r="J495" t="str">
            <v>1x4/7</v>
          </cell>
          <cell r="K495">
            <v>0</v>
          </cell>
          <cell r="L495">
            <v>0</v>
          </cell>
          <cell r="M495">
            <v>1</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209900166.38935107</v>
          </cell>
          <cell r="BX495">
            <v>209900166.38935107</v>
          </cell>
          <cell r="BY495">
            <v>212698.83527454239</v>
          </cell>
          <cell r="BZ495">
            <v>53734.442595673871</v>
          </cell>
          <cell r="CA495">
            <v>69966.722129783695</v>
          </cell>
          <cell r="CB495">
            <v>968625</v>
          </cell>
          <cell r="CC495">
            <v>225542</v>
          </cell>
          <cell r="CD495">
            <v>1530567</v>
          </cell>
          <cell r="CE495">
            <v>473359.09090909094</v>
          </cell>
          <cell r="CF495">
            <v>196153.84615384616</v>
          </cell>
          <cell r="CG495">
            <v>1</v>
          </cell>
          <cell r="CH495">
            <v>0.48869179600886919</v>
          </cell>
          <cell r="CI495">
            <v>0.86969986146192801</v>
          </cell>
          <cell r="CJ495">
            <v>1005912.9370629371</v>
          </cell>
        </row>
        <row r="496">
          <cell r="A496">
            <v>417</v>
          </cell>
          <cell r="B496" t="str">
            <v xml:space="preserve">             150,0 CV</v>
          </cell>
          <cell r="C496">
            <v>150</v>
          </cell>
          <cell r="D496">
            <v>0.95</v>
          </cell>
          <cell r="E496">
            <v>16</v>
          </cell>
          <cell r="F496">
            <v>3.84</v>
          </cell>
          <cell r="G496">
            <v>5</v>
          </cell>
          <cell r="H496">
            <v>63</v>
          </cell>
          <cell r="I496" t="str">
            <v>lÝt diezel</v>
          </cell>
          <cell r="J496" t="str">
            <v>1x5/7</v>
          </cell>
          <cell r="K496">
            <v>0</v>
          </cell>
          <cell r="L496">
            <v>0</v>
          </cell>
          <cell r="M496">
            <v>0</v>
          </cell>
          <cell r="N496">
            <v>1</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269100249.58402663</v>
          </cell>
          <cell r="BX496">
            <v>269100249.58402663</v>
          </cell>
          <cell r="BY496">
            <v>272688.25291181367</v>
          </cell>
          <cell r="BZ496">
            <v>68889.663893510806</v>
          </cell>
          <cell r="CA496">
            <v>89700.08319467555</v>
          </cell>
          <cell r="CB496">
            <v>1356075</v>
          </cell>
          <cell r="CC496">
            <v>263923</v>
          </cell>
          <cell r="CD496">
            <v>2051276</v>
          </cell>
          <cell r="CE496">
            <v>662702.72727272729</v>
          </cell>
          <cell r="CF496">
            <v>231538.46153846153</v>
          </cell>
          <cell r="CG496">
            <v>1</v>
          </cell>
          <cell r="CH496">
            <v>0.48869179600886919</v>
          </cell>
          <cell r="CI496">
            <v>0.87729550489522146</v>
          </cell>
          <cell r="CJ496">
            <v>1325519.1888111888</v>
          </cell>
        </row>
        <row r="497">
          <cell r="A497">
            <v>418</v>
          </cell>
          <cell r="B497" t="str">
            <v xml:space="preserve">          M¸y b¬m ¸p lùc xãi n­íc ®Çu cäc (300 CV)</v>
          </cell>
          <cell r="C497">
            <v>150</v>
          </cell>
          <cell r="D497">
            <v>0.95</v>
          </cell>
          <cell r="E497">
            <v>14</v>
          </cell>
          <cell r="F497">
            <v>2.2000000000000002</v>
          </cell>
          <cell r="G497">
            <v>5</v>
          </cell>
          <cell r="H497">
            <v>110.9</v>
          </cell>
          <cell r="I497" t="str">
            <v>lÝt diezel</v>
          </cell>
          <cell r="J497" t="str">
            <v>1x4/7+1x5/7</v>
          </cell>
          <cell r="K497">
            <v>0</v>
          </cell>
          <cell r="L497">
            <v>0</v>
          </cell>
          <cell r="M497">
            <v>1</v>
          </cell>
          <cell r="N497">
            <v>1</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1010300121.9512194</v>
          </cell>
          <cell r="BX497">
            <v>1010300121.9512194</v>
          </cell>
          <cell r="BY497">
            <v>895799.44146341458</v>
          </cell>
          <cell r="BZ497">
            <v>148177.3512195122</v>
          </cell>
          <cell r="CA497">
            <v>336766.70731707313</v>
          </cell>
          <cell r="CB497">
            <v>2387122.5</v>
          </cell>
          <cell r="CC497">
            <v>489465</v>
          </cell>
          <cell r="CD497">
            <v>4257331</v>
          </cell>
          <cell r="CE497">
            <v>1166567.1818181819</v>
          </cell>
          <cell r="CF497">
            <v>427692.30769230769</v>
          </cell>
          <cell r="CG497">
            <v>1</v>
          </cell>
          <cell r="CH497">
            <v>0.48869179600886919</v>
          </cell>
          <cell r="CI497">
            <v>0.87379548628054649</v>
          </cell>
          <cell r="CJ497">
            <v>2975002.9895104892</v>
          </cell>
        </row>
        <row r="498">
          <cell r="A498">
            <v>0</v>
          </cell>
          <cell r="B498" t="str">
            <v>M¸y b¬m n­íc, ®éng c¬ x¨ng - c«ng suÊt:</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row>
        <row r="499">
          <cell r="A499">
            <v>419</v>
          </cell>
          <cell r="B499" t="str">
            <v xml:space="preserve">             3,0 CV</v>
          </cell>
          <cell r="C499">
            <v>150</v>
          </cell>
          <cell r="D499">
            <v>1</v>
          </cell>
          <cell r="E499">
            <v>20</v>
          </cell>
          <cell r="F499">
            <v>5.8</v>
          </cell>
          <cell r="G499">
            <v>5</v>
          </cell>
          <cell r="H499">
            <v>1.62</v>
          </cell>
          <cell r="I499" t="str">
            <v>lÝt x¨ng</v>
          </cell>
          <cell r="J499" t="str">
            <v>1x4/7</v>
          </cell>
          <cell r="K499">
            <v>0</v>
          </cell>
          <cell r="L499">
            <v>0</v>
          </cell>
          <cell r="M499">
            <v>1</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8599929.6087662335</v>
          </cell>
          <cell r="BX499">
            <v>8599929.6087662335</v>
          </cell>
          <cell r="BY499">
            <v>11466.572811688313</v>
          </cell>
          <cell r="BZ499">
            <v>3325.3061153896101</v>
          </cell>
          <cell r="CA499">
            <v>2866.6432029220782</v>
          </cell>
          <cell r="CB499">
            <v>37452.477870000002</v>
          </cell>
          <cell r="CC499">
            <v>225542</v>
          </cell>
          <cell r="CD499">
            <v>280653</v>
          </cell>
          <cell r="CE499">
            <v>23633.443636363638</v>
          </cell>
          <cell r="CF499">
            <v>196153.84615384616</v>
          </cell>
          <cell r="CG499">
            <v>1</v>
          </cell>
          <cell r="CH499">
            <v>0.63102483414840704</v>
          </cell>
          <cell r="CI499">
            <v>0.86969986146192801</v>
          </cell>
          <cell r="CJ499">
            <v>237445.81192020979</v>
          </cell>
        </row>
        <row r="500">
          <cell r="A500">
            <v>420</v>
          </cell>
          <cell r="B500" t="str">
            <v xml:space="preserve">             4,0 CV</v>
          </cell>
          <cell r="C500">
            <v>150</v>
          </cell>
          <cell r="D500">
            <v>0.95</v>
          </cell>
          <cell r="E500">
            <v>20</v>
          </cell>
          <cell r="F500">
            <v>5.8</v>
          </cell>
          <cell r="G500">
            <v>5</v>
          </cell>
          <cell r="H500">
            <v>2.16</v>
          </cell>
          <cell r="I500" t="str">
            <v>lÝt x¨ng</v>
          </cell>
          <cell r="J500" t="str">
            <v>1x4/7</v>
          </cell>
          <cell r="K500">
            <v>0</v>
          </cell>
          <cell r="L500">
            <v>0</v>
          </cell>
          <cell r="M500">
            <v>1</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10800182.637583885</v>
          </cell>
          <cell r="BX500">
            <v>10800182.637583885</v>
          </cell>
          <cell r="BY500">
            <v>13680.231340939587</v>
          </cell>
          <cell r="BZ500">
            <v>4176.0706198657681</v>
          </cell>
          <cell r="CA500">
            <v>3600.0608791946288</v>
          </cell>
          <cell r="CB500">
            <v>49936.637160000006</v>
          </cell>
          <cell r="CC500">
            <v>225542</v>
          </cell>
          <cell r="CD500">
            <v>296935</v>
          </cell>
          <cell r="CE500">
            <v>31511.258181818182</v>
          </cell>
          <cell r="CF500">
            <v>196153.84615384616</v>
          </cell>
          <cell r="CG500">
            <v>1</v>
          </cell>
          <cell r="CH500">
            <v>0.63102483414840704</v>
          </cell>
          <cell r="CI500">
            <v>0.86969986146192801</v>
          </cell>
          <cell r="CJ500">
            <v>249121.46717566432</v>
          </cell>
        </row>
        <row r="501">
          <cell r="A501">
            <v>421</v>
          </cell>
          <cell r="B501" t="str">
            <v xml:space="preserve">             6,0 CV</v>
          </cell>
          <cell r="C501">
            <v>150</v>
          </cell>
          <cell r="D501">
            <v>0.95</v>
          </cell>
          <cell r="E501">
            <v>20</v>
          </cell>
          <cell r="F501">
            <v>5.8</v>
          </cell>
          <cell r="G501">
            <v>5</v>
          </cell>
          <cell r="H501">
            <v>3.24</v>
          </cell>
          <cell r="I501" t="str">
            <v>lÝt x¨ng</v>
          </cell>
          <cell r="J501" t="str">
            <v>1x4/7</v>
          </cell>
          <cell r="K501">
            <v>0</v>
          </cell>
          <cell r="L501">
            <v>0</v>
          </cell>
          <cell r="M501">
            <v>1</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14700022.278523486</v>
          </cell>
          <cell r="BX501">
            <v>14700022.278523486</v>
          </cell>
          <cell r="BY501">
            <v>18620.028219463082</v>
          </cell>
          <cell r="BZ501">
            <v>5684.0086143624148</v>
          </cell>
          <cell r="CA501">
            <v>4900.0074261744958</v>
          </cell>
          <cell r="CB501">
            <v>74904.955740000005</v>
          </cell>
          <cell r="CC501">
            <v>225542</v>
          </cell>
          <cell r="CD501">
            <v>329651</v>
          </cell>
          <cell r="CE501">
            <v>47266.887272727276</v>
          </cell>
          <cell r="CF501">
            <v>196153.84615384616</v>
          </cell>
          <cell r="CG501">
            <v>1</v>
          </cell>
          <cell r="CH501">
            <v>0.63102483414840704</v>
          </cell>
          <cell r="CI501">
            <v>0.86969986146192801</v>
          </cell>
          <cell r="CJ501">
            <v>272624.77768657345</v>
          </cell>
        </row>
        <row r="502">
          <cell r="A502">
            <v>422</v>
          </cell>
          <cell r="B502" t="str">
            <v xml:space="preserve">             7,0 CV</v>
          </cell>
          <cell r="C502">
            <v>150</v>
          </cell>
          <cell r="D502">
            <v>0.95</v>
          </cell>
          <cell r="E502">
            <v>20</v>
          </cell>
          <cell r="F502">
            <v>5.8</v>
          </cell>
          <cell r="G502">
            <v>5</v>
          </cell>
          <cell r="H502">
            <v>3.78</v>
          </cell>
          <cell r="I502" t="str">
            <v>lÝt x¨ng</v>
          </cell>
          <cell r="J502" t="str">
            <v>1x4/7</v>
          </cell>
          <cell r="K502">
            <v>0</v>
          </cell>
          <cell r="L502">
            <v>0</v>
          </cell>
          <cell r="M502">
            <v>1</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18199774.313758392</v>
          </cell>
          <cell r="BX502">
            <v>18199774.313758392</v>
          </cell>
          <cell r="BY502">
            <v>23053.047464093965</v>
          </cell>
          <cell r="BZ502">
            <v>7037.2460679865781</v>
          </cell>
          <cell r="CA502">
            <v>6066.5914379194646</v>
          </cell>
          <cell r="CB502">
            <v>87389.115030000001</v>
          </cell>
          <cell r="CC502">
            <v>225542</v>
          </cell>
          <cell r="CD502">
            <v>349088</v>
          </cell>
          <cell r="CE502">
            <v>55144.701818181813</v>
          </cell>
          <cell r="CF502">
            <v>196153.84615384616</v>
          </cell>
          <cell r="CG502">
            <v>1</v>
          </cell>
          <cell r="CH502">
            <v>0.63102483414840704</v>
          </cell>
          <cell r="CI502">
            <v>0.86969986146192801</v>
          </cell>
          <cell r="CJ502">
            <v>287455.43294202798</v>
          </cell>
        </row>
        <row r="503">
          <cell r="A503">
            <v>423</v>
          </cell>
          <cell r="B503" t="str">
            <v xml:space="preserve">             8,0 CV</v>
          </cell>
          <cell r="C503">
            <v>150</v>
          </cell>
          <cell r="D503">
            <v>0.95</v>
          </cell>
          <cell r="E503">
            <v>20</v>
          </cell>
          <cell r="F503">
            <v>5.8</v>
          </cell>
          <cell r="G503">
            <v>5</v>
          </cell>
          <cell r="H503">
            <v>4.32</v>
          </cell>
          <cell r="I503" t="str">
            <v>lÝt x¨ng</v>
          </cell>
          <cell r="J503" t="str">
            <v>1x4/7</v>
          </cell>
          <cell r="K503">
            <v>0</v>
          </cell>
          <cell r="L503">
            <v>0</v>
          </cell>
          <cell r="M503">
            <v>1</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19199861.919463072</v>
          </cell>
          <cell r="BX503">
            <v>19199861.919463072</v>
          </cell>
          <cell r="BY503">
            <v>24319.825097986559</v>
          </cell>
          <cell r="BZ503">
            <v>7423.9466088590534</v>
          </cell>
          <cell r="CA503">
            <v>6399.9539731543573</v>
          </cell>
          <cell r="CB503">
            <v>99873.274320000011</v>
          </cell>
          <cell r="CC503">
            <v>225542</v>
          </cell>
          <cell r="CD503">
            <v>363559</v>
          </cell>
          <cell r="CE503">
            <v>63022.516363636365</v>
          </cell>
          <cell r="CF503">
            <v>196153.84615384616</v>
          </cell>
          <cell r="CG503">
            <v>1</v>
          </cell>
          <cell r="CH503">
            <v>0.63102483414840704</v>
          </cell>
          <cell r="CI503">
            <v>0.86969986146192801</v>
          </cell>
          <cell r="CJ503">
            <v>297320.08819748252</v>
          </cell>
        </row>
        <row r="504">
          <cell r="A504">
            <v>0</v>
          </cell>
          <cell r="B504" t="str">
            <v>M¸y b¬m röa ®­êng èng - c«ng suÊt:</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row>
        <row r="505">
          <cell r="A505">
            <v>424</v>
          </cell>
          <cell r="B505" t="str">
            <v xml:space="preserve">            300 CV (AH-151) </v>
          </cell>
          <cell r="C505">
            <v>120</v>
          </cell>
          <cell r="D505">
            <v>0.95</v>
          </cell>
          <cell r="E505">
            <v>16</v>
          </cell>
          <cell r="F505">
            <v>3</v>
          </cell>
          <cell r="G505">
            <v>6</v>
          </cell>
          <cell r="H505">
            <v>123.8</v>
          </cell>
          <cell r="I505" t="str">
            <v>lÝt diezel</v>
          </cell>
          <cell r="J505" t="str">
            <v>2x4/7+1x5/7</v>
          </cell>
          <cell r="K505">
            <v>0</v>
          </cell>
          <cell r="L505">
            <v>0</v>
          </cell>
          <cell r="M505">
            <v>2</v>
          </cell>
          <cell r="N505">
            <v>1</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337500000</v>
          </cell>
          <cell r="BX505">
            <v>337500000</v>
          </cell>
          <cell r="BY505">
            <v>427500</v>
          </cell>
          <cell r="BZ505">
            <v>84375</v>
          </cell>
          <cell r="CA505">
            <v>168750</v>
          </cell>
          <cell r="CB505">
            <v>2664795</v>
          </cell>
          <cell r="CC505">
            <v>715007</v>
          </cell>
          <cell r="CD505">
            <v>4060427</v>
          </cell>
          <cell r="CE505">
            <v>1302263.4545454546</v>
          </cell>
          <cell r="CF505">
            <v>623846.15384615387</v>
          </cell>
          <cell r="CG505">
            <v>1</v>
          </cell>
          <cell r="CH505">
            <v>0.48869179600886919</v>
          </cell>
          <cell r="CI505">
            <v>0.87250356128842632</v>
          </cell>
          <cell r="CJ505">
            <v>2606734.6083916086</v>
          </cell>
        </row>
        <row r="506">
          <cell r="A506">
            <v>425</v>
          </cell>
          <cell r="B506" t="str">
            <v xml:space="preserve">            280 CV (A-206)</v>
          </cell>
          <cell r="C506">
            <v>120</v>
          </cell>
          <cell r="D506">
            <v>0.95</v>
          </cell>
          <cell r="E506">
            <v>16</v>
          </cell>
          <cell r="F506">
            <v>3</v>
          </cell>
          <cell r="G506">
            <v>6</v>
          </cell>
          <cell r="H506">
            <v>105.2</v>
          </cell>
          <cell r="I506" t="str">
            <v>lÝt diezel</v>
          </cell>
          <cell r="J506" t="str">
            <v>2x4/7+1x5/7</v>
          </cell>
          <cell r="K506">
            <v>0</v>
          </cell>
          <cell r="L506">
            <v>0</v>
          </cell>
          <cell r="M506">
            <v>2</v>
          </cell>
          <cell r="N506">
            <v>1</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286900165.28925622</v>
          </cell>
          <cell r="BX506">
            <v>286900165.28925622</v>
          </cell>
          <cell r="BY506">
            <v>363406.87603305781</v>
          </cell>
          <cell r="BZ506">
            <v>71725.041322314049</v>
          </cell>
          <cell r="CA506">
            <v>143450.0826446281</v>
          </cell>
          <cell r="CB506">
            <v>2264430</v>
          </cell>
          <cell r="CC506">
            <v>715007</v>
          </cell>
          <cell r="CD506">
            <v>3558019</v>
          </cell>
          <cell r="CE506">
            <v>1106608.3636363638</v>
          </cell>
          <cell r="CF506">
            <v>623846.15384615387</v>
          </cell>
          <cell r="CG506">
            <v>1</v>
          </cell>
          <cell r="CH506">
            <v>0.48869179600886925</v>
          </cell>
          <cell r="CI506">
            <v>0.87250356128842632</v>
          </cell>
          <cell r="CJ506">
            <v>2309036.5174825178</v>
          </cell>
        </row>
        <row r="507">
          <cell r="A507">
            <v>426</v>
          </cell>
          <cell r="B507" t="str">
            <v xml:space="preserve">            90 CV (AH-2)</v>
          </cell>
          <cell r="C507">
            <v>120</v>
          </cell>
          <cell r="D507">
            <v>0.95</v>
          </cell>
          <cell r="E507">
            <v>16</v>
          </cell>
          <cell r="F507">
            <v>3.8</v>
          </cell>
          <cell r="G507">
            <v>6</v>
          </cell>
          <cell r="H507">
            <v>67.599999999999994</v>
          </cell>
          <cell r="I507" t="str">
            <v>lÝt x¨ng</v>
          </cell>
          <cell r="J507" t="str">
            <v>1x4/7+1x5/7</v>
          </cell>
          <cell r="K507">
            <v>0</v>
          </cell>
          <cell r="L507">
            <v>0</v>
          </cell>
          <cell r="M507">
            <v>1</v>
          </cell>
          <cell r="N507">
            <v>1</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202500099.55200011</v>
          </cell>
          <cell r="BX507">
            <v>202500099.55200011</v>
          </cell>
          <cell r="BY507">
            <v>256500.12609920013</v>
          </cell>
          <cell r="BZ507">
            <v>64125.031524800026</v>
          </cell>
          <cell r="CA507">
            <v>101250.04977600004</v>
          </cell>
          <cell r="CB507">
            <v>1562831.7925999998</v>
          </cell>
          <cell r="CC507">
            <v>489465</v>
          </cell>
          <cell r="CD507">
            <v>2474172</v>
          </cell>
          <cell r="CE507">
            <v>986185.67272727261</v>
          </cell>
          <cell r="CF507">
            <v>427692.30769230769</v>
          </cell>
          <cell r="CG507">
            <v>1</v>
          </cell>
          <cell r="CH507">
            <v>0.63102483414840704</v>
          </cell>
          <cell r="CI507">
            <v>0.87379548628054649</v>
          </cell>
          <cell r="CJ507">
            <v>1835753.1878195805</v>
          </cell>
        </row>
        <row r="508">
          <cell r="A508">
            <v>0</v>
          </cell>
          <cell r="B508" t="str">
            <v>M¸y nÐn thö ®­êng èng - c«ng suÊt:</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row>
        <row r="509">
          <cell r="A509">
            <v>427</v>
          </cell>
          <cell r="B509" t="str">
            <v xml:space="preserve">             75 CV (AHO-201)</v>
          </cell>
          <cell r="C509">
            <v>150</v>
          </cell>
          <cell r="D509">
            <v>0.95</v>
          </cell>
          <cell r="E509">
            <v>17</v>
          </cell>
          <cell r="F509">
            <v>5</v>
          </cell>
          <cell r="G509">
            <v>6</v>
          </cell>
          <cell r="H509">
            <v>24.6</v>
          </cell>
          <cell r="I509" t="str">
            <v>lÝt x¨ng</v>
          </cell>
          <cell r="J509" t="str">
            <v>2x3/7+1x5/7</v>
          </cell>
          <cell r="K509">
            <v>0</v>
          </cell>
          <cell r="L509">
            <v>2</v>
          </cell>
          <cell r="M509">
            <v>0</v>
          </cell>
          <cell r="N509">
            <v>1</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108000103.8121547</v>
          </cell>
          <cell r="BX509">
            <v>108000103.8121547</v>
          </cell>
          <cell r="BY509">
            <v>116280.11177108655</v>
          </cell>
          <cell r="BZ509">
            <v>36000.034604051565</v>
          </cell>
          <cell r="CA509">
            <v>43200.041524861874</v>
          </cell>
          <cell r="CB509">
            <v>568722.81209999998</v>
          </cell>
          <cell r="CC509">
            <v>651038</v>
          </cell>
          <cell r="CD509">
            <v>1415241</v>
          </cell>
          <cell r="CE509">
            <v>358878.2181818182</v>
          </cell>
          <cell r="CF509">
            <v>563846.15384615387</v>
          </cell>
          <cell r="CG509">
            <v>1</v>
          </cell>
          <cell r="CH509">
            <v>0.63102483414840715</v>
          </cell>
          <cell r="CI509">
            <v>0.86607257002840676</v>
          </cell>
          <cell r="CJ509">
            <v>1118204.559927972</v>
          </cell>
        </row>
        <row r="510">
          <cell r="A510">
            <v>428</v>
          </cell>
          <cell r="B510" t="str">
            <v xml:space="preserve">             170 Cv (l¾p trªn xe ZIL - 130)</v>
          </cell>
          <cell r="C510">
            <v>150</v>
          </cell>
          <cell r="D510">
            <v>0.95</v>
          </cell>
          <cell r="E510">
            <v>16</v>
          </cell>
          <cell r="F510">
            <v>4.0999999999999996</v>
          </cell>
          <cell r="G510">
            <v>6</v>
          </cell>
          <cell r="H510">
            <v>49</v>
          </cell>
          <cell r="I510" t="str">
            <v>lÝt x¨ng</v>
          </cell>
          <cell r="J510" t="str">
            <v>2x4/7+1x2/4 Lo¹i 3,5 - 7,5 TÊn</v>
          </cell>
          <cell r="K510">
            <v>0</v>
          </cell>
          <cell r="L510">
            <v>0</v>
          </cell>
          <cell r="M510">
            <v>2</v>
          </cell>
          <cell r="N510">
            <v>0</v>
          </cell>
          <cell r="O510">
            <v>0</v>
          </cell>
          <cell r="P510">
            <v>0</v>
          </cell>
          <cell r="Q510">
            <v>0</v>
          </cell>
          <cell r="R510">
            <v>1</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472500082.11462438</v>
          </cell>
          <cell r="BX510">
            <v>472500082.11462438</v>
          </cell>
          <cell r="BY510">
            <v>478800.08320948598</v>
          </cell>
          <cell r="BZ510">
            <v>129150.02244466399</v>
          </cell>
          <cell r="CA510">
            <v>189000.03284584975</v>
          </cell>
          <cell r="CB510">
            <v>1132821.8615000001</v>
          </cell>
          <cell r="CC510">
            <v>680624</v>
          </cell>
          <cell r="CD510">
            <v>2610396</v>
          </cell>
          <cell r="CE510">
            <v>714838.72727272729</v>
          </cell>
          <cell r="CF510">
            <v>590000</v>
          </cell>
          <cell r="CG510">
            <v>1</v>
          </cell>
          <cell r="CH510">
            <v>0.63102483414840704</v>
          </cell>
          <cell r="CI510">
            <v>0.86685159500693476</v>
          </cell>
          <cell r="CJ510">
            <v>2101788.8657727269</v>
          </cell>
        </row>
        <row r="511">
          <cell r="A511">
            <v>0</v>
          </cell>
          <cell r="B511" t="str">
            <v>M¸y kiÓm tra mèi hµn ®­êng èng:</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row>
        <row r="512">
          <cell r="A512">
            <v>429</v>
          </cell>
          <cell r="B512" t="str">
            <v xml:space="preserve">             M¸y hót ch©n kh«ng thö ®­êng hµn</v>
          </cell>
          <cell r="C512">
            <v>150</v>
          </cell>
          <cell r="D512">
            <v>0.95</v>
          </cell>
          <cell r="E512">
            <v>14</v>
          </cell>
          <cell r="F512">
            <v>3.8</v>
          </cell>
          <cell r="G512">
            <v>4</v>
          </cell>
          <cell r="H512">
            <v>32.9</v>
          </cell>
          <cell r="I512" t="str">
            <v>lÝt x¨ng</v>
          </cell>
          <cell r="J512" t="str">
            <v>2x4/7+1x5/7</v>
          </cell>
          <cell r="K512">
            <v>0</v>
          </cell>
          <cell r="L512">
            <v>0</v>
          </cell>
          <cell r="M512">
            <v>2</v>
          </cell>
          <cell r="N512">
            <v>1</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60000025.485781975</v>
          </cell>
          <cell r="BX512">
            <v>60000025.485781975</v>
          </cell>
          <cell r="BY512">
            <v>53200.022597393356</v>
          </cell>
          <cell r="BZ512">
            <v>15200.006456398101</v>
          </cell>
          <cell r="CA512">
            <v>16000.006796208527</v>
          </cell>
          <cell r="CB512">
            <v>760608.96415000001</v>
          </cell>
          <cell r="CC512">
            <v>715007</v>
          </cell>
          <cell r="CD512">
            <v>1560016</v>
          </cell>
          <cell r="CE512">
            <v>479963.14545454539</v>
          </cell>
          <cell r="CF512">
            <v>623846.15384615387</v>
          </cell>
          <cell r="CG512">
            <v>1</v>
          </cell>
          <cell r="CH512">
            <v>0.63102483414840693</v>
          </cell>
          <cell r="CI512">
            <v>0.87250356128842632</v>
          </cell>
          <cell r="CJ512">
            <v>1188209.3351506991</v>
          </cell>
        </row>
        <row r="513">
          <cell r="A513">
            <v>430</v>
          </cell>
          <cell r="B513" t="str">
            <v xml:space="preserve">             M¸y siªu ©m kiÓm tra mèi hµn ®­êng èng</v>
          </cell>
          <cell r="C513">
            <v>150</v>
          </cell>
          <cell r="D513">
            <v>0.95</v>
          </cell>
          <cell r="E513">
            <v>14</v>
          </cell>
          <cell r="F513">
            <v>3.2</v>
          </cell>
          <cell r="G513">
            <v>4</v>
          </cell>
          <cell r="H513">
            <v>5</v>
          </cell>
          <cell r="I513" t="str">
            <v>kWh</v>
          </cell>
          <cell r="J513" t="str">
            <v>1x4/7+1x5/7</v>
          </cell>
          <cell r="K513">
            <v>0</v>
          </cell>
          <cell r="L513">
            <v>0</v>
          </cell>
          <cell r="M513">
            <v>1</v>
          </cell>
          <cell r="N513">
            <v>1</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360000539.26829267</v>
          </cell>
          <cell r="BX513">
            <v>360000539.26829267</v>
          </cell>
          <cell r="BY513">
            <v>319200.47815121949</v>
          </cell>
          <cell r="BZ513">
            <v>76800.115043902435</v>
          </cell>
          <cell r="CA513">
            <v>96000.14380487804</v>
          </cell>
          <cell r="CB513">
            <v>6838.2630000000008</v>
          </cell>
          <cell r="CC513">
            <v>489465</v>
          </cell>
          <cell r="CD513">
            <v>988304</v>
          </cell>
          <cell r="CE513">
            <v>8121.3</v>
          </cell>
          <cell r="CF513">
            <v>427692.30769230769</v>
          </cell>
          <cell r="CG513">
            <v>1</v>
          </cell>
          <cell r="CH513">
            <v>1.1876261559404777</v>
          </cell>
          <cell r="CI513">
            <v>0.87379548628054649</v>
          </cell>
          <cell r="CJ513">
            <v>927814.34469230764</v>
          </cell>
        </row>
        <row r="514">
          <cell r="A514">
            <v>431</v>
          </cell>
          <cell r="B514" t="str">
            <v xml:space="preserve">             Vi ¸p kÕ ®o ¸p lùc ®­êng èng</v>
          </cell>
          <cell r="C514">
            <v>200</v>
          </cell>
          <cell r="D514">
            <v>1</v>
          </cell>
          <cell r="E514">
            <v>14</v>
          </cell>
          <cell r="F514">
            <v>4</v>
          </cell>
          <cell r="G514">
            <v>4</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2900000</v>
          </cell>
          <cell r="BX514">
            <v>2900000</v>
          </cell>
          <cell r="BY514">
            <v>2030.0000000000002</v>
          </cell>
          <cell r="BZ514">
            <v>580</v>
          </cell>
          <cell r="CA514">
            <v>580</v>
          </cell>
          <cell r="CB514">
            <v>0</v>
          </cell>
          <cell r="CC514">
            <v>0</v>
          </cell>
          <cell r="CD514">
            <v>3190</v>
          </cell>
          <cell r="CE514">
            <v>0</v>
          </cell>
          <cell r="CF514">
            <v>0</v>
          </cell>
          <cell r="CG514">
            <v>1</v>
          </cell>
          <cell r="CH514">
            <v>1</v>
          </cell>
          <cell r="CI514">
            <v>1</v>
          </cell>
          <cell r="CJ514">
            <v>3190</v>
          </cell>
        </row>
        <row r="515">
          <cell r="A515">
            <v>0</v>
          </cell>
          <cell r="B515" t="str">
            <v xml:space="preserve">M¸y ph¸t ®iÖn l­u ®éng - c«ng suÊt: </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row>
        <row r="516">
          <cell r="A516">
            <v>432</v>
          </cell>
          <cell r="B516" t="str">
            <v xml:space="preserve">             2,5-3 kW</v>
          </cell>
          <cell r="C516">
            <v>140</v>
          </cell>
          <cell r="D516">
            <v>1</v>
          </cell>
          <cell r="E516">
            <v>14</v>
          </cell>
          <cell r="F516">
            <v>4.2</v>
          </cell>
          <cell r="G516">
            <v>5</v>
          </cell>
          <cell r="H516">
            <v>2.2999999999999998</v>
          </cell>
          <cell r="I516" t="str">
            <v>lÝt diezel</v>
          </cell>
          <cell r="J516" t="str">
            <v>1x3/7</v>
          </cell>
          <cell r="K516">
            <v>0</v>
          </cell>
          <cell r="L516">
            <v>1</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7300215.5172413802</v>
          </cell>
          <cell r="BX516">
            <v>7300215.5172413802</v>
          </cell>
          <cell r="BY516">
            <v>7300.2155172413804</v>
          </cell>
          <cell r="BZ516">
            <v>2190.0646551724139</v>
          </cell>
          <cell r="CA516">
            <v>2607.2198275862074</v>
          </cell>
          <cell r="CB516">
            <v>49507.499999999993</v>
          </cell>
          <cell r="CC516">
            <v>193557</v>
          </cell>
          <cell r="CD516">
            <v>255162</v>
          </cell>
          <cell r="CE516">
            <v>24193.909090909092</v>
          </cell>
          <cell r="CF516">
            <v>166153.84615384616</v>
          </cell>
          <cell r="CG516">
            <v>1</v>
          </cell>
          <cell r="CH516">
            <v>0.48869179600886925</v>
          </cell>
          <cell r="CI516">
            <v>0.85842333862296971</v>
          </cell>
          <cell r="CJ516">
            <v>202445.25524475524</v>
          </cell>
        </row>
        <row r="517">
          <cell r="A517">
            <v>433</v>
          </cell>
          <cell r="B517" t="str">
            <v xml:space="preserve">             5,2 kW</v>
          </cell>
          <cell r="C517">
            <v>140</v>
          </cell>
          <cell r="D517">
            <v>0.95</v>
          </cell>
          <cell r="E517">
            <v>14</v>
          </cell>
          <cell r="F517">
            <v>4.2</v>
          </cell>
          <cell r="G517">
            <v>5</v>
          </cell>
          <cell r="H517">
            <v>4.8600000000000003</v>
          </cell>
          <cell r="I517" t="str">
            <v>lÝt diezel</v>
          </cell>
          <cell r="J517" t="str">
            <v>1x3/7</v>
          </cell>
          <cell r="K517">
            <v>0</v>
          </cell>
          <cell r="L517">
            <v>1</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24800222.22222222</v>
          </cell>
          <cell r="BX517">
            <v>24800222.22222222</v>
          </cell>
          <cell r="BY517">
            <v>23560.211111111112</v>
          </cell>
          <cell r="BZ517">
            <v>7440.0666666666657</v>
          </cell>
          <cell r="CA517">
            <v>8857.2222222222208</v>
          </cell>
          <cell r="CB517">
            <v>104611.5</v>
          </cell>
          <cell r="CC517">
            <v>193557</v>
          </cell>
          <cell r="CD517">
            <v>338026</v>
          </cell>
          <cell r="CE517">
            <v>51122.781818181822</v>
          </cell>
          <cell r="CF517">
            <v>166153.84615384616</v>
          </cell>
          <cell r="CG517">
            <v>1</v>
          </cell>
          <cell r="CH517">
            <v>0.48869179600886919</v>
          </cell>
          <cell r="CI517">
            <v>0.85842333862296971</v>
          </cell>
          <cell r="CJ517">
            <v>257134.12797202799</v>
          </cell>
        </row>
        <row r="518">
          <cell r="A518">
            <v>434</v>
          </cell>
          <cell r="B518" t="str">
            <v xml:space="preserve">             8,0 kW</v>
          </cell>
          <cell r="C518">
            <v>140</v>
          </cell>
          <cell r="D518">
            <v>0.95</v>
          </cell>
          <cell r="E518">
            <v>14</v>
          </cell>
          <cell r="F518">
            <v>4.2</v>
          </cell>
          <cell r="G518">
            <v>5</v>
          </cell>
          <cell r="H518">
            <v>7.56</v>
          </cell>
          <cell r="I518" t="str">
            <v>lÝt diezel</v>
          </cell>
          <cell r="J518" t="str">
            <v>1x3/7</v>
          </cell>
          <cell r="K518">
            <v>0</v>
          </cell>
          <cell r="L518">
            <v>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30399911.111111112</v>
          </cell>
          <cell r="BX518">
            <v>30399911.111111112</v>
          </cell>
          <cell r="BY518">
            <v>28879.915555555559</v>
          </cell>
          <cell r="BZ518">
            <v>9119.9733333333352</v>
          </cell>
          <cell r="CA518">
            <v>10857.111111111113</v>
          </cell>
          <cell r="CB518">
            <v>162729</v>
          </cell>
          <cell r="CC518">
            <v>193557</v>
          </cell>
          <cell r="CD518">
            <v>405143</v>
          </cell>
          <cell r="CE518">
            <v>79524.327272727271</v>
          </cell>
          <cell r="CF518">
            <v>166153.84615384616</v>
          </cell>
          <cell r="CG518">
            <v>1</v>
          </cell>
          <cell r="CH518">
            <v>0.48869179600886914</v>
          </cell>
          <cell r="CI518">
            <v>0.85842333862296971</v>
          </cell>
          <cell r="CJ518">
            <v>294535.1734265734</v>
          </cell>
        </row>
        <row r="519">
          <cell r="A519">
            <v>435</v>
          </cell>
          <cell r="B519" t="str">
            <v xml:space="preserve">             10,0 kW</v>
          </cell>
          <cell r="C519">
            <v>140</v>
          </cell>
          <cell r="D519">
            <v>0.95</v>
          </cell>
          <cell r="E519">
            <v>14</v>
          </cell>
          <cell r="F519">
            <v>4.2</v>
          </cell>
          <cell r="G519">
            <v>5</v>
          </cell>
          <cell r="H519">
            <v>10.8</v>
          </cell>
          <cell r="I519" t="str">
            <v>lÝt diezel</v>
          </cell>
          <cell r="J519" t="str">
            <v>1x3/7</v>
          </cell>
          <cell r="K519">
            <v>0</v>
          </cell>
          <cell r="L519">
            <v>1</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47700177.777777776</v>
          </cell>
          <cell r="BX519">
            <v>47700177.777777776</v>
          </cell>
          <cell r="BY519">
            <v>45315.168888888897</v>
          </cell>
          <cell r="BZ519">
            <v>14310.053333333335</v>
          </cell>
          <cell r="CA519">
            <v>17035.777777777777</v>
          </cell>
          <cell r="CB519">
            <v>232470.00000000003</v>
          </cell>
          <cell r="CC519">
            <v>193557</v>
          </cell>
          <cell r="CD519">
            <v>502688.00000000006</v>
          </cell>
          <cell r="CE519">
            <v>113606.18181818184</v>
          </cell>
          <cell r="CF519">
            <v>166153.84615384616</v>
          </cell>
          <cell r="CG519">
            <v>1</v>
          </cell>
          <cell r="CH519">
            <v>0.48869179600886919</v>
          </cell>
          <cell r="CI519">
            <v>0.85842333862296971</v>
          </cell>
          <cell r="CJ519">
            <v>356421.02797202801</v>
          </cell>
        </row>
        <row r="520">
          <cell r="A520">
            <v>436</v>
          </cell>
          <cell r="B520" t="str">
            <v xml:space="preserve">             15,0 kW</v>
          </cell>
          <cell r="C520">
            <v>140</v>
          </cell>
          <cell r="D520">
            <v>0.95</v>
          </cell>
          <cell r="E520">
            <v>13</v>
          </cell>
          <cell r="F520">
            <v>3.9</v>
          </cell>
          <cell r="G520">
            <v>5</v>
          </cell>
          <cell r="H520">
            <v>13.5</v>
          </cell>
          <cell r="I520" t="str">
            <v>lÝt diezel</v>
          </cell>
          <cell r="J520" t="str">
            <v>1x3/7</v>
          </cell>
          <cell r="K520">
            <v>0</v>
          </cell>
          <cell r="L520">
            <v>1</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57000423.529411756</v>
          </cell>
          <cell r="BX520">
            <v>57000423.529411756</v>
          </cell>
          <cell r="BY520">
            <v>50282.516470588227</v>
          </cell>
          <cell r="BZ520">
            <v>15878.689411764703</v>
          </cell>
          <cell r="CA520">
            <v>20357.294117647056</v>
          </cell>
          <cell r="CB520">
            <v>290587.5</v>
          </cell>
          <cell r="CC520">
            <v>193557</v>
          </cell>
          <cell r="CD520">
            <v>570663</v>
          </cell>
          <cell r="CE520">
            <v>142007.72727272729</v>
          </cell>
          <cell r="CF520">
            <v>166153.84615384616</v>
          </cell>
          <cell r="CG520">
            <v>1</v>
          </cell>
          <cell r="CH520">
            <v>0.48869179600886925</v>
          </cell>
          <cell r="CI520">
            <v>0.85842333862296971</v>
          </cell>
          <cell r="CJ520">
            <v>394680.07342657342</v>
          </cell>
        </row>
        <row r="521">
          <cell r="A521">
            <v>437</v>
          </cell>
          <cell r="B521" t="str">
            <v xml:space="preserve">             20,0 kW</v>
          </cell>
          <cell r="C521">
            <v>140</v>
          </cell>
          <cell r="D521">
            <v>0.95</v>
          </cell>
          <cell r="E521">
            <v>13</v>
          </cell>
          <cell r="F521">
            <v>3.9</v>
          </cell>
          <cell r="G521">
            <v>5</v>
          </cell>
          <cell r="H521">
            <v>19.2</v>
          </cell>
          <cell r="I521" t="str">
            <v>lÝt diezel</v>
          </cell>
          <cell r="J521" t="str">
            <v>1x3/7</v>
          </cell>
          <cell r="K521">
            <v>0</v>
          </cell>
          <cell r="L521">
            <v>1</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77600188.235294104</v>
          </cell>
          <cell r="BX521">
            <v>77600188.235294104</v>
          </cell>
          <cell r="BY521">
            <v>68454.451764705867</v>
          </cell>
          <cell r="BZ521">
            <v>21617.195294117642</v>
          </cell>
          <cell r="CA521">
            <v>27714.352941176468</v>
          </cell>
          <cell r="CB521">
            <v>413280</v>
          </cell>
          <cell r="CC521">
            <v>193557</v>
          </cell>
          <cell r="CD521">
            <v>724623</v>
          </cell>
          <cell r="CE521">
            <v>201966.54545454547</v>
          </cell>
          <cell r="CF521">
            <v>166153.84615384616</v>
          </cell>
          <cell r="CG521">
            <v>1</v>
          </cell>
          <cell r="CH521">
            <v>0.48869179600886919</v>
          </cell>
          <cell r="CI521">
            <v>0.85842333862296971</v>
          </cell>
          <cell r="CJ521">
            <v>485906.39160839154</v>
          </cell>
        </row>
        <row r="522">
          <cell r="A522">
            <v>438</v>
          </cell>
          <cell r="B522" t="str">
            <v xml:space="preserve">             25,0 kW</v>
          </cell>
          <cell r="C522">
            <v>140</v>
          </cell>
          <cell r="D522">
            <v>0.95</v>
          </cell>
          <cell r="E522">
            <v>13</v>
          </cell>
          <cell r="F522">
            <v>3.9</v>
          </cell>
          <cell r="G522">
            <v>5</v>
          </cell>
          <cell r="H522">
            <v>21.6</v>
          </cell>
          <cell r="I522" t="str">
            <v>lÝt diezel</v>
          </cell>
          <cell r="J522" t="str">
            <v>1x3/7</v>
          </cell>
          <cell r="K522">
            <v>0</v>
          </cell>
          <cell r="L522">
            <v>1</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89400376.470588192</v>
          </cell>
          <cell r="BX522">
            <v>89400376.470588192</v>
          </cell>
          <cell r="BY522">
            <v>78863.90352941172</v>
          </cell>
          <cell r="BZ522">
            <v>24904.390588235285</v>
          </cell>
          <cell r="CA522">
            <v>31928.70588235293</v>
          </cell>
          <cell r="CB522">
            <v>464940.00000000006</v>
          </cell>
          <cell r="CC522">
            <v>193557</v>
          </cell>
          <cell r="CD522">
            <v>794194</v>
          </cell>
          <cell r="CE522">
            <v>227212.36363636368</v>
          </cell>
          <cell r="CF522">
            <v>166153.84615384616</v>
          </cell>
          <cell r="CG522">
            <v>1</v>
          </cell>
          <cell r="CH522">
            <v>0.48869179600886919</v>
          </cell>
          <cell r="CI522">
            <v>0.85842333862296971</v>
          </cell>
          <cell r="CJ522">
            <v>529063.20979020977</v>
          </cell>
        </row>
        <row r="523">
          <cell r="A523">
            <v>439</v>
          </cell>
          <cell r="B523" t="str">
            <v xml:space="preserve">             30,0 kW</v>
          </cell>
          <cell r="C523">
            <v>140</v>
          </cell>
          <cell r="D523">
            <v>0.95</v>
          </cell>
          <cell r="E523">
            <v>13</v>
          </cell>
          <cell r="F523">
            <v>3.9</v>
          </cell>
          <cell r="G523">
            <v>5</v>
          </cell>
          <cell r="H523">
            <v>24</v>
          </cell>
          <cell r="I523" t="str">
            <v>lÝt diezel</v>
          </cell>
          <cell r="J523" t="str">
            <v>1x3/7</v>
          </cell>
          <cell r="K523">
            <v>0</v>
          </cell>
          <cell r="L523">
            <v>1</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102199999.99999999</v>
          </cell>
          <cell r="BX523">
            <v>102199999.99999999</v>
          </cell>
          <cell r="BY523">
            <v>90154.999999999985</v>
          </cell>
          <cell r="BZ523">
            <v>28469.999999999996</v>
          </cell>
          <cell r="CA523">
            <v>36500</v>
          </cell>
          <cell r="CB523">
            <v>516600</v>
          </cell>
          <cell r="CC523">
            <v>193557</v>
          </cell>
          <cell r="CD523">
            <v>865282</v>
          </cell>
          <cell r="CE523">
            <v>252458.18181818182</v>
          </cell>
          <cell r="CF523">
            <v>166153.84615384616</v>
          </cell>
          <cell r="CG523">
            <v>1</v>
          </cell>
          <cell r="CH523">
            <v>0.48869179600886919</v>
          </cell>
          <cell r="CI523">
            <v>0.85842333862296971</v>
          </cell>
          <cell r="CJ523">
            <v>573737.02797202801</v>
          </cell>
        </row>
        <row r="524">
          <cell r="A524">
            <v>440</v>
          </cell>
          <cell r="B524" t="str">
            <v xml:space="preserve">             38,0 kW</v>
          </cell>
          <cell r="C524">
            <v>140</v>
          </cell>
          <cell r="D524">
            <v>0.95</v>
          </cell>
          <cell r="E524">
            <v>13</v>
          </cell>
          <cell r="F524">
            <v>3.9</v>
          </cell>
          <cell r="G524">
            <v>5</v>
          </cell>
          <cell r="H524">
            <v>28.8</v>
          </cell>
          <cell r="I524" t="str">
            <v>lÝt diezel</v>
          </cell>
          <cell r="J524" t="str">
            <v>1x3/7</v>
          </cell>
          <cell r="K524">
            <v>0</v>
          </cell>
          <cell r="L524">
            <v>1</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124200094.11764705</v>
          </cell>
          <cell r="BX524">
            <v>124200094.11764705</v>
          </cell>
          <cell r="BY524">
            <v>109562.22588235294</v>
          </cell>
          <cell r="BZ524">
            <v>34598.597647058821</v>
          </cell>
          <cell r="CA524">
            <v>44357.176470588231</v>
          </cell>
          <cell r="CB524">
            <v>619920</v>
          </cell>
          <cell r="CC524">
            <v>193557</v>
          </cell>
          <cell r="CD524">
            <v>1001995</v>
          </cell>
          <cell r="CE524">
            <v>302949.81818181823</v>
          </cell>
          <cell r="CF524">
            <v>166153.84615384616</v>
          </cell>
          <cell r="CG524">
            <v>1</v>
          </cell>
          <cell r="CH524">
            <v>0.48869179600886925</v>
          </cell>
          <cell r="CI524">
            <v>0.85842333862296971</v>
          </cell>
          <cell r="CJ524">
            <v>657621.66433566436</v>
          </cell>
        </row>
        <row r="525">
          <cell r="A525">
            <v>441</v>
          </cell>
          <cell r="B525" t="str">
            <v xml:space="preserve">             45,0 kW</v>
          </cell>
          <cell r="C525">
            <v>140</v>
          </cell>
          <cell r="D525">
            <v>0.95</v>
          </cell>
          <cell r="E525">
            <v>13</v>
          </cell>
          <cell r="F525">
            <v>3.9</v>
          </cell>
          <cell r="G525">
            <v>5</v>
          </cell>
          <cell r="H525">
            <v>31.2</v>
          </cell>
          <cell r="I525" t="str">
            <v>lÝt diezel</v>
          </cell>
          <cell r="J525" t="str">
            <v>1x3/7</v>
          </cell>
          <cell r="K525">
            <v>0</v>
          </cell>
          <cell r="L525">
            <v>1</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135700517.64705881</v>
          </cell>
          <cell r="BX525">
            <v>135700517.64705881</v>
          </cell>
          <cell r="BY525">
            <v>119707.24235294116</v>
          </cell>
          <cell r="BZ525">
            <v>37802.287058823531</v>
          </cell>
          <cell r="CA525">
            <v>48464.470588235294</v>
          </cell>
          <cell r="CB525">
            <v>671580</v>
          </cell>
          <cell r="CC525">
            <v>193557</v>
          </cell>
          <cell r="CD525">
            <v>1071111</v>
          </cell>
          <cell r="CE525">
            <v>328195.63636363635</v>
          </cell>
          <cell r="CF525">
            <v>166153.84615384616</v>
          </cell>
          <cell r="CG525">
            <v>1</v>
          </cell>
          <cell r="CH525">
            <v>0.48869179600886914</v>
          </cell>
          <cell r="CI525">
            <v>0.85842333862296971</v>
          </cell>
          <cell r="CJ525">
            <v>700323.48251748248</v>
          </cell>
        </row>
        <row r="526">
          <cell r="A526">
            <v>442</v>
          </cell>
          <cell r="B526" t="str">
            <v xml:space="preserve">             50,0 kW</v>
          </cell>
          <cell r="C526">
            <v>140</v>
          </cell>
          <cell r="D526">
            <v>0.95</v>
          </cell>
          <cell r="E526">
            <v>13</v>
          </cell>
          <cell r="F526">
            <v>3.9</v>
          </cell>
          <cell r="G526">
            <v>5</v>
          </cell>
          <cell r="H526">
            <v>36</v>
          </cell>
          <cell r="I526" t="str">
            <v>lÝt diezel</v>
          </cell>
          <cell r="J526" t="str">
            <v>1x3/7</v>
          </cell>
          <cell r="K526">
            <v>0</v>
          </cell>
          <cell r="L526">
            <v>1</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150800094.11764705</v>
          </cell>
          <cell r="BX526">
            <v>150800094.11764705</v>
          </cell>
          <cell r="BY526">
            <v>133027.22588235291</v>
          </cell>
          <cell r="BZ526">
            <v>42008.597647058821</v>
          </cell>
          <cell r="CA526">
            <v>53857.176470588231</v>
          </cell>
          <cell r="CB526">
            <v>774900</v>
          </cell>
          <cell r="CC526">
            <v>193557</v>
          </cell>
          <cell r="CD526">
            <v>1197350</v>
          </cell>
          <cell r="CE526">
            <v>378687.27272727276</v>
          </cell>
          <cell r="CF526">
            <v>166153.84615384616</v>
          </cell>
          <cell r="CG526">
            <v>1</v>
          </cell>
          <cell r="CH526">
            <v>0.48869179600886925</v>
          </cell>
          <cell r="CI526">
            <v>0.85842333862296971</v>
          </cell>
          <cell r="CJ526">
            <v>773734.11888111883</v>
          </cell>
        </row>
        <row r="527">
          <cell r="A527">
            <v>443</v>
          </cell>
          <cell r="B527" t="str">
            <v xml:space="preserve">             60,0 kW</v>
          </cell>
          <cell r="C527">
            <v>140</v>
          </cell>
          <cell r="D527">
            <v>0.95</v>
          </cell>
          <cell r="E527">
            <v>12</v>
          </cell>
          <cell r="F527">
            <v>3.6</v>
          </cell>
          <cell r="G527">
            <v>5</v>
          </cell>
          <cell r="H527">
            <v>40.5</v>
          </cell>
          <cell r="I527" t="str">
            <v>lÝt diezel</v>
          </cell>
          <cell r="J527" t="str">
            <v>1x3/7</v>
          </cell>
          <cell r="K527">
            <v>0</v>
          </cell>
          <cell r="L527">
            <v>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182299950.00000003</v>
          </cell>
          <cell r="BX527">
            <v>182299950.00000003</v>
          </cell>
          <cell r="BY527">
            <v>148444.24500000002</v>
          </cell>
          <cell r="BZ527">
            <v>46877.130000000012</v>
          </cell>
          <cell r="CA527">
            <v>65107.125000000015</v>
          </cell>
          <cell r="CB527">
            <v>871762.5</v>
          </cell>
          <cell r="CC527">
            <v>193557</v>
          </cell>
          <cell r="CD527">
            <v>1325748</v>
          </cell>
          <cell r="CE527">
            <v>426023.18181818182</v>
          </cell>
          <cell r="CF527">
            <v>166153.84615384616</v>
          </cell>
          <cell r="CG527">
            <v>1</v>
          </cell>
          <cell r="CH527">
            <v>0.48869179600886919</v>
          </cell>
          <cell r="CI527">
            <v>0.85842333862296971</v>
          </cell>
          <cell r="CJ527">
            <v>852605.52797202801</v>
          </cell>
        </row>
        <row r="528">
          <cell r="A528">
            <v>444</v>
          </cell>
          <cell r="B528" t="str">
            <v xml:space="preserve">             75,0 kW</v>
          </cell>
          <cell r="C528">
            <v>140</v>
          </cell>
          <cell r="D528">
            <v>0.95</v>
          </cell>
          <cell r="E528">
            <v>12</v>
          </cell>
          <cell r="F528">
            <v>3.6</v>
          </cell>
          <cell r="G528">
            <v>5</v>
          </cell>
          <cell r="H528">
            <v>45</v>
          </cell>
          <cell r="I528" t="str">
            <v>lÝt diezel</v>
          </cell>
          <cell r="J528" t="str">
            <v>1x4/7</v>
          </cell>
          <cell r="K528">
            <v>0</v>
          </cell>
          <cell r="L528">
            <v>0</v>
          </cell>
          <cell r="M528">
            <v>1</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213600100.00000003</v>
          </cell>
          <cell r="BX528">
            <v>213600100.00000003</v>
          </cell>
          <cell r="BY528">
            <v>173931.51</v>
          </cell>
          <cell r="BZ528">
            <v>54925.74000000002</v>
          </cell>
          <cell r="CA528">
            <v>76285.750000000015</v>
          </cell>
          <cell r="CB528">
            <v>968625</v>
          </cell>
          <cell r="CC528">
            <v>225542</v>
          </cell>
          <cell r="CD528">
            <v>1499310</v>
          </cell>
          <cell r="CE528">
            <v>473359.09090909094</v>
          </cell>
          <cell r="CF528">
            <v>196153.84615384616</v>
          </cell>
          <cell r="CG528">
            <v>1</v>
          </cell>
          <cell r="CH528">
            <v>0.48869179600886919</v>
          </cell>
          <cell r="CI528">
            <v>0.86969986146192801</v>
          </cell>
          <cell r="CJ528">
            <v>974655.93706293718</v>
          </cell>
        </row>
        <row r="529">
          <cell r="A529">
            <v>445</v>
          </cell>
          <cell r="B529" t="str">
            <v xml:space="preserve">             112,0 kW</v>
          </cell>
          <cell r="C529">
            <v>140</v>
          </cell>
          <cell r="D529">
            <v>0.95</v>
          </cell>
          <cell r="E529">
            <v>11</v>
          </cell>
          <cell r="F529">
            <v>3.3</v>
          </cell>
          <cell r="G529">
            <v>5</v>
          </cell>
          <cell r="H529">
            <v>68.25</v>
          </cell>
          <cell r="I529" t="str">
            <v>lÝt diezel</v>
          </cell>
          <cell r="J529" t="str">
            <v>1x4/7</v>
          </cell>
          <cell r="K529">
            <v>0</v>
          </cell>
          <cell r="L529">
            <v>0</v>
          </cell>
          <cell r="M529">
            <v>1</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279699653.33333331</v>
          </cell>
          <cell r="BX529">
            <v>279699653.33333331</v>
          </cell>
          <cell r="BY529">
            <v>208775.81266666664</v>
          </cell>
          <cell r="BZ529">
            <v>65929.203999999998</v>
          </cell>
          <cell r="CA529">
            <v>99892.733333333323</v>
          </cell>
          <cell r="CB529">
            <v>1469081.25</v>
          </cell>
          <cell r="CC529">
            <v>225542</v>
          </cell>
          <cell r="CD529">
            <v>2069221</v>
          </cell>
          <cell r="CE529">
            <v>717927.95454545459</v>
          </cell>
          <cell r="CF529">
            <v>196153.84615384616</v>
          </cell>
          <cell r="CG529">
            <v>1</v>
          </cell>
          <cell r="CH529">
            <v>0.48869179600886919</v>
          </cell>
          <cell r="CI529">
            <v>0.86969986146192801</v>
          </cell>
          <cell r="CJ529">
            <v>1288679.5506993008</v>
          </cell>
        </row>
        <row r="530">
          <cell r="A530">
            <v>446</v>
          </cell>
          <cell r="B530" t="str">
            <v xml:space="preserve">             122,0 kW</v>
          </cell>
          <cell r="C530">
            <v>140</v>
          </cell>
          <cell r="D530">
            <v>0.95</v>
          </cell>
          <cell r="E530">
            <v>11</v>
          </cell>
          <cell r="F530">
            <v>3.3</v>
          </cell>
          <cell r="G530">
            <v>5</v>
          </cell>
          <cell r="H530">
            <v>75.620999999999995</v>
          </cell>
          <cell r="I530" t="str">
            <v>lÝt diezel</v>
          </cell>
          <cell r="J530" t="str">
            <v>1x4/7</v>
          </cell>
          <cell r="K530">
            <v>0</v>
          </cell>
          <cell r="L530">
            <v>0</v>
          </cell>
          <cell r="M530">
            <v>1</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292800088.00000006</v>
          </cell>
          <cell r="BX530">
            <v>292800088.00000006</v>
          </cell>
          <cell r="BY530">
            <v>218554.35140000001</v>
          </cell>
          <cell r="BZ530">
            <v>69017.163600000014</v>
          </cell>
          <cell r="CA530">
            <v>104571.46000000004</v>
          </cell>
          <cell r="CB530">
            <v>1627742.0249999999</v>
          </cell>
          <cell r="CC530">
            <v>225542</v>
          </cell>
          <cell r="CD530">
            <v>2245427</v>
          </cell>
          <cell r="CE530">
            <v>795464.1736363637</v>
          </cell>
          <cell r="CF530">
            <v>196153.84615384616</v>
          </cell>
          <cell r="CG530">
            <v>1</v>
          </cell>
          <cell r="CH530">
            <v>0.48869179600886925</v>
          </cell>
          <cell r="CI530">
            <v>0.86969986146192801</v>
          </cell>
          <cell r="CJ530">
            <v>1383760.9947902099</v>
          </cell>
        </row>
        <row r="531">
          <cell r="A531">
            <v>0</v>
          </cell>
          <cell r="B531" t="str">
            <v xml:space="preserve">M¸y nÐn khÝ, ®éng c¬ x¨ng - n¨ng suÊt: </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row>
        <row r="532">
          <cell r="A532">
            <v>447</v>
          </cell>
          <cell r="B532" t="str">
            <v xml:space="preserve">             3,0  m3/h</v>
          </cell>
          <cell r="C532">
            <v>150</v>
          </cell>
          <cell r="D532">
            <v>1</v>
          </cell>
          <cell r="E532">
            <v>13</v>
          </cell>
          <cell r="F532">
            <v>5.46</v>
          </cell>
          <cell r="G532">
            <v>5</v>
          </cell>
          <cell r="H532">
            <v>0.63</v>
          </cell>
          <cell r="I532" t="str">
            <v>lÝt x¨ng</v>
          </cell>
          <cell r="J532" t="str">
            <v>1x4/7</v>
          </cell>
          <cell r="K532">
            <v>0</v>
          </cell>
          <cell r="L532">
            <v>0</v>
          </cell>
          <cell r="M532">
            <v>1</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4700222.1835038438</v>
          </cell>
          <cell r="BX532">
            <v>4700222.1835038438</v>
          </cell>
          <cell r="BY532">
            <v>4073.525892369998</v>
          </cell>
          <cell r="BZ532">
            <v>1710.8808747953992</v>
          </cell>
          <cell r="CA532">
            <v>1566.7407278346145</v>
          </cell>
          <cell r="CB532">
            <v>14564.852505000001</v>
          </cell>
          <cell r="CC532">
            <v>225542</v>
          </cell>
          <cell r="CD532">
            <v>247458</v>
          </cell>
          <cell r="CE532">
            <v>9190.7836363636361</v>
          </cell>
          <cell r="CF532">
            <v>196153.84615384616</v>
          </cell>
          <cell r="CG532">
            <v>1</v>
          </cell>
          <cell r="CH532">
            <v>0.63102483414840704</v>
          </cell>
          <cell r="CI532">
            <v>0.86969986146192801</v>
          </cell>
          <cell r="CJ532">
            <v>212695.7772852098</v>
          </cell>
        </row>
        <row r="533">
          <cell r="A533">
            <v>448</v>
          </cell>
          <cell r="B533" t="str">
            <v xml:space="preserve">             11,0  m3/h</v>
          </cell>
          <cell r="C533">
            <v>150</v>
          </cell>
          <cell r="D533">
            <v>1</v>
          </cell>
          <cell r="E533">
            <v>13</v>
          </cell>
          <cell r="F533">
            <v>5.46</v>
          </cell>
          <cell r="G533">
            <v>5</v>
          </cell>
          <cell r="H533">
            <v>1.8</v>
          </cell>
          <cell r="I533" t="str">
            <v>lÝt x¨ng</v>
          </cell>
          <cell r="J533" t="str">
            <v>1x4/7</v>
          </cell>
          <cell r="K533">
            <v>0</v>
          </cell>
          <cell r="L533">
            <v>0</v>
          </cell>
          <cell r="M533">
            <v>1</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7000086.7647058722</v>
          </cell>
          <cell r="BX533">
            <v>7000086.7647058722</v>
          </cell>
          <cell r="BY533">
            <v>6066.7418627450897</v>
          </cell>
          <cell r="BZ533">
            <v>2548.0315823529377</v>
          </cell>
          <cell r="CA533">
            <v>2333.3622549019574</v>
          </cell>
          <cell r="CB533">
            <v>41613.864300000001</v>
          </cell>
          <cell r="CC533">
            <v>225542</v>
          </cell>
          <cell r="CD533">
            <v>278104</v>
          </cell>
          <cell r="CE533">
            <v>26259.381818181817</v>
          </cell>
          <cell r="CF533">
            <v>196153.84615384616</v>
          </cell>
          <cell r="CG533">
            <v>1</v>
          </cell>
          <cell r="CH533">
            <v>0.63102483414840704</v>
          </cell>
          <cell r="CI533">
            <v>0.86969986146192801</v>
          </cell>
          <cell r="CJ533">
            <v>233361.36367202795</v>
          </cell>
        </row>
        <row r="534">
          <cell r="A534">
            <v>449</v>
          </cell>
          <cell r="B534" t="str">
            <v xml:space="preserve">             25,0  m3/h</v>
          </cell>
          <cell r="C534">
            <v>150</v>
          </cell>
          <cell r="D534">
            <v>0.95</v>
          </cell>
          <cell r="E534">
            <v>13</v>
          </cell>
          <cell r="F534">
            <v>5.46</v>
          </cell>
          <cell r="G534">
            <v>5</v>
          </cell>
          <cell r="H534">
            <v>2.88</v>
          </cell>
          <cell r="I534" t="str">
            <v>lÝt x¨ng</v>
          </cell>
          <cell r="J534" t="str">
            <v>1x4/7</v>
          </cell>
          <cell r="K534">
            <v>0</v>
          </cell>
          <cell r="L534">
            <v>0</v>
          </cell>
          <cell r="M534">
            <v>1</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13399923.577378355</v>
          </cell>
          <cell r="BX534">
            <v>13399923.577378355</v>
          </cell>
          <cell r="BY534">
            <v>11032.603745374845</v>
          </cell>
          <cell r="BZ534">
            <v>4877.5721821657207</v>
          </cell>
          <cell r="CA534">
            <v>4466.6411924594513</v>
          </cell>
          <cell r="CB534">
            <v>66582.182879999993</v>
          </cell>
          <cell r="CC534">
            <v>225542</v>
          </cell>
          <cell r="CD534">
            <v>312501</v>
          </cell>
          <cell r="CE534">
            <v>42015.010909090903</v>
          </cell>
          <cell r="CF534">
            <v>196153.84615384616</v>
          </cell>
          <cell r="CG534">
            <v>1</v>
          </cell>
          <cell r="CH534">
            <v>0.63102483414840704</v>
          </cell>
          <cell r="CI534">
            <v>0.86969986146192801</v>
          </cell>
          <cell r="CJ534">
            <v>258545.67418293707</v>
          </cell>
        </row>
        <row r="535">
          <cell r="A535">
            <v>450</v>
          </cell>
          <cell r="B535" t="str">
            <v xml:space="preserve">             40,0  m3/h</v>
          </cell>
          <cell r="C535">
            <v>150</v>
          </cell>
          <cell r="D535">
            <v>0.95</v>
          </cell>
          <cell r="E535">
            <v>13</v>
          </cell>
          <cell r="F535">
            <v>5.46</v>
          </cell>
          <cell r="G535">
            <v>5</v>
          </cell>
          <cell r="H535">
            <v>7.8</v>
          </cell>
          <cell r="I535" t="str">
            <v>lÝt x¨ng</v>
          </cell>
          <cell r="J535" t="str">
            <v>1x4/7</v>
          </cell>
          <cell r="K535">
            <v>0</v>
          </cell>
          <cell r="L535">
            <v>0</v>
          </cell>
          <cell r="M535">
            <v>1</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19800035.971065313</v>
          </cell>
          <cell r="BX535">
            <v>19800035.971065313</v>
          </cell>
          <cell r="BY535">
            <v>16302.029616177108</v>
          </cell>
          <cell r="BZ535">
            <v>7207.2130934677734</v>
          </cell>
          <cell r="CA535">
            <v>6600.011990355104</v>
          </cell>
          <cell r="CB535">
            <v>180326.74530000001</v>
          </cell>
          <cell r="CC535">
            <v>225542</v>
          </cell>
          <cell r="CD535">
            <v>435978</v>
          </cell>
          <cell r="CE535">
            <v>113790.65454545454</v>
          </cell>
          <cell r="CF535">
            <v>196153.84615384616</v>
          </cell>
          <cell r="CG535">
            <v>1</v>
          </cell>
          <cell r="CH535">
            <v>0.63102483414840704</v>
          </cell>
          <cell r="CI535">
            <v>0.86969986146192801</v>
          </cell>
          <cell r="CJ535">
            <v>340053.75539930072</v>
          </cell>
        </row>
        <row r="536">
          <cell r="A536">
            <v>451</v>
          </cell>
          <cell r="B536" t="str">
            <v xml:space="preserve">             120,0  m3/h</v>
          </cell>
          <cell r="C536">
            <v>150</v>
          </cell>
          <cell r="D536">
            <v>0.95</v>
          </cell>
          <cell r="E536">
            <v>12</v>
          </cell>
          <cell r="F536">
            <v>5.04</v>
          </cell>
          <cell r="G536">
            <v>5</v>
          </cell>
          <cell r="H536">
            <v>14.4</v>
          </cell>
          <cell r="I536" t="str">
            <v>lÝt x¨ng</v>
          </cell>
          <cell r="J536" t="str">
            <v>1x4/7</v>
          </cell>
          <cell r="K536">
            <v>0</v>
          </cell>
          <cell r="L536">
            <v>0</v>
          </cell>
          <cell r="M536">
            <v>1</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62099640.111940295</v>
          </cell>
          <cell r="BX536">
            <v>62099640.111940295</v>
          </cell>
          <cell r="BY536">
            <v>47195.726485074621</v>
          </cell>
          <cell r="BZ536">
            <v>20865.479077611937</v>
          </cell>
          <cell r="CA536">
            <v>20699.880037313433</v>
          </cell>
          <cell r="CB536">
            <v>332910.91440000001</v>
          </cell>
          <cell r="CC536">
            <v>225542</v>
          </cell>
          <cell r="CD536">
            <v>647214</v>
          </cell>
          <cell r="CE536">
            <v>210075.05454545454</v>
          </cell>
          <cell r="CF536">
            <v>196153.84615384616</v>
          </cell>
          <cell r="CG536">
            <v>1</v>
          </cell>
          <cell r="CH536">
            <v>0.63102483414840704</v>
          </cell>
          <cell r="CI536">
            <v>0.86969986146192801</v>
          </cell>
          <cell r="CJ536">
            <v>494989.98629930068</v>
          </cell>
        </row>
        <row r="537">
          <cell r="A537">
            <v>452</v>
          </cell>
          <cell r="B537" t="str">
            <v xml:space="preserve">             200,0  m3/h</v>
          </cell>
          <cell r="C537">
            <v>150</v>
          </cell>
          <cell r="D537">
            <v>0.95</v>
          </cell>
          <cell r="E537">
            <v>12</v>
          </cell>
          <cell r="F537">
            <v>5.04</v>
          </cell>
          <cell r="G537">
            <v>5</v>
          </cell>
          <cell r="H537">
            <v>24</v>
          </cell>
          <cell r="I537" t="str">
            <v>lÝt x¨ng</v>
          </cell>
          <cell r="J537" t="str">
            <v>1x4/7</v>
          </cell>
          <cell r="K537">
            <v>0</v>
          </cell>
          <cell r="L537">
            <v>0</v>
          </cell>
          <cell r="M537">
            <v>1</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99399819.962686583</v>
          </cell>
          <cell r="BX537">
            <v>99399819.962686583</v>
          </cell>
          <cell r="BY537">
            <v>75543.863171641802</v>
          </cell>
          <cell r="BZ537">
            <v>33398.33950746269</v>
          </cell>
          <cell r="CA537">
            <v>33133.273320895525</v>
          </cell>
          <cell r="CB537">
            <v>554851.52399999998</v>
          </cell>
          <cell r="CC537">
            <v>225542</v>
          </cell>
          <cell r="CD537">
            <v>922469</v>
          </cell>
          <cell r="CE537">
            <v>350125.09090909088</v>
          </cell>
          <cell r="CF537">
            <v>196153.84615384616</v>
          </cell>
          <cell r="CG537">
            <v>1</v>
          </cell>
          <cell r="CH537">
            <v>0.63102483414840704</v>
          </cell>
          <cell r="CI537">
            <v>0.86969986146192801</v>
          </cell>
          <cell r="CJ537">
            <v>688354.41306293709</v>
          </cell>
        </row>
        <row r="538">
          <cell r="A538">
            <v>453</v>
          </cell>
          <cell r="B538" t="str">
            <v xml:space="preserve">             300,0  m3/h</v>
          </cell>
          <cell r="C538">
            <v>150</v>
          </cell>
          <cell r="D538">
            <v>0.95</v>
          </cell>
          <cell r="E538">
            <v>12</v>
          </cell>
          <cell r="F538">
            <v>5.04</v>
          </cell>
          <cell r="G538">
            <v>5</v>
          </cell>
          <cell r="H538">
            <v>33</v>
          </cell>
          <cell r="I538" t="str">
            <v>lÝt x¨ng</v>
          </cell>
          <cell r="J538" t="str">
            <v>1x4/7</v>
          </cell>
          <cell r="K538">
            <v>0</v>
          </cell>
          <cell r="L538">
            <v>0</v>
          </cell>
          <cell r="M538">
            <v>1</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143199734.95802236</v>
          </cell>
          <cell r="BX538">
            <v>143199734.95802236</v>
          </cell>
          <cell r="BY538">
            <v>108831.79856809699</v>
          </cell>
          <cell r="BZ538">
            <v>48115.110945895511</v>
          </cell>
          <cell r="CA538">
            <v>47733.244986007456</v>
          </cell>
          <cell r="CB538">
            <v>762920.84550000005</v>
          </cell>
          <cell r="CC538">
            <v>225542</v>
          </cell>
          <cell r="CD538">
            <v>1193143</v>
          </cell>
          <cell r="CE538">
            <v>481422</v>
          </cell>
          <cell r="CF538">
            <v>196153.84615384616</v>
          </cell>
          <cell r="CG538">
            <v>1</v>
          </cell>
          <cell r="CH538">
            <v>0.63102483414840704</v>
          </cell>
          <cell r="CI538">
            <v>0.86969986146192801</v>
          </cell>
          <cell r="CJ538">
            <v>882256.00065384607</v>
          </cell>
        </row>
        <row r="539">
          <cell r="A539">
            <v>454</v>
          </cell>
          <cell r="B539" t="str">
            <v xml:space="preserve">             600,0  m3/h</v>
          </cell>
          <cell r="C539">
            <v>150</v>
          </cell>
          <cell r="D539">
            <v>0.95</v>
          </cell>
          <cell r="E539">
            <v>11</v>
          </cell>
          <cell r="F539">
            <v>4.62</v>
          </cell>
          <cell r="G539">
            <v>5</v>
          </cell>
          <cell r="H539">
            <v>46.2</v>
          </cell>
          <cell r="I539" t="str">
            <v>lÝt x¨ng</v>
          </cell>
          <cell r="J539" t="str">
            <v>1x4/7</v>
          </cell>
          <cell r="K539">
            <v>0</v>
          </cell>
          <cell r="L539">
            <v>0</v>
          </cell>
          <cell r="M539">
            <v>1</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326300311.13602382</v>
          </cell>
          <cell r="BX539">
            <v>326300311.13602382</v>
          </cell>
          <cell r="BY539">
            <v>227322.5500914299</v>
          </cell>
          <cell r="BZ539">
            <v>100500.49582989534</v>
          </cell>
          <cell r="CA539">
            <v>108766.77037867461</v>
          </cell>
          <cell r="CB539">
            <v>1068089.1837000002</v>
          </cell>
          <cell r="CC539">
            <v>225542</v>
          </cell>
          <cell r="CD539">
            <v>1730221</v>
          </cell>
          <cell r="CE539">
            <v>673990.8</v>
          </cell>
          <cell r="CF539">
            <v>196153.84615384616</v>
          </cell>
          <cell r="CG539">
            <v>1</v>
          </cell>
          <cell r="CH539">
            <v>0.63102483414840704</v>
          </cell>
          <cell r="CI539">
            <v>0.86969986146192801</v>
          </cell>
          <cell r="CJ539">
            <v>1306734.4624538461</v>
          </cell>
        </row>
        <row r="540">
          <cell r="A540">
            <v>0</v>
          </cell>
          <cell r="B540" t="str">
            <v xml:space="preserve">M¸y nÐn khÝ, ®éng c¬ diezel - n¨ng suÊt: </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row>
        <row r="541">
          <cell r="A541">
            <v>455</v>
          </cell>
          <cell r="B541" t="str">
            <v xml:space="preserve">             5,50 m3/h</v>
          </cell>
          <cell r="C541">
            <v>150</v>
          </cell>
          <cell r="D541">
            <v>1</v>
          </cell>
          <cell r="E541">
            <v>13</v>
          </cell>
          <cell r="F541">
            <v>7.15</v>
          </cell>
          <cell r="G541">
            <v>5</v>
          </cell>
          <cell r="H541">
            <v>0.62700000000000011</v>
          </cell>
          <cell r="I541" t="str">
            <v>lÝt diezel</v>
          </cell>
          <cell r="J541" t="str">
            <v>1x4/7</v>
          </cell>
          <cell r="K541">
            <v>0</v>
          </cell>
          <cell r="L541">
            <v>0</v>
          </cell>
          <cell r="M541">
            <v>1</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4099696.8190854941</v>
          </cell>
          <cell r="BX541">
            <v>4099696.8190854941</v>
          </cell>
          <cell r="BY541">
            <v>3553.070576540762</v>
          </cell>
          <cell r="BZ541">
            <v>1954.1888170974189</v>
          </cell>
          <cell r="CA541">
            <v>1366.5656063618314</v>
          </cell>
          <cell r="CB541">
            <v>13496.175000000003</v>
          </cell>
          <cell r="CC541">
            <v>225542</v>
          </cell>
          <cell r="CD541">
            <v>245912</v>
          </cell>
          <cell r="CE541">
            <v>6595.4700000000021</v>
          </cell>
          <cell r="CF541">
            <v>196153.84615384616</v>
          </cell>
          <cell r="CG541">
            <v>1</v>
          </cell>
          <cell r="CH541">
            <v>0.48869179600886925</v>
          </cell>
          <cell r="CI541">
            <v>0.86969986146192801</v>
          </cell>
          <cell r="CJ541">
            <v>209623.14115384617</v>
          </cell>
        </row>
        <row r="542">
          <cell r="A542">
            <v>456</v>
          </cell>
          <cell r="B542" t="str">
            <v xml:space="preserve">             75,0 m3/h</v>
          </cell>
          <cell r="C542">
            <v>150</v>
          </cell>
          <cell r="D542">
            <v>0.95</v>
          </cell>
          <cell r="E542">
            <v>13</v>
          </cell>
          <cell r="F542">
            <v>5.85</v>
          </cell>
          <cell r="G542">
            <v>5</v>
          </cell>
          <cell r="H542">
            <v>5.76</v>
          </cell>
          <cell r="I542" t="str">
            <v>lÝt diezel</v>
          </cell>
          <cell r="J542" t="str">
            <v>1x4/7</v>
          </cell>
          <cell r="K542">
            <v>0</v>
          </cell>
          <cell r="L542">
            <v>0</v>
          </cell>
          <cell r="M542">
            <v>1</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37300215.517241381</v>
          </cell>
          <cell r="BX542">
            <v>37300215.517241381</v>
          </cell>
          <cell r="BY542">
            <v>30710.510775862076</v>
          </cell>
          <cell r="BZ542">
            <v>14547.084051724138</v>
          </cell>
          <cell r="CA542">
            <v>12433.405172413793</v>
          </cell>
          <cell r="CB542">
            <v>123984</v>
          </cell>
          <cell r="CC542">
            <v>225542</v>
          </cell>
          <cell r="CD542">
            <v>407217</v>
          </cell>
          <cell r="CE542">
            <v>60589.963636363638</v>
          </cell>
          <cell r="CF542">
            <v>196153.84615384616</v>
          </cell>
          <cell r="CG542">
            <v>1</v>
          </cell>
          <cell r="CH542">
            <v>0.48869179600886919</v>
          </cell>
          <cell r="CI542">
            <v>0.86969986146192801</v>
          </cell>
          <cell r="CJ542">
            <v>314434.80979020981</v>
          </cell>
        </row>
        <row r="543">
          <cell r="A543">
            <v>457</v>
          </cell>
          <cell r="B543" t="str">
            <v xml:space="preserve">             102,0 m3/h</v>
          </cell>
          <cell r="C543">
            <v>150</v>
          </cell>
          <cell r="D543">
            <v>0.95</v>
          </cell>
          <cell r="E543">
            <v>13</v>
          </cell>
          <cell r="F543">
            <v>5.85</v>
          </cell>
          <cell r="G543">
            <v>5</v>
          </cell>
          <cell r="H543">
            <v>13.2</v>
          </cell>
          <cell r="I543" t="str">
            <v>lÝt diezel</v>
          </cell>
          <cell r="J543" t="str">
            <v>1x4/7</v>
          </cell>
          <cell r="K543">
            <v>0</v>
          </cell>
          <cell r="L543">
            <v>0</v>
          </cell>
          <cell r="M543">
            <v>1</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54400215.517241381</v>
          </cell>
          <cell r="BX543">
            <v>54400215.517241381</v>
          </cell>
          <cell r="BY543">
            <v>44789.510775862072</v>
          </cell>
          <cell r="BZ543">
            <v>21216.084051724138</v>
          </cell>
          <cell r="CA543">
            <v>18133.405172413797</v>
          </cell>
          <cell r="CB543">
            <v>284130</v>
          </cell>
          <cell r="CC543">
            <v>225542</v>
          </cell>
          <cell r="CD543">
            <v>593811</v>
          </cell>
          <cell r="CE543">
            <v>138852</v>
          </cell>
          <cell r="CF543">
            <v>196153.84615384616</v>
          </cell>
          <cell r="CG543">
            <v>1</v>
          </cell>
          <cell r="CH543">
            <v>0.48869179600886919</v>
          </cell>
          <cell r="CI543">
            <v>0.86969986146192801</v>
          </cell>
          <cell r="CJ543">
            <v>419144.84615384613</v>
          </cell>
        </row>
        <row r="544">
          <cell r="A544">
            <v>458</v>
          </cell>
          <cell r="B544" t="str">
            <v xml:space="preserve">             120,0 m3/h</v>
          </cell>
          <cell r="C544">
            <v>150</v>
          </cell>
          <cell r="D544">
            <v>0.95</v>
          </cell>
          <cell r="E544">
            <v>12</v>
          </cell>
          <cell r="F544">
            <v>5.4</v>
          </cell>
          <cell r="G544">
            <v>5</v>
          </cell>
          <cell r="H544">
            <v>13.86</v>
          </cell>
          <cell r="I544" t="str">
            <v>lÝt diezel</v>
          </cell>
          <cell r="J544" t="str">
            <v>1x4/7</v>
          </cell>
          <cell r="K544">
            <v>0</v>
          </cell>
          <cell r="L544">
            <v>0</v>
          </cell>
          <cell r="M544">
            <v>1</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67199655.963302746</v>
          </cell>
          <cell r="BX544">
            <v>67199655.963302746</v>
          </cell>
          <cell r="BY544">
            <v>51071.738532110081</v>
          </cell>
          <cell r="BZ544">
            <v>24191.876146788993</v>
          </cell>
          <cell r="CA544">
            <v>22399.885321100915</v>
          </cell>
          <cell r="CB544">
            <v>298336.5</v>
          </cell>
          <cell r="CC544">
            <v>225542</v>
          </cell>
          <cell r="CD544">
            <v>621542</v>
          </cell>
          <cell r="CE544">
            <v>145794.6</v>
          </cell>
          <cell r="CF544">
            <v>196153.84615384616</v>
          </cell>
          <cell r="CG544">
            <v>1</v>
          </cell>
          <cell r="CH544">
            <v>0.48869179600886919</v>
          </cell>
          <cell r="CI544">
            <v>0.86969986146192801</v>
          </cell>
          <cell r="CJ544">
            <v>439611.9461538461</v>
          </cell>
        </row>
        <row r="545">
          <cell r="A545">
            <v>459</v>
          </cell>
          <cell r="B545" t="str">
            <v xml:space="preserve">             200,0 m3/h</v>
          </cell>
          <cell r="C545">
            <v>150</v>
          </cell>
          <cell r="D545">
            <v>0.95</v>
          </cell>
          <cell r="E545">
            <v>12</v>
          </cell>
          <cell r="F545">
            <v>5.4</v>
          </cell>
          <cell r="G545">
            <v>5</v>
          </cell>
          <cell r="H545">
            <v>18</v>
          </cell>
          <cell r="I545" t="str">
            <v>lÝt diezel</v>
          </cell>
          <cell r="J545" t="str">
            <v>1x4/7</v>
          </cell>
          <cell r="K545">
            <v>0</v>
          </cell>
          <cell r="L545">
            <v>0</v>
          </cell>
          <cell r="M545">
            <v>1</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107600229.35779816</v>
          </cell>
          <cell r="BX545">
            <v>107600229.35779816</v>
          </cell>
          <cell r="BY545">
            <v>81776.174311926588</v>
          </cell>
          <cell r="BZ545">
            <v>38736.082568807338</v>
          </cell>
          <cell r="CA545">
            <v>35866.743119266059</v>
          </cell>
          <cell r="CB545">
            <v>387450</v>
          </cell>
          <cell r="CC545">
            <v>225542</v>
          </cell>
          <cell r="CD545">
            <v>769371</v>
          </cell>
          <cell r="CE545">
            <v>189343.63636363638</v>
          </cell>
          <cell r="CF545">
            <v>196153.84615384616</v>
          </cell>
          <cell r="CG545">
            <v>1</v>
          </cell>
          <cell r="CH545">
            <v>0.48869179600886925</v>
          </cell>
          <cell r="CI545">
            <v>0.86969986146192801</v>
          </cell>
          <cell r="CJ545">
            <v>541876.48251748248</v>
          </cell>
        </row>
        <row r="546">
          <cell r="A546">
            <v>460</v>
          </cell>
          <cell r="B546" t="str">
            <v xml:space="preserve">             240,0 m3/h</v>
          </cell>
          <cell r="C546">
            <v>150</v>
          </cell>
          <cell r="D546">
            <v>0.95</v>
          </cell>
          <cell r="E546">
            <v>12</v>
          </cell>
          <cell r="F546">
            <v>5.4</v>
          </cell>
          <cell r="G546">
            <v>5</v>
          </cell>
          <cell r="H546">
            <v>27.54</v>
          </cell>
          <cell r="I546" t="str">
            <v>lÝt diezel</v>
          </cell>
          <cell r="J546" t="str">
            <v>1x4/7</v>
          </cell>
          <cell r="K546">
            <v>0</v>
          </cell>
          <cell r="L546">
            <v>0</v>
          </cell>
          <cell r="M546">
            <v>1</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136799655.96330276</v>
          </cell>
          <cell r="BX546">
            <v>136799655.96330276</v>
          </cell>
          <cell r="BY546">
            <v>103967.73853211009</v>
          </cell>
          <cell r="BZ546">
            <v>49247.876146789</v>
          </cell>
          <cell r="CA546">
            <v>45599.885321100926</v>
          </cell>
          <cell r="CB546">
            <v>592798.5</v>
          </cell>
          <cell r="CC546">
            <v>225542</v>
          </cell>
          <cell r="CD546">
            <v>1017156</v>
          </cell>
          <cell r="CE546">
            <v>289695.76363636367</v>
          </cell>
          <cell r="CF546">
            <v>196153.84615384616</v>
          </cell>
          <cell r="CG546">
            <v>1</v>
          </cell>
          <cell r="CH546">
            <v>0.48869179600886925</v>
          </cell>
          <cell r="CI546">
            <v>0.86969986146192801</v>
          </cell>
          <cell r="CJ546">
            <v>684665.1097902098</v>
          </cell>
        </row>
        <row r="547">
          <cell r="A547">
            <v>461</v>
          </cell>
          <cell r="B547" t="str">
            <v xml:space="preserve">             300,0 m3/h</v>
          </cell>
          <cell r="C547">
            <v>150</v>
          </cell>
          <cell r="D547">
            <v>0.95</v>
          </cell>
          <cell r="E547">
            <v>12</v>
          </cell>
          <cell r="F547">
            <v>5.4</v>
          </cell>
          <cell r="G547">
            <v>5</v>
          </cell>
          <cell r="H547">
            <v>32.4</v>
          </cell>
          <cell r="I547" t="str">
            <v>lÝt diezel</v>
          </cell>
          <cell r="J547" t="str">
            <v>1x4/7</v>
          </cell>
          <cell r="K547">
            <v>0</v>
          </cell>
          <cell r="L547">
            <v>0</v>
          </cell>
          <cell r="M547">
            <v>1</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175200000</v>
          </cell>
          <cell r="BX547">
            <v>175200000</v>
          </cell>
          <cell r="BY547">
            <v>133152</v>
          </cell>
          <cell r="BZ547">
            <v>63072.000000000015</v>
          </cell>
          <cell r="CA547">
            <v>58400</v>
          </cell>
          <cell r="CB547">
            <v>697410</v>
          </cell>
          <cell r="CC547">
            <v>225542</v>
          </cell>
          <cell r="CD547">
            <v>1177576</v>
          </cell>
          <cell r="CE547">
            <v>340818.54545454547</v>
          </cell>
          <cell r="CF547">
            <v>196153.84615384616</v>
          </cell>
          <cell r="CG547">
            <v>1</v>
          </cell>
          <cell r="CH547">
            <v>0.48869179600886919</v>
          </cell>
          <cell r="CI547">
            <v>0.86969986146192801</v>
          </cell>
          <cell r="CJ547">
            <v>791596.39160839154</v>
          </cell>
        </row>
        <row r="548">
          <cell r="A548">
            <v>462</v>
          </cell>
          <cell r="B548" t="str">
            <v xml:space="preserve">             360,0 m3/h</v>
          </cell>
          <cell r="C548">
            <v>150</v>
          </cell>
          <cell r="D548">
            <v>0.95</v>
          </cell>
          <cell r="E548">
            <v>12</v>
          </cell>
          <cell r="F548">
            <v>5.4</v>
          </cell>
          <cell r="G548">
            <v>5</v>
          </cell>
          <cell r="H548">
            <v>34.56</v>
          </cell>
          <cell r="I548" t="str">
            <v>lÝt diezel</v>
          </cell>
          <cell r="J548" t="str">
            <v>1x4/7</v>
          </cell>
          <cell r="K548">
            <v>0</v>
          </cell>
          <cell r="L548">
            <v>0</v>
          </cell>
          <cell r="M548">
            <v>1</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189300000</v>
          </cell>
          <cell r="BX548">
            <v>189300000</v>
          </cell>
          <cell r="BY548">
            <v>143868</v>
          </cell>
          <cell r="BZ548">
            <v>68148.000000000015</v>
          </cell>
          <cell r="CA548">
            <v>63100</v>
          </cell>
          <cell r="CB548">
            <v>743904</v>
          </cell>
          <cell r="CC548">
            <v>225542</v>
          </cell>
          <cell r="CD548">
            <v>1244562</v>
          </cell>
          <cell r="CE548">
            <v>363539.78181818186</v>
          </cell>
          <cell r="CF548">
            <v>196153.84615384616</v>
          </cell>
          <cell r="CG548">
            <v>1</v>
          </cell>
          <cell r="CH548">
            <v>0.48869179600886925</v>
          </cell>
          <cell r="CI548">
            <v>0.86969986146192801</v>
          </cell>
          <cell r="CJ548">
            <v>834809.62797202799</v>
          </cell>
        </row>
        <row r="549">
          <cell r="A549">
            <v>463</v>
          </cell>
          <cell r="B549" t="str">
            <v xml:space="preserve">             420,0 m3/h</v>
          </cell>
          <cell r="C549">
            <v>150</v>
          </cell>
          <cell r="D549">
            <v>0.95</v>
          </cell>
          <cell r="E549">
            <v>12</v>
          </cell>
          <cell r="F549">
            <v>5.4</v>
          </cell>
          <cell r="G549">
            <v>5</v>
          </cell>
          <cell r="H549">
            <v>37.799999999999997</v>
          </cell>
          <cell r="I549" t="str">
            <v>lÝt diezel</v>
          </cell>
          <cell r="J549" t="str">
            <v>1x4/7</v>
          </cell>
          <cell r="K549">
            <v>0</v>
          </cell>
          <cell r="L549">
            <v>0</v>
          </cell>
          <cell r="M549">
            <v>1</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245799770.6422019</v>
          </cell>
          <cell r="BX549">
            <v>245799770.6422019</v>
          </cell>
          <cell r="BY549">
            <v>186807.82568807344</v>
          </cell>
          <cell r="BZ549">
            <v>88487.917431192691</v>
          </cell>
          <cell r="CA549">
            <v>81933.25688073397</v>
          </cell>
          <cell r="CB549">
            <v>813644.99999999988</v>
          </cell>
          <cell r="CC549">
            <v>225542</v>
          </cell>
          <cell r="CD549">
            <v>1396416</v>
          </cell>
          <cell r="CE549">
            <v>397621.63636363635</v>
          </cell>
          <cell r="CF549">
            <v>196153.84615384616</v>
          </cell>
          <cell r="CG549">
            <v>1</v>
          </cell>
          <cell r="CH549">
            <v>0.48869179600886925</v>
          </cell>
          <cell r="CI549">
            <v>0.86969986146192801</v>
          </cell>
          <cell r="CJ549">
            <v>951004.4825174826</v>
          </cell>
        </row>
        <row r="550">
          <cell r="A550">
            <v>464</v>
          </cell>
          <cell r="B550" t="str">
            <v xml:space="preserve">             540,0 m3/h</v>
          </cell>
          <cell r="C550">
            <v>150</v>
          </cell>
          <cell r="D550">
            <v>0.95</v>
          </cell>
          <cell r="E550">
            <v>12</v>
          </cell>
          <cell r="F550">
            <v>5.4</v>
          </cell>
          <cell r="G550">
            <v>5</v>
          </cell>
          <cell r="H550">
            <v>36.479999999999997</v>
          </cell>
          <cell r="I550" t="str">
            <v>lÝt diezel</v>
          </cell>
          <cell r="J550" t="str">
            <v>1x4/7</v>
          </cell>
          <cell r="K550">
            <v>0</v>
          </cell>
          <cell r="L550">
            <v>0</v>
          </cell>
          <cell r="M550">
            <v>1</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280299770.6422019</v>
          </cell>
          <cell r="BX550">
            <v>280299770.6422019</v>
          </cell>
          <cell r="BY550">
            <v>213027.82568807344</v>
          </cell>
          <cell r="BZ550">
            <v>100907.91743119269</v>
          </cell>
          <cell r="CA550">
            <v>93433.25688073397</v>
          </cell>
          <cell r="CB550">
            <v>785231.99999999988</v>
          </cell>
          <cell r="CC550">
            <v>225542</v>
          </cell>
          <cell r="CD550">
            <v>1418143</v>
          </cell>
          <cell r="CE550">
            <v>383736.43636363634</v>
          </cell>
          <cell r="CF550">
            <v>196153.84615384616</v>
          </cell>
          <cell r="CG550">
            <v>1</v>
          </cell>
          <cell r="CH550">
            <v>0.48869179600886925</v>
          </cell>
          <cell r="CI550">
            <v>0.86969986146192801</v>
          </cell>
          <cell r="CJ550">
            <v>987259.28251748264</v>
          </cell>
        </row>
        <row r="551">
          <cell r="A551">
            <v>465</v>
          </cell>
          <cell r="B551" t="str">
            <v xml:space="preserve">             600,0 m3/h</v>
          </cell>
          <cell r="C551">
            <v>150</v>
          </cell>
          <cell r="D551">
            <v>0.95</v>
          </cell>
          <cell r="E551">
            <v>11</v>
          </cell>
          <cell r="F551">
            <v>4.95</v>
          </cell>
          <cell r="G551">
            <v>5</v>
          </cell>
          <cell r="H551">
            <v>38.4</v>
          </cell>
          <cell r="I551" t="str">
            <v>lÝt diezel</v>
          </cell>
          <cell r="J551" t="str">
            <v>1x4/7</v>
          </cell>
          <cell r="K551">
            <v>0</v>
          </cell>
          <cell r="L551">
            <v>0</v>
          </cell>
          <cell r="M551">
            <v>1</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358300000</v>
          </cell>
          <cell r="BX551">
            <v>358300000</v>
          </cell>
          <cell r="BY551">
            <v>249615.66666666666</v>
          </cell>
          <cell r="BZ551">
            <v>118239</v>
          </cell>
          <cell r="CA551">
            <v>119433.33333333333</v>
          </cell>
          <cell r="CB551">
            <v>826560</v>
          </cell>
          <cell r="CC551">
            <v>225542</v>
          </cell>
          <cell r="CD551">
            <v>1539390</v>
          </cell>
          <cell r="CE551">
            <v>403933.09090909094</v>
          </cell>
          <cell r="CF551">
            <v>196153.84615384616</v>
          </cell>
          <cell r="CG551">
            <v>1</v>
          </cell>
          <cell r="CH551">
            <v>0.48869179600886919</v>
          </cell>
          <cell r="CI551">
            <v>0.86969986146192801</v>
          </cell>
          <cell r="CJ551">
            <v>1087374.9370629371</v>
          </cell>
        </row>
        <row r="552">
          <cell r="A552">
            <v>466</v>
          </cell>
          <cell r="B552" t="str">
            <v xml:space="preserve">             660,0 m3/h</v>
          </cell>
          <cell r="C552">
            <v>150</v>
          </cell>
          <cell r="D552">
            <v>0.95</v>
          </cell>
          <cell r="E552">
            <v>11</v>
          </cell>
          <cell r="F552">
            <v>4.95</v>
          </cell>
          <cell r="G552">
            <v>5</v>
          </cell>
          <cell r="H552">
            <v>38.880000000000003</v>
          </cell>
          <cell r="I552" t="str">
            <v>lÝt diezel</v>
          </cell>
          <cell r="J552" t="str">
            <v>1x4/7</v>
          </cell>
          <cell r="K552">
            <v>0</v>
          </cell>
          <cell r="L552">
            <v>0</v>
          </cell>
          <cell r="M552">
            <v>1</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417400000</v>
          </cell>
          <cell r="BX552">
            <v>417400000</v>
          </cell>
          <cell r="BY552">
            <v>290788.66666666669</v>
          </cell>
          <cell r="BZ552">
            <v>137742</v>
          </cell>
          <cell r="CA552">
            <v>139133.33333333334</v>
          </cell>
          <cell r="CB552">
            <v>836892</v>
          </cell>
          <cell r="CC552">
            <v>225542</v>
          </cell>
          <cell r="CD552">
            <v>1630098</v>
          </cell>
          <cell r="CE552">
            <v>408982.25454545458</v>
          </cell>
          <cell r="CF552">
            <v>196153.84615384616</v>
          </cell>
          <cell r="CG552">
            <v>1</v>
          </cell>
          <cell r="CH552">
            <v>0.48869179600886919</v>
          </cell>
          <cell r="CI552">
            <v>0.86969986146192801</v>
          </cell>
          <cell r="CJ552">
            <v>1172800.1006993009</v>
          </cell>
        </row>
        <row r="553">
          <cell r="A553">
            <v>467</v>
          </cell>
          <cell r="B553" t="str">
            <v xml:space="preserve">             1200,0 m3/h</v>
          </cell>
          <cell r="C553">
            <v>150</v>
          </cell>
          <cell r="D553">
            <v>0.95</v>
          </cell>
          <cell r="E553">
            <v>11</v>
          </cell>
          <cell r="F553">
            <v>3.85</v>
          </cell>
          <cell r="G553">
            <v>5</v>
          </cell>
          <cell r="H553">
            <v>75</v>
          </cell>
          <cell r="I553" t="str">
            <v>lÝt diezel</v>
          </cell>
          <cell r="J553" t="str">
            <v>1x4/7</v>
          </cell>
          <cell r="K553">
            <v>0</v>
          </cell>
          <cell r="L553">
            <v>0</v>
          </cell>
          <cell r="M553">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837300000</v>
          </cell>
          <cell r="BX553">
            <v>837300000</v>
          </cell>
          <cell r="BY553">
            <v>583319</v>
          </cell>
          <cell r="BZ553">
            <v>214907</v>
          </cell>
          <cell r="CA553">
            <v>279100</v>
          </cell>
          <cell r="CB553">
            <v>1614375</v>
          </cell>
          <cell r="CC553">
            <v>225542</v>
          </cell>
          <cell r="CD553">
            <v>2917243</v>
          </cell>
          <cell r="CE553">
            <v>788931.81818181823</v>
          </cell>
          <cell r="CF553">
            <v>196153.84615384616</v>
          </cell>
          <cell r="CG553">
            <v>1</v>
          </cell>
          <cell r="CH553">
            <v>0.48869179600886919</v>
          </cell>
          <cell r="CI553">
            <v>0.86969986146192801</v>
          </cell>
          <cell r="CJ553">
            <v>2062411.6643356646</v>
          </cell>
        </row>
        <row r="554">
          <cell r="A554">
            <v>0</v>
          </cell>
          <cell r="B554" t="str">
            <v>M¸y nÐn khÝ, ®éng c¬ ®iÖn - n¨ng suÊt:</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row>
        <row r="555">
          <cell r="A555">
            <v>468</v>
          </cell>
          <cell r="B555" t="str">
            <v xml:space="preserve">             5,0  m3/h</v>
          </cell>
          <cell r="C555">
            <v>150</v>
          </cell>
          <cell r="D555">
            <v>1</v>
          </cell>
          <cell r="E555">
            <v>13</v>
          </cell>
          <cell r="F555">
            <v>5.2</v>
          </cell>
          <cell r="G555">
            <v>5</v>
          </cell>
          <cell r="H555">
            <v>1.845</v>
          </cell>
          <cell r="I555" t="str">
            <v>kWh</v>
          </cell>
          <cell r="J555" t="str">
            <v>1x3/7</v>
          </cell>
          <cell r="K555">
            <v>0</v>
          </cell>
          <cell r="L555">
            <v>1</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2500009.2368534505</v>
          </cell>
          <cell r="BX555">
            <v>2500009.2368534505</v>
          </cell>
          <cell r="BY555">
            <v>2166.6746719396574</v>
          </cell>
          <cell r="BZ555">
            <v>866.66986877586294</v>
          </cell>
          <cell r="CA555">
            <v>833.33641228448357</v>
          </cell>
          <cell r="CB555">
            <v>2523.3190470000004</v>
          </cell>
          <cell r="CC555">
            <v>193557</v>
          </cell>
          <cell r="CD555">
            <v>199947</v>
          </cell>
          <cell r="CE555">
            <v>2996.7597000000001</v>
          </cell>
          <cell r="CF555">
            <v>166153.84615384616</v>
          </cell>
          <cell r="CG555">
            <v>1</v>
          </cell>
          <cell r="CH555">
            <v>1.1876261559404777</v>
          </cell>
          <cell r="CI555">
            <v>0.85842333862296971</v>
          </cell>
          <cell r="CJ555">
            <v>173017.28680684615</v>
          </cell>
        </row>
        <row r="556">
          <cell r="A556">
            <v>469</v>
          </cell>
          <cell r="B556" t="str">
            <v xml:space="preserve">             10,0  m3/h</v>
          </cell>
          <cell r="C556">
            <v>150</v>
          </cell>
          <cell r="D556">
            <v>1</v>
          </cell>
          <cell r="E556">
            <v>13</v>
          </cell>
          <cell r="F556">
            <v>4.55</v>
          </cell>
          <cell r="G556">
            <v>5</v>
          </cell>
          <cell r="H556">
            <v>5.4119999999999999</v>
          </cell>
          <cell r="I556" t="str">
            <v>kWh</v>
          </cell>
          <cell r="J556" t="str">
            <v>1x3/7</v>
          </cell>
          <cell r="K556">
            <v>0</v>
          </cell>
          <cell r="L556">
            <v>1</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4200175.6954323631</v>
          </cell>
          <cell r="BX556">
            <v>4200175.6954323631</v>
          </cell>
          <cell r="BY556">
            <v>3640.1522693747152</v>
          </cell>
          <cell r="BZ556">
            <v>1274.0532942811501</v>
          </cell>
          <cell r="CA556">
            <v>1400.0585651441211</v>
          </cell>
          <cell r="CB556">
            <v>7401.7358712000005</v>
          </cell>
          <cell r="CC556">
            <v>193557</v>
          </cell>
          <cell r="CD556">
            <v>207273</v>
          </cell>
          <cell r="CE556">
            <v>8790.4951199999996</v>
          </cell>
          <cell r="CF556">
            <v>166153.84615384616</v>
          </cell>
          <cell r="CG556">
            <v>1</v>
          </cell>
          <cell r="CH556">
            <v>1.1876261559404777</v>
          </cell>
          <cell r="CI556">
            <v>0.85842333862296971</v>
          </cell>
          <cell r="CJ556">
            <v>181258.60540264615</v>
          </cell>
        </row>
        <row r="557">
          <cell r="A557">
            <v>470</v>
          </cell>
          <cell r="B557" t="str">
            <v xml:space="preserve">             22,0  m3/h</v>
          </cell>
          <cell r="C557">
            <v>150</v>
          </cell>
          <cell r="D557">
            <v>1</v>
          </cell>
          <cell r="E557">
            <v>13</v>
          </cell>
          <cell r="F557">
            <v>4.55</v>
          </cell>
          <cell r="G557">
            <v>5</v>
          </cell>
          <cell r="H557">
            <v>6.8970000000000002</v>
          </cell>
          <cell r="I557" t="str">
            <v>kWh</v>
          </cell>
          <cell r="J557" t="str">
            <v>1x3/7</v>
          </cell>
          <cell r="K557">
            <v>0</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9200421.2978714015</v>
          </cell>
          <cell r="BX557">
            <v>9200421.2978714015</v>
          </cell>
          <cell r="BY557">
            <v>7973.6984581552151</v>
          </cell>
          <cell r="BZ557">
            <v>2790.7944603543251</v>
          </cell>
          <cell r="CA557">
            <v>3066.8070992904672</v>
          </cell>
          <cell r="CB557">
            <v>9432.6999822000016</v>
          </cell>
          <cell r="CC557">
            <v>193557</v>
          </cell>
          <cell r="CD557">
            <v>216821</v>
          </cell>
          <cell r="CE557">
            <v>11202.521220000001</v>
          </cell>
          <cell r="CF557">
            <v>166153.84615384616</v>
          </cell>
          <cell r="CG557">
            <v>1</v>
          </cell>
          <cell r="CH557">
            <v>1.1876261559404777</v>
          </cell>
          <cell r="CI557">
            <v>0.85842333862296971</v>
          </cell>
          <cell r="CJ557">
            <v>191187.66739164616</v>
          </cell>
        </row>
        <row r="558">
          <cell r="A558">
            <v>471</v>
          </cell>
          <cell r="B558" t="str">
            <v xml:space="preserve">             30,0  m3/h</v>
          </cell>
          <cell r="C558">
            <v>150</v>
          </cell>
          <cell r="D558">
            <v>0.95</v>
          </cell>
          <cell r="E558">
            <v>13</v>
          </cell>
          <cell r="F558">
            <v>4.55</v>
          </cell>
          <cell r="G558">
            <v>5</v>
          </cell>
          <cell r="H558">
            <v>10.050000000000001</v>
          </cell>
          <cell r="I558" t="str">
            <v>kWh</v>
          </cell>
          <cell r="J558" t="str">
            <v>1x3/7</v>
          </cell>
          <cell r="K558">
            <v>0</v>
          </cell>
          <cell r="L558">
            <v>1</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11800062.582191788</v>
          </cell>
          <cell r="BX558">
            <v>11800062.582191788</v>
          </cell>
          <cell r="BY558">
            <v>9715.3848593379062</v>
          </cell>
          <cell r="BZ558">
            <v>3579.352316598176</v>
          </cell>
          <cell r="CA558">
            <v>3933.3541940639293</v>
          </cell>
          <cell r="CB558">
            <v>13744.908630000002</v>
          </cell>
          <cell r="CC558">
            <v>193557</v>
          </cell>
          <cell r="CD558">
            <v>224530</v>
          </cell>
          <cell r="CE558">
            <v>16323.813000000002</v>
          </cell>
          <cell r="CF558">
            <v>166153.84615384616</v>
          </cell>
          <cell r="CG558">
            <v>1</v>
          </cell>
          <cell r="CH558">
            <v>1.1876261559404779</v>
          </cell>
          <cell r="CI558">
            <v>0.85842333862296971</v>
          </cell>
          <cell r="CJ558">
            <v>199705.75052384619</v>
          </cell>
        </row>
        <row r="559">
          <cell r="A559">
            <v>472</v>
          </cell>
          <cell r="B559" t="str">
            <v xml:space="preserve">             56,0  m3/h</v>
          </cell>
          <cell r="C559">
            <v>150</v>
          </cell>
          <cell r="D559">
            <v>0.95</v>
          </cell>
          <cell r="E559">
            <v>13</v>
          </cell>
          <cell r="F559">
            <v>4.55</v>
          </cell>
          <cell r="G559">
            <v>5</v>
          </cell>
          <cell r="H559">
            <v>16.77</v>
          </cell>
          <cell r="I559" t="str">
            <v>kWh</v>
          </cell>
          <cell r="J559" t="str">
            <v>1x3/7</v>
          </cell>
          <cell r="K559">
            <v>0</v>
          </cell>
          <cell r="L559">
            <v>1</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25500319.108219177</v>
          </cell>
          <cell r="BX559">
            <v>25500319.108219177</v>
          </cell>
          <cell r="BY559">
            <v>20995.262732433788</v>
          </cell>
          <cell r="BZ559">
            <v>7735.0967961598171</v>
          </cell>
          <cell r="CA559">
            <v>8500.1063694063923</v>
          </cell>
          <cell r="CB559">
            <v>22935.534102000001</v>
          </cell>
          <cell r="CC559">
            <v>193557</v>
          </cell>
          <cell r="CD559">
            <v>253723</v>
          </cell>
          <cell r="CE559">
            <v>27238.840199999999</v>
          </cell>
          <cell r="CF559">
            <v>166153.84615384616</v>
          </cell>
          <cell r="CG559">
            <v>1</v>
          </cell>
          <cell r="CH559">
            <v>1.1876261559404777</v>
          </cell>
          <cell r="CI559">
            <v>0.85842333862296971</v>
          </cell>
          <cell r="CJ559">
            <v>230623.15225184616</v>
          </cell>
        </row>
        <row r="560">
          <cell r="A560">
            <v>473</v>
          </cell>
          <cell r="B560" t="str">
            <v xml:space="preserve">             150,0  m3/h</v>
          </cell>
          <cell r="C560">
            <v>150</v>
          </cell>
          <cell r="D560">
            <v>0.95</v>
          </cell>
          <cell r="E560">
            <v>12</v>
          </cell>
          <cell r="F560">
            <v>3.84</v>
          </cell>
          <cell r="G560">
            <v>5</v>
          </cell>
          <cell r="H560">
            <v>44.28</v>
          </cell>
          <cell r="I560" t="str">
            <v>kWh</v>
          </cell>
          <cell r="J560" t="str">
            <v>1x3/7</v>
          </cell>
          <cell r="K560">
            <v>0</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54600550.547430851</v>
          </cell>
          <cell r="BX560">
            <v>54600550.547430851</v>
          </cell>
          <cell r="BY560">
            <v>41496.41841604744</v>
          </cell>
          <cell r="BZ560">
            <v>13977.740940142297</v>
          </cell>
          <cell r="CA560">
            <v>18200.183515810284</v>
          </cell>
          <cell r="CB560">
            <v>60559.657128000006</v>
          </cell>
          <cell r="CC560">
            <v>193557</v>
          </cell>
          <cell r="CD560">
            <v>327791</v>
          </cell>
          <cell r="CE560">
            <v>71922.232799999998</v>
          </cell>
          <cell r="CF560">
            <v>166153.84615384616</v>
          </cell>
          <cell r="CG560">
            <v>1</v>
          </cell>
          <cell r="CH560">
            <v>1.1876261559404777</v>
          </cell>
          <cell r="CI560">
            <v>0.85842333862296971</v>
          </cell>
          <cell r="CJ560">
            <v>311750.42182584619</v>
          </cell>
        </row>
        <row r="561">
          <cell r="A561">
            <v>474</v>
          </cell>
          <cell r="B561" t="str">
            <v xml:space="preserve">             216,0  m3/h</v>
          </cell>
          <cell r="C561">
            <v>150</v>
          </cell>
          <cell r="D561">
            <v>0.95</v>
          </cell>
          <cell r="E561">
            <v>12</v>
          </cell>
          <cell r="F561">
            <v>3.84</v>
          </cell>
          <cell r="G561">
            <v>5</v>
          </cell>
          <cell r="H561">
            <v>52.38</v>
          </cell>
          <cell r="I561" t="str">
            <v>kWh</v>
          </cell>
          <cell r="J561" t="str">
            <v>1x3/7</v>
          </cell>
          <cell r="K561">
            <v>0</v>
          </cell>
          <cell r="L561">
            <v>1</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77100560.8784585</v>
          </cell>
          <cell r="BX561">
            <v>77100560.8784585</v>
          </cell>
          <cell r="BY561">
            <v>58596.426267628456</v>
          </cell>
          <cell r="BZ561">
            <v>19737.743584885375</v>
          </cell>
          <cell r="CA561">
            <v>25700.186959486167</v>
          </cell>
          <cell r="CB561">
            <v>71637.643188000016</v>
          </cell>
          <cell r="CC561">
            <v>193557</v>
          </cell>
          <cell r="CD561">
            <v>369229</v>
          </cell>
          <cell r="CE561">
            <v>85078.738800000006</v>
          </cell>
          <cell r="CF561">
            <v>166153.84615384616</v>
          </cell>
          <cell r="CG561">
            <v>1</v>
          </cell>
          <cell r="CH561">
            <v>1.1876261559404777</v>
          </cell>
          <cell r="CI561">
            <v>0.85842333862296971</v>
          </cell>
          <cell r="CJ561">
            <v>355266.94176584616</v>
          </cell>
        </row>
        <row r="562">
          <cell r="A562">
            <v>475</v>
          </cell>
          <cell r="B562" t="str">
            <v xml:space="preserve">             270,0  m3/h</v>
          </cell>
          <cell r="C562">
            <v>150</v>
          </cell>
          <cell r="D562">
            <v>0.95</v>
          </cell>
          <cell r="E562">
            <v>12</v>
          </cell>
          <cell r="F562">
            <v>3.84</v>
          </cell>
          <cell r="G562">
            <v>5</v>
          </cell>
          <cell r="H562">
            <v>80.459999999999994</v>
          </cell>
          <cell r="I562" t="str">
            <v>kWh</v>
          </cell>
          <cell r="J562" t="str">
            <v>1x3/7</v>
          </cell>
          <cell r="K562">
            <v>0</v>
          </cell>
          <cell r="L562">
            <v>1</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98800399.06422925</v>
          </cell>
          <cell r="BX562">
            <v>98800399.06422925</v>
          </cell>
          <cell r="BY562">
            <v>75088.303288814219</v>
          </cell>
          <cell r="BZ562">
            <v>25292.902160442685</v>
          </cell>
          <cell r="CA562">
            <v>32933.46635474309</v>
          </cell>
          <cell r="CB562">
            <v>110041.328196</v>
          </cell>
          <cell r="CC562">
            <v>193557</v>
          </cell>
          <cell r="CD562">
            <v>436913</v>
          </cell>
          <cell r="CE562">
            <v>130687.95959999999</v>
          </cell>
          <cell r="CF562">
            <v>166153.84615384616</v>
          </cell>
          <cell r="CG562">
            <v>1</v>
          </cell>
          <cell r="CH562">
            <v>1.1876261559404777</v>
          </cell>
          <cell r="CI562">
            <v>0.85842333862296971</v>
          </cell>
          <cell r="CJ562">
            <v>430156.47755784611</v>
          </cell>
        </row>
        <row r="563">
          <cell r="A563">
            <v>476</v>
          </cell>
          <cell r="B563" t="str">
            <v xml:space="preserve">             300,0  m3/h</v>
          </cell>
          <cell r="C563">
            <v>150</v>
          </cell>
          <cell r="D563">
            <v>0.95</v>
          </cell>
          <cell r="E563">
            <v>12</v>
          </cell>
          <cell r="F563">
            <v>3.84</v>
          </cell>
          <cell r="G563">
            <v>5</v>
          </cell>
          <cell r="H563">
            <v>86.4</v>
          </cell>
          <cell r="I563" t="str">
            <v>kWh</v>
          </cell>
          <cell r="J563" t="str">
            <v>1x3/7</v>
          </cell>
          <cell r="K563">
            <v>0</v>
          </cell>
          <cell r="L563">
            <v>1</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124900060.79051386</v>
          </cell>
          <cell r="BX563">
            <v>124900060.79051386</v>
          </cell>
          <cell r="BY563">
            <v>94924.046200790515</v>
          </cell>
          <cell r="BZ563">
            <v>31974.415562371545</v>
          </cell>
          <cell r="CA563">
            <v>41633.353596837958</v>
          </cell>
          <cell r="CB563">
            <v>118165.18464000002</v>
          </cell>
          <cell r="CC563">
            <v>193557</v>
          </cell>
          <cell r="CD563">
            <v>480254</v>
          </cell>
          <cell r="CE563">
            <v>140336.06400000001</v>
          </cell>
          <cell r="CF563">
            <v>166153.84615384616</v>
          </cell>
          <cell r="CG563">
            <v>1</v>
          </cell>
          <cell r="CH563">
            <v>1.1876261559404777</v>
          </cell>
          <cell r="CI563">
            <v>0.85842333862296971</v>
          </cell>
          <cell r="CJ563">
            <v>475021.72551384615</v>
          </cell>
        </row>
        <row r="564">
          <cell r="A564">
            <v>477</v>
          </cell>
          <cell r="B564" t="str">
            <v xml:space="preserve">             600,0  m3/h</v>
          </cell>
          <cell r="C564">
            <v>150</v>
          </cell>
          <cell r="D564">
            <v>0.95</v>
          </cell>
          <cell r="E564">
            <v>12</v>
          </cell>
          <cell r="F564">
            <v>3.36</v>
          </cell>
          <cell r="G564">
            <v>5</v>
          </cell>
          <cell r="H564">
            <v>125.28</v>
          </cell>
          <cell r="I564" t="str">
            <v>kWh</v>
          </cell>
          <cell r="J564" t="str">
            <v>1x4/7</v>
          </cell>
          <cell r="K564">
            <v>0</v>
          </cell>
          <cell r="L564">
            <v>0</v>
          </cell>
          <cell r="M564">
            <v>1</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269600315.48987859</v>
          </cell>
          <cell r="BX564">
            <v>269600315.48987859</v>
          </cell>
          <cell r="BY564">
            <v>204896.23977230772</v>
          </cell>
          <cell r="BZ564">
            <v>60390.4706697328</v>
          </cell>
          <cell r="CA564">
            <v>89866.771829959544</v>
          </cell>
          <cell r="CB564">
            <v>171339.51772800001</v>
          </cell>
          <cell r="CC564">
            <v>225542</v>
          </cell>
          <cell r="CD564">
            <v>752035</v>
          </cell>
          <cell r="CE564">
            <v>203487.2928</v>
          </cell>
          <cell r="CF564">
            <v>196153.84615384616</v>
          </cell>
          <cell r="CG564">
            <v>1</v>
          </cell>
          <cell r="CH564">
            <v>1.1876261559404777</v>
          </cell>
          <cell r="CI564">
            <v>0.86969986146192801</v>
          </cell>
          <cell r="CJ564">
            <v>754794.62122584612</v>
          </cell>
        </row>
        <row r="565">
          <cell r="A565">
            <v>0</v>
          </cell>
          <cell r="B565" t="str">
            <v>M¸y biÕn thÕ hµn mét chiÒu - c«ng suÊt:</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row>
        <row r="566">
          <cell r="A566">
            <v>478</v>
          </cell>
          <cell r="B566" t="str">
            <v xml:space="preserve">             40,0 kW</v>
          </cell>
          <cell r="C566">
            <v>180</v>
          </cell>
          <cell r="D566">
            <v>0.95</v>
          </cell>
          <cell r="E566">
            <v>24</v>
          </cell>
          <cell r="F566">
            <v>4.5</v>
          </cell>
          <cell r="G566">
            <v>5</v>
          </cell>
          <cell r="H566">
            <v>84</v>
          </cell>
          <cell r="I566" t="str">
            <v>kWh</v>
          </cell>
          <cell r="J566" t="str">
            <v>1x4/7</v>
          </cell>
          <cell r="K566">
            <v>0</v>
          </cell>
          <cell r="L566">
            <v>0</v>
          </cell>
          <cell r="M566">
            <v>1</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20200225.040247686</v>
          </cell>
          <cell r="BX566">
            <v>20200225.040247686</v>
          </cell>
          <cell r="BY566">
            <v>25586.951717647065</v>
          </cell>
          <cell r="BZ566">
            <v>5050.0562600619214</v>
          </cell>
          <cell r="CA566">
            <v>5611.173622291024</v>
          </cell>
          <cell r="CB566">
            <v>114882.8184</v>
          </cell>
          <cell r="CC566">
            <v>225542</v>
          </cell>
          <cell r="CD566">
            <v>376673</v>
          </cell>
          <cell r="CE566">
            <v>136437.84</v>
          </cell>
          <cell r="CF566">
            <v>196153.84615384616</v>
          </cell>
          <cell r="CG566">
            <v>1</v>
          </cell>
          <cell r="CH566">
            <v>1.1876261559404777</v>
          </cell>
          <cell r="CI566">
            <v>0.86969986146192801</v>
          </cell>
          <cell r="CJ566">
            <v>368839.86775384616</v>
          </cell>
        </row>
        <row r="567">
          <cell r="A567">
            <v>479</v>
          </cell>
          <cell r="B567" t="str">
            <v xml:space="preserve">             50,0 kW</v>
          </cell>
          <cell r="C567">
            <v>180</v>
          </cell>
          <cell r="D567">
            <v>0.95</v>
          </cell>
          <cell r="E567">
            <v>24</v>
          </cell>
          <cell r="F567">
            <v>4.5</v>
          </cell>
          <cell r="G567">
            <v>5</v>
          </cell>
          <cell r="H567">
            <v>105</v>
          </cell>
          <cell r="I567" t="str">
            <v>kWh</v>
          </cell>
          <cell r="J567" t="str">
            <v>1x4/7</v>
          </cell>
          <cell r="K567">
            <v>0</v>
          </cell>
          <cell r="L567">
            <v>0</v>
          </cell>
          <cell r="M567">
            <v>1</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25999956.222910196</v>
          </cell>
          <cell r="BX567">
            <v>25999956.222910196</v>
          </cell>
          <cell r="BY567">
            <v>32933.277882352908</v>
          </cell>
          <cell r="BZ567">
            <v>6499.9890557275494</v>
          </cell>
          <cell r="CA567">
            <v>7222.2100619194989</v>
          </cell>
          <cell r="CB567">
            <v>143603.52300000002</v>
          </cell>
          <cell r="CC567">
            <v>225542</v>
          </cell>
          <cell r="CD567">
            <v>415801</v>
          </cell>
          <cell r="CE567">
            <v>170547.3</v>
          </cell>
          <cell r="CF567">
            <v>196153.84615384616</v>
          </cell>
          <cell r="CG567">
            <v>1</v>
          </cell>
          <cell r="CH567">
            <v>1.1876261559404777</v>
          </cell>
          <cell r="CI567">
            <v>0.86969986146192801</v>
          </cell>
          <cell r="CJ567">
            <v>413356.62315384613</v>
          </cell>
        </row>
        <row r="568">
          <cell r="A568">
            <v>0</v>
          </cell>
          <cell r="B568" t="str">
            <v>BiÕn thÕ hµn xoay chiÒu - c«ng suÊt:</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row>
        <row r="569">
          <cell r="A569">
            <v>480</v>
          </cell>
          <cell r="B569" t="str">
            <v xml:space="preserve">             4,0 kW</v>
          </cell>
          <cell r="C569">
            <v>180</v>
          </cell>
          <cell r="D569">
            <v>1</v>
          </cell>
          <cell r="E569">
            <v>24</v>
          </cell>
          <cell r="F569">
            <v>4.84</v>
          </cell>
          <cell r="G569">
            <v>5</v>
          </cell>
          <cell r="H569">
            <v>8.4</v>
          </cell>
          <cell r="I569" t="str">
            <v>kWh</v>
          </cell>
          <cell r="J569" t="str">
            <v>1x4/7</v>
          </cell>
          <cell r="K569">
            <v>0</v>
          </cell>
          <cell r="L569">
            <v>0</v>
          </cell>
          <cell r="M569">
            <v>1</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2699850.085106377</v>
          </cell>
          <cell r="BX569">
            <v>2699850.085106377</v>
          </cell>
          <cell r="BY569">
            <v>3599.8001134751694</v>
          </cell>
          <cell r="BZ569">
            <v>725.95968955082583</v>
          </cell>
          <cell r="CA569">
            <v>749.95835697399366</v>
          </cell>
          <cell r="CB569">
            <v>11488.281840000001</v>
          </cell>
          <cell r="CC569">
            <v>225542</v>
          </cell>
          <cell r="CD569">
            <v>242106</v>
          </cell>
          <cell r="CE569">
            <v>13643.784</v>
          </cell>
          <cell r="CF569">
            <v>196153.84615384616</v>
          </cell>
          <cell r="CG569">
            <v>1</v>
          </cell>
          <cell r="CH569">
            <v>1.1876261559404777</v>
          </cell>
          <cell r="CI569">
            <v>0.86969986146192801</v>
          </cell>
          <cell r="CJ569">
            <v>214873.34831384616</v>
          </cell>
        </row>
        <row r="570">
          <cell r="A570">
            <v>481</v>
          </cell>
          <cell r="B570" t="str">
            <v xml:space="preserve">             7,0 kW</v>
          </cell>
          <cell r="C570">
            <v>180</v>
          </cell>
          <cell r="D570">
            <v>1</v>
          </cell>
          <cell r="E570">
            <v>24</v>
          </cell>
          <cell r="F570">
            <v>4.84</v>
          </cell>
          <cell r="G570">
            <v>5</v>
          </cell>
          <cell r="H570">
            <v>14.7</v>
          </cell>
          <cell r="I570" t="str">
            <v>kWh</v>
          </cell>
          <cell r="J570" t="str">
            <v>1x4/7</v>
          </cell>
          <cell r="K570">
            <v>0</v>
          </cell>
          <cell r="L570">
            <v>0</v>
          </cell>
          <cell r="M570">
            <v>1</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4299737.6489361674</v>
          </cell>
          <cell r="BX570">
            <v>4299737.6489361674</v>
          </cell>
          <cell r="BY570">
            <v>5732.9835319148897</v>
          </cell>
          <cell r="BZ570">
            <v>1156.1516789361694</v>
          </cell>
          <cell r="CA570">
            <v>1194.3715691489356</v>
          </cell>
          <cell r="CB570">
            <v>20104.49322</v>
          </cell>
          <cell r="CC570">
            <v>225542</v>
          </cell>
          <cell r="CD570">
            <v>253730</v>
          </cell>
          <cell r="CE570">
            <v>23876.621999999999</v>
          </cell>
          <cell r="CF570">
            <v>196153.84615384616</v>
          </cell>
          <cell r="CG570">
            <v>1</v>
          </cell>
          <cell r="CH570">
            <v>1.1876261559404777</v>
          </cell>
          <cell r="CI570">
            <v>0.86969986146192801</v>
          </cell>
          <cell r="CJ570">
            <v>228113.97493384616</v>
          </cell>
        </row>
        <row r="571">
          <cell r="A571">
            <v>482</v>
          </cell>
          <cell r="B571" t="str">
            <v xml:space="preserve">              7,5KW</v>
          </cell>
          <cell r="C571">
            <v>180</v>
          </cell>
          <cell r="D571">
            <v>1</v>
          </cell>
          <cell r="E571">
            <v>24</v>
          </cell>
          <cell r="F571">
            <v>4.8</v>
          </cell>
          <cell r="G571">
            <v>5</v>
          </cell>
          <cell r="H571">
            <v>15.8</v>
          </cell>
          <cell r="I571" t="str">
            <v>kWh</v>
          </cell>
          <cell r="J571" t="str">
            <v>1x4/7</v>
          </cell>
          <cell r="K571">
            <v>0</v>
          </cell>
          <cell r="L571">
            <v>0</v>
          </cell>
          <cell r="M571">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4699751.4958579931</v>
          </cell>
          <cell r="BX571">
            <v>4699751.4958579931</v>
          </cell>
          <cell r="BY571">
            <v>6266.335327810657</v>
          </cell>
          <cell r="BZ571">
            <v>1253.2670655621316</v>
          </cell>
          <cell r="CA571">
            <v>1305.4865266272204</v>
          </cell>
          <cell r="CB571">
            <v>21608.911080000002</v>
          </cell>
          <cell r="CC571">
            <v>225542</v>
          </cell>
          <cell r="CD571">
            <v>255976</v>
          </cell>
          <cell r="CE571">
            <v>25663.308000000001</v>
          </cell>
          <cell r="CF571">
            <v>196153.84615384616</v>
          </cell>
          <cell r="CG571">
            <v>1</v>
          </cell>
          <cell r="CH571">
            <v>1.1876261559404777</v>
          </cell>
          <cell r="CI571">
            <v>0.86969986146192801</v>
          </cell>
          <cell r="CJ571">
            <v>230642.24307384616</v>
          </cell>
        </row>
        <row r="572">
          <cell r="A572">
            <v>483</v>
          </cell>
          <cell r="B572" t="str">
            <v xml:space="preserve">             10,0 kW</v>
          </cell>
          <cell r="C572">
            <v>180</v>
          </cell>
          <cell r="D572">
            <v>1</v>
          </cell>
          <cell r="E572">
            <v>24</v>
          </cell>
          <cell r="F572">
            <v>4.84</v>
          </cell>
          <cell r="G572">
            <v>5</v>
          </cell>
          <cell r="H572">
            <v>21</v>
          </cell>
          <cell r="I572" t="str">
            <v>kWh</v>
          </cell>
          <cell r="J572" t="str">
            <v>1x4/7</v>
          </cell>
          <cell r="K572">
            <v>0</v>
          </cell>
          <cell r="L572">
            <v>0</v>
          </cell>
          <cell r="M572">
            <v>1</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6000157.1276595751</v>
          </cell>
          <cell r="BX572">
            <v>6000157.1276595751</v>
          </cell>
          <cell r="BY572">
            <v>8000.2095035460998</v>
          </cell>
          <cell r="BZ572">
            <v>1613.3755832151303</v>
          </cell>
          <cell r="CA572">
            <v>1666.7103132387711</v>
          </cell>
          <cell r="CB572">
            <v>28720.704600000001</v>
          </cell>
          <cell r="CC572">
            <v>225542</v>
          </cell>
          <cell r="CD572">
            <v>265543</v>
          </cell>
          <cell r="CE572">
            <v>34109.46</v>
          </cell>
          <cell r="CF572">
            <v>196153.84615384616</v>
          </cell>
          <cell r="CG572">
            <v>1</v>
          </cell>
          <cell r="CH572">
            <v>1.1876261559404777</v>
          </cell>
          <cell r="CI572">
            <v>0.86969986146192801</v>
          </cell>
          <cell r="CJ572">
            <v>241543.60155384615</v>
          </cell>
        </row>
        <row r="573">
          <cell r="A573">
            <v>484</v>
          </cell>
          <cell r="B573" t="str">
            <v xml:space="preserve">             14,0 kW</v>
          </cell>
          <cell r="C573">
            <v>180</v>
          </cell>
          <cell r="D573">
            <v>1</v>
          </cell>
          <cell r="E573">
            <v>24</v>
          </cell>
          <cell r="F573">
            <v>4.84</v>
          </cell>
          <cell r="G573">
            <v>5</v>
          </cell>
          <cell r="H573">
            <v>29.4</v>
          </cell>
          <cell r="I573" t="str">
            <v>kWh</v>
          </cell>
          <cell r="J573" t="str">
            <v>1x4/7</v>
          </cell>
          <cell r="K573">
            <v>0</v>
          </cell>
          <cell r="L573">
            <v>0</v>
          </cell>
          <cell r="M573">
            <v>1</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8600007.2127659526</v>
          </cell>
          <cell r="BX573">
            <v>8600007.2127659526</v>
          </cell>
          <cell r="BY573">
            <v>11466.676283687937</v>
          </cell>
          <cell r="BZ573">
            <v>2312.4463838770671</v>
          </cell>
          <cell r="CA573">
            <v>2388.8908924349867</v>
          </cell>
          <cell r="CB573">
            <v>40208.986440000001</v>
          </cell>
          <cell r="CC573">
            <v>225542</v>
          </cell>
          <cell r="CD573">
            <v>281919</v>
          </cell>
          <cell r="CE573">
            <v>47753.243999999999</v>
          </cell>
          <cell r="CF573">
            <v>196153.84615384616</v>
          </cell>
          <cell r="CG573">
            <v>1</v>
          </cell>
          <cell r="CH573">
            <v>1.1876261559404777</v>
          </cell>
          <cell r="CI573">
            <v>0.86969986146192801</v>
          </cell>
          <cell r="CJ573">
            <v>260075.10371384613</v>
          </cell>
        </row>
        <row r="574">
          <cell r="A574">
            <v>485</v>
          </cell>
          <cell r="B574" t="str">
            <v xml:space="preserve">             23,0 kW</v>
          </cell>
          <cell r="C574">
            <v>180</v>
          </cell>
          <cell r="D574">
            <v>0.95</v>
          </cell>
          <cell r="E574">
            <v>24</v>
          </cell>
          <cell r="F574">
            <v>4.84</v>
          </cell>
          <cell r="G574">
            <v>5</v>
          </cell>
          <cell r="H574">
            <v>48.3</v>
          </cell>
          <cell r="I574" t="str">
            <v>kWh</v>
          </cell>
          <cell r="J574" t="str">
            <v>1x4/7</v>
          </cell>
          <cell r="K574">
            <v>0</v>
          </cell>
          <cell r="L574">
            <v>0</v>
          </cell>
          <cell r="M574">
            <v>1</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16000025.415441185</v>
          </cell>
          <cell r="BX574">
            <v>16000025.415441185</v>
          </cell>
          <cell r="BY574">
            <v>20266.69885955883</v>
          </cell>
          <cell r="BZ574">
            <v>4302.2290561519631</v>
          </cell>
          <cell r="CA574">
            <v>4444.4515042892181</v>
          </cell>
          <cell r="CB574">
            <v>66057.620580000003</v>
          </cell>
          <cell r="CC574">
            <v>225542</v>
          </cell>
          <cell r="CD574">
            <v>320613</v>
          </cell>
          <cell r="CE574">
            <v>78451.758000000002</v>
          </cell>
          <cell r="CF574">
            <v>196153.84615384616</v>
          </cell>
          <cell r="CG574">
            <v>1</v>
          </cell>
          <cell r="CH574">
            <v>1.1876261559404779</v>
          </cell>
          <cell r="CI574">
            <v>0.86969986146192801</v>
          </cell>
          <cell r="CJ574">
            <v>303618.98357384617</v>
          </cell>
        </row>
        <row r="575">
          <cell r="A575">
            <v>486</v>
          </cell>
          <cell r="B575" t="str">
            <v xml:space="preserve">             27,5 kW</v>
          </cell>
          <cell r="C575">
            <v>180</v>
          </cell>
          <cell r="D575">
            <v>0.95</v>
          </cell>
          <cell r="E575">
            <v>24</v>
          </cell>
          <cell r="F575">
            <v>4.8</v>
          </cell>
          <cell r="G575">
            <v>5</v>
          </cell>
          <cell r="H575">
            <v>57.75</v>
          </cell>
          <cell r="I575" t="str">
            <v>kWh</v>
          </cell>
          <cell r="J575" t="str">
            <v>1x4/7</v>
          </cell>
          <cell r="K575">
            <v>0</v>
          </cell>
          <cell r="L575">
            <v>0</v>
          </cell>
          <cell r="M575">
            <v>1</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18700157.12576687</v>
          </cell>
          <cell r="BX575">
            <v>18700157.12576687</v>
          </cell>
          <cell r="BY575">
            <v>23686.865692638032</v>
          </cell>
          <cell r="BZ575">
            <v>4986.7085668711652</v>
          </cell>
          <cell r="CA575">
            <v>5194.4880904907977</v>
          </cell>
          <cell r="CB575">
            <v>78981.937650000007</v>
          </cell>
          <cell r="CC575">
            <v>225542</v>
          </cell>
          <cell r="CD575">
            <v>338392</v>
          </cell>
          <cell r="CE575">
            <v>93801.014999999999</v>
          </cell>
          <cell r="CF575">
            <v>196153.84615384616</v>
          </cell>
          <cell r="CG575">
            <v>1</v>
          </cell>
          <cell r="CH575">
            <v>1.1876261559404777</v>
          </cell>
          <cell r="CI575">
            <v>0.86969986146192801</v>
          </cell>
          <cell r="CJ575">
            <v>323822.92350384616</v>
          </cell>
        </row>
        <row r="576">
          <cell r="A576">
            <v>487</v>
          </cell>
          <cell r="B576" t="str">
            <v xml:space="preserve">             29,2 kW</v>
          </cell>
          <cell r="C576">
            <v>180</v>
          </cell>
          <cell r="D576">
            <v>0.95</v>
          </cell>
          <cell r="E576">
            <v>24</v>
          </cell>
          <cell r="F576">
            <v>4.8</v>
          </cell>
          <cell r="G576">
            <v>5</v>
          </cell>
          <cell r="H576">
            <v>61.32</v>
          </cell>
          <cell r="I576" t="str">
            <v>kWh</v>
          </cell>
          <cell r="J576" t="str">
            <v>1x4/7</v>
          </cell>
          <cell r="K576">
            <v>0</v>
          </cell>
          <cell r="L576">
            <v>0</v>
          </cell>
          <cell r="M576">
            <v>1</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19499931.479263794</v>
          </cell>
          <cell r="BX576">
            <v>19499931.479263794</v>
          </cell>
          <cell r="BY576">
            <v>24699.913207067468</v>
          </cell>
          <cell r="BZ576">
            <v>5199.981727803678</v>
          </cell>
          <cell r="CA576">
            <v>5416.6476331288322</v>
          </cell>
          <cell r="CB576">
            <v>83864.45743200001</v>
          </cell>
          <cell r="CC576">
            <v>225542</v>
          </cell>
          <cell r="CD576">
            <v>344723</v>
          </cell>
          <cell r="CE576">
            <v>99599.623200000002</v>
          </cell>
          <cell r="CF576">
            <v>196153.84615384616</v>
          </cell>
          <cell r="CG576">
            <v>1</v>
          </cell>
          <cell r="CH576">
            <v>1.1876261559404777</v>
          </cell>
          <cell r="CI576">
            <v>0.86969986146192801</v>
          </cell>
          <cell r="CJ576">
            <v>331070.01192184613</v>
          </cell>
        </row>
        <row r="577">
          <cell r="A577">
            <v>488</v>
          </cell>
          <cell r="B577" t="str">
            <v xml:space="preserve">             33,5 kW</v>
          </cell>
          <cell r="C577">
            <v>180</v>
          </cell>
          <cell r="D577">
            <v>0.95</v>
          </cell>
          <cell r="E577">
            <v>24</v>
          </cell>
          <cell r="F577">
            <v>4.8</v>
          </cell>
          <cell r="G577">
            <v>5</v>
          </cell>
          <cell r="H577">
            <v>70.349999999999994</v>
          </cell>
          <cell r="I577" t="str">
            <v>kWh</v>
          </cell>
          <cell r="J577" t="str">
            <v>1x4/7</v>
          </cell>
          <cell r="K577">
            <v>0</v>
          </cell>
          <cell r="L577">
            <v>0</v>
          </cell>
          <cell r="M577">
            <v>1</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21599801.000613518</v>
          </cell>
          <cell r="BX577">
            <v>21599801.000613518</v>
          </cell>
          <cell r="BY577">
            <v>27359.747934110452</v>
          </cell>
          <cell r="BZ577">
            <v>5759.9469334969381</v>
          </cell>
          <cell r="CA577">
            <v>5999.9447223926445</v>
          </cell>
          <cell r="CB577">
            <v>96214.360409999994</v>
          </cell>
          <cell r="CC577">
            <v>225542</v>
          </cell>
          <cell r="CD577">
            <v>360876</v>
          </cell>
          <cell r="CE577">
            <v>114266.69099999999</v>
          </cell>
          <cell r="CF577">
            <v>196153.84615384616</v>
          </cell>
          <cell r="CG577">
            <v>1</v>
          </cell>
          <cell r="CH577">
            <v>1.1876261559404779</v>
          </cell>
          <cell r="CI577">
            <v>0.86969986146192801</v>
          </cell>
          <cell r="CJ577">
            <v>349540.17674384615</v>
          </cell>
        </row>
        <row r="578">
          <cell r="A578">
            <v>0</v>
          </cell>
          <cell r="B578" t="str">
            <v xml:space="preserve">M¸y hµn ®iÖn, ®éng c¬ x¨ng - c«ng suÊt: </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row>
        <row r="579">
          <cell r="A579">
            <v>489</v>
          </cell>
          <cell r="B579" t="str">
            <v xml:space="preserve">             9,0 CV</v>
          </cell>
          <cell r="C579">
            <v>160</v>
          </cell>
          <cell r="D579">
            <v>0.95</v>
          </cell>
          <cell r="E579">
            <v>20</v>
          </cell>
          <cell r="F579">
            <v>5.6</v>
          </cell>
          <cell r="G579">
            <v>5</v>
          </cell>
          <cell r="H579">
            <v>2.7</v>
          </cell>
          <cell r="I579" t="str">
            <v>lÝt x¨ng</v>
          </cell>
          <cell r="J579" t="str">
            <v>1x4/7</v>
          </cell>
          <cell r="K579">
            <v>0</v>
          </cell>
          <cell r="L579">
            <v>0</v>
          </cell>
          <cell r="M579">
            <v>1</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27800110.027027015</v>
          </cell>
          <cell r="BX579">
            <v>27800110.027027015</v>
          </cell>
          <cell r="BY579">
            <v>33012.630657094574</v>
          </cell>
          <cell r="BZ579">
            <v>9730.0385094594549</v>
          </cell>
          <cell r="CA579">
            <v>8687.5343834459436</v>
          </cell>
          <cell r="CB579">
            <v>62420.796450000002</v>
          </cell>
          <cell r="CC579">
            <v>225542</v>
          </cell>
          <cell r="CD579">
            <v>339393</v>
          </cell>
          <cell r="CE579">
            <v>39389.072727272731</v>
          </cell>
          <cell r="CF579">
            <v>196153.84615384616</v>
          </cell>
          <cell r="CG579">
            <v>1</v>
          </cell>
          <cell r="CH579">
            <v>0.63102483414840715</v>
          </cell>
          <cell r="CI579">
            <v>0.86969986146192801</v>
          </cell>
          <cell r="CJ579">
            <v>286973.12243111886</v>
          </cell>
        </row>
        <row r="580">
          <cell r="A580">
            <v>490</v>
          </cell>
          <cell r="B580" t="str">
            <v xml:space="preserve">             20,0 CV</v>
          </cell>
          <cell r="C580">
            <v>160</v>
          </cell>
          <cell r="D580">
            <v>0.95</v>
          </cell>
          <cell r="E580">
            <v>18</v>
          </cell>
          <cell r="F580">
            <v>5.04</v>
          </cell>
          <cell r="G580">
            <v>5</v>
          </cell>
          <cell r="H580">
            <v>4.8</v>
          </cell>
          <cell r="I580" t="str">
            <v>lÝt x¨ng</v>
          </cell>
          <cell r="J580" t="str">
            <v>1x4/7</v>
          </cell>
          <cell r="K580">
            <v>0</v>
          </cell>
          <cell r="L580">
            <v>0</v>
          </cell>
          <cell r="M580">
            <v>1</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37700041.385409005</v>
          </cell>
          <cell r="BX580">
            <v>37700041.385409005</v>
          </cell>
          <cell r="BY580">
            <v>40291.919230655869</v>
          </cell>
          <cell r="BZ580">
            <v>11875.513036403838</v>
          </cell>
          <cell r="CA580">
            <v>11781.262932940315</v>
          </cell>
          <cell r="CB580">
            <v>110970.3048</v>
          </cell>
          <cell r="CC580">
            <v>225542</v>
          </cell>
          <cell r="CD580">
            <v>400461</v>
          </cell>
          <cell r="CE580">
            <v>70025.018181818174</v>
          </cell>
          <cell r="CF580">
            <v>196153.84615384616</v>
          </cell>
          <cell r="CG580">
            <v>1</v>
          </cell>
          <cell r="CH580">
            <v>0.63102483414840704</v>
          </cell>
          <cell r="CI580">
            <v>0.86969986146192801</v>
          </cell>
          <cell r="CJ580">
            <v>330127.55953566439</v>
          </cell>
        </row>
        <row r="581">
          <cell r="A581">
            <v>0</v>
          </cell>
          <cell r="B581" t="str">
            <v xml:space="preserve">M¸y hµn ®iÖn, ®éng c¬ diezel - c«ng suÊt: </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row>
        <row r="582">
          <cell r="A582">
            <v>491</v>
          </cell>
          <cell r="B582" t="str">
            <v xml:space="preserve">             4,0 CV</v>
          </cell>
          <cell r="C582">
            <v>160</v>
          </cell>
          <cell r="D582">
            <v>0.95</v>
          </cell>
          <cell r="E582">
            <v>20</v>
          </cell>
          <cell r="F582">
            <v>5.6</v>
          </cell>
          <cell r="G582">
            <v>5</v>
          </cell>
          <cell r="H582">
            <v>1.44</v>
          </cell>
          <cell r="I582" t="str">
            <v>lÝt diezel</v>
          </cell>
          <cell r="J582" t="str">
            <v>1x4/7</v>
          </cell>
          <cell r="K582">
            <v>0</v>
          </cell>
          <cell r="L582">
            <v>0</v>
          </cell>
          <cell r="M582">
            <v>1</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17400000</v>
          </cell>
          <cell r="BX582">
            <v>17400000</v>
          </cell>
          <cell r="BY582">
            <v>20662.5</v>
          </cell>
          <cell r="BZ582">
            <v>6089.9999999999991</v>
          </cell>
          <cell r="CA582">
            <v>5437.5</v>
          </cell>
          <cell r="CB582">
            <v>30996</v>
          </cell>
          <cell r="CC582">
            <v>225542</v>
          </cell>
          <cell r="CD582">
            <v>288728</v>
          </cell>
          <cell r="CE582">
            <v>15147.49090909091</v>
          </cell>
          <cell r="CF582">
            <v>196153.84615384616</v>
          </cell>
          <cell r="CG582">
            <v>1</v>
          </cell>
          <cell r="CH582">
            <v>0.48869179600886919</v>
          </cell>
          <cell r="CI582">
            <v>0.86969986146192801</v>
          </cell>
          <cell r="CJ582">
            <v>243491.33706293706</v>
          </cell>
        </row>
        <row r="583">
          <cell r="A583">
            <v>492</v>
          </cell>
          <cell r="B583" t="str">
            <v xml:space="preserve">             10,2 CV</v>
          </cell>
          <cell r="C583">
            <v>160</v>
          </cell>
          <cell r="D583">
            <v>0.95</v>
          </cell>
          <cell r="E583">
            <v>20</v>
          </cell>
          <cell r="F583">
            <v>5.2</v>
          </cell>
          <cell r="G583">
            <v>5</v>
          </cell>
          <cell r="H583">
            <v>3.06</v>
          </cell>
          <cell r="I583" t="str">
            <v>lÝt diezel</v>
          </cell>
          <cell r="J583" t="str">
            <v>1x4/7</v>
          </cell>
          <cell r="K583">
            <v>0</v>
          </cell>
          <cell r="L583">
            <v>0</v>
          </cell>
          <cell r="M583">
            <v>1</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33100000.000000007</v>
          </cell>
          <cell r="BX583">
            <v>33100000.000000007</v>
          </cell>
          <cell r="BY583">
            <v>39306.250000000015</v>
          </cell>
          <cell r="BZ583">
            <v>10757.500000000004</v>
          </cell>
          <cell r="CA583">
            <v>10343.750000000004</v>
          </cell>
          <cell r="CB583">
            <v>65866.5</v>
          </cell>
          <cell r="CC583">
            <v>225542</v>
          </cell>
          <cell r="CD583">
            <v>351816</v>
          </cell>
          <cell r="CE583">
            <v>32188.418181818186</v>
          </cell>
          <cell r="CF583">
            <v>196153.84615384616</v>
          </cell>
          <cell r="CG583">
            <v>1</v>
          </cell>
          <cell r="CH583">
            <v>0.48869179600886925</v>
          </cell>
          <cell r="CI583">
            <v>0.86969986146192801</v>
          </cell>
          <cell r="CJ583">
            <v>288749.76433566434</v>
          </cell>
        </row>
        <row r="584">
          <cell r="A584">
            <v>493</v>
          </cell>
          <cell r="B584" t="str">
            <v xml:space="preserve">             27,5 CV</v>
          </cell>
          <cell r="C584">
            <v>160</v>
          </cell>
          <cell r="D584">
            <v>0.95</v>
          </cell>
          <cell r="E584">
            <v>18</v>
          </cell>
          <cell r="F584">
            <v>4.5</v>
          </cell>
          <cell r="G584">
            <v>5</v>
          </cell>
          <cell r="H584">
            <v>7.4249999999999998</v>
          </cell>
          <cell r="I584" t="str">
            <v>lÝt diezel</v>
          </cell>
          <cell r="J584" t="str">
            <v>1x4/7</v>
          </cell>
          <cell r="K584">
            <v>0</v>
          </cell>
          <cell r="L584">
            <v>0</v>
          </cell>
          <cell r="M584">
            <v>1</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55900075.187969923</v>
          </cell>
          <cell r="BX584">
            <v>55900075.187969923</v>
          </cell>
          <cell r="BY584">
            <v>59743.205357142855</v>
          </cell>
          <cell r="BZ584">
            <v>15721.89614661654</v>
          </cell>
          <cell r="CA584">
            <v>17468.773496240603</v>
          </cell>
          <cell r="CB584">
            <v>159823.125</v>
          </cell>
          <cell r="CC584">
            <v>225542</v>
          </cell>
          <cell r="CD584">
            <v>478299</v>
          </cell>
          <cell r="CE584">
            <v>78104.25</v>
          </cell>
          <cell r="CF584">
            <v>196153.84615384616</v>
          </cell>
          <cell r="CG584">
            <v>1</v>
          </cell>
          <cell r="CH584">
            <v>0.48869179600886919</v>
          </cell>
          <cell r="CI584">
            <v>0.86969986146192801</v>
          </cell>
          <cell r="CJ584">
            <v>367191.97115384613</v>
          </cell>
        </row>
        <row r="585">
          <cell r="A585">
            <v>0</v>
          </cell>
          <cell r="B585" t="str">
            <v>M¸y hµn h¬i - c«ng suÊt: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row>
        <row r="586">
          <cell r="A586">
            <v>494</v>
          </cell>
          <cell r="B586" t="str">
            <v xml:space="preserve">             1000 l/h</v>
          </cell>
          <cell r="C586">
            <v>100</v>
          </cell>
          <cell r="D586">
            <v>1</v>
          </cell>
          <cell r="E586">
            <v>24</v>
          </cell>
          <cell r="F586">
            <v>4.8</v>
          </cell>
          <cell r="G586">
            <v>5</v>
          </cell>
          <cell r="H586">
            <v>0</v>
          </cell>
          <cell r="I586">
            <v>0</v>
          </cell>
          <cell r="J586" t="str">
            <v>1x4/7</v>
          </cell>
          <cell r="K586">
            <v>0</v>
          </cell>
          <cell r="L586">
            <v>0</v>
          </cell>
          <cell r="M586">
            <v>1</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3400000.0000000005</v>
          </cell>
          <cell r="BX586">
            <v>3400000.0000000005</v>
          </cell>
          <cell r="BY586">
            <v>8160.0000000000009</v>
          </cell>
          <cell r="BZ586">
            <v>1632.0000000000002</v>
          </cell>
          <cell r="CA586">
            <v>1700.0000000000002</v>
          </cell>
          <cell r="CB586">
            <v>0</v>
          </cell>
          <cell r="CC586">
            <v>225542</v>
          </cell>
          <cell r="CD586">
            <v>237034</v>
          </cell>
          <cell r="CE586">
            <v>0</v>
          </cell>
          <cell r="CF586">
            <v>196153.84615384616</v>
          </cell>
          <cell r="CG586">
            <v>1</v>
          </cell>
          <cell r="CH586">
            <v>1</v>
          </cell>
          <cell r="CI586">
            <v>0.86969986146192801</v>
          </cell>
          <cell r="CJ586">
            <v>207645.84615384616</v>
          </cell>
        </row>
        <row r="587">
          <cell r="A587">
            <v>495</v>
          </cell>
          <cell r="B587" t="str">
            <v xml:space="preserve">             2000 l/h</v>
          </cell>
          <cell r="C587">
            <v>100</v>
          </cell>
          <cell r="D587">
            <v>1</v>
          </cell>
          <cell r="E587">
            <v>24</v>
          </cell>
          <cell r="F587">
            <v>4.8</v>
          </cell>
          <cell r="G587">
            <v>5</v>
          </cell>
          <cell r="H587">
            <v>0</v>
          </cell>
          <cell r="I587">
            <v>0</v>
          </cell>
          <cell r="J587" t="str">
            <v>1x4/7</v>
          </cell>
          <cell r="K587">
            <v>0</v>
          </cell>
          <cell r="L587">
            <v>0</v>
          </cell>
          <cell r="M587">
            <v>1</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5200000.0000000009</v>
          </cell>
          <cell r="BX587">
            <v>5200000.0000000009</v>
          </cell>
          <cell r="BY587">
            <v>12480.000000000002</v>
          </cell>
          <cell r="BZ587">
            <v>2496.0000000000005</v>
          </cell>
          <cell r="CA587">
            <v>2600.0000000000005</v>
          </cell>
          <cell r="CB587">
            <v>0</v>
          </cell>
          <cell r="CC587">
            <v>225542</v>
          </cell>
          <cell r="CD587">
            <v>243118</v>
          </cell>
          <cell r="CE587">
            <v>0</v>
          </cell>
          <cell r="CF587">
            <v>196153.84615384616</v>
          </cell>
          <cell r="CG587">
            <v>1</v>
          </cell>
          <cell r="CH587">
            <v>1</v>
          </cell>
          <cell r="CI587">
            <v>0.86969986146192801</v>
          </cell>
          <cell r="CJ587">
            <v>213729.84615384616</v>
          </cell>
        </row>
        <row r="588">
          <cell r="A588">
            <v>496</v>
          </cell>
          <cell r="B588" t="str">
            <v>M¸y hµn c¾t d­íi n­íc</v>
          </cell>
          <cell r="C588">
            <v>60</v>
          </cell>
          <cell r="D588">
            <v>0.95</v>
          </cell>
          <cell r="E588">
            <v>25</v>
          </cell>
          <cell r="F588">
            <v>10</v>
          </cell>
          <cell r="G588">
            <v>5</v>
          </cell>
          <cell r="H588">
            <v>0</v>
          </cell>
          <cell r="I588">
            <v>0</v>
          </cell>
          <cell r="J588" t="str">
            <v>1 Thî lÆn cÊp I  1/2+1 thî lÆn 2/4</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1</v>
          </cell>
          <cell r="AH588">
            <v>0</v>
          </cell>
          <cell r="AI588">
            <v>0</v>
          </cell>
          <cell r="AJ588">
            <v>0</v>
          </cell>
          <cell r="AK588">
            <v>0</v>
          </cell>
          <cell r="AL588">
            <v>0</v>
          </cell>
          <cell r="AM588">
            <v>0</v>
          </cell>
          <cell r="AN588">
            <v>0</v>
          </cell>
          <cell r="AO588">
            <v>0</v>
          </cell>
          <cell r="AP588">
            <v>1</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106899870.96774195</v>
          </cell>
          <cell r="BX588">
            <v>106899870.96774195</v>
          </cell>
          <cell r="BY588">
            <v>423145.32258064521</v>
          </cell>
          <cell r="BZ588">
            <v>178166.45161290327</v>
          </cell>
          <cell r="CA588">
            <v>89083.225806451635</v>
          </cell>
          <cell r="CB588">
            <v>0</v>
          </cell>
          <cell r="CC588">
            <v>653387</v>
          </cell>
          <cell r="CD588">
            <v>1343782</v>
          </cell>
          <cell r="CE588">
            <v>0</v>
          </cell>
          <cell r="CF588">
            <v>411538.4615384615</v>
          </cell>
          <cell r="CG588">
            <v>1</v>
          </cell>
          <cell r="CH588">
            <v>1</v>
          </cell>
          <cell r="CI588">
            <v>0.62985407046430597</v>
          </cell>
          <cell r="CJ588">
            <v>1101933.4615384615</v>
          </cell>
        </row>
        <row r="589">
          <cell r="A589">
            <v>0</v>
          </cell>
          <cell r="B589" t="str">
            <v xml:space="preserve">M¸y phun s¬n (ch­a tÝnh khÝ nÐn) - n¨ng suÊt: </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row>
        <row r="590">
          <cell r="A590">
            <v>497</v>
          </cell>
          <cell r="B590" t="str">
            <v xml:space="preserve">             400,0 m2/h</v>
          </cell>
          <cell r="C590">
            <v>120</v>
          </cell>
          <cell r="D590">
            <v>1</v>
          </cell>
          <cell r="E590">
            <v>30</v>
          </cell>
          <cell r="F590">
            <v>5.4</v>
          </cell>
          <cell r="G590">
            <v>4</v>
          </cell>
          <cell r="H590">
            <v>0</v>
          </cell>
          <cell r="I590">
            <v>0</v>
          </cell>
          <cell r="J590" t="str">
            <v>1x3/7</v>
          </cell>
          <cell r="K590">
            <v>0</v>
          </cell>
          <cell r="L590">
            <v>1</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7000203.0456852801</v>
          </cell>
          <cell r="BX590">
            <v>7000203.0456852801</v>
          </cell>
          <cell r="BY590">
            <v>17500.507614213202</v>
          </cell>
          <cell r="BZ590">
            <v>3150.0913705583762</v>
          </cell>
          <cell r="CA590">
            <v>2333.4010152284268</v>
          </cell>
          <cell r="CB590">
            <v>0</v>
          </cell>
          <cell r="CC590">
            <v>193557</v>
          </cell>
          <cell r="CD590">
            <v>216541</v>
          </cell>
          <cell r="CE590">
            <v>0</v>
          </cell>
          <cell r="CF590">
            <v>166153.84615384616</v>
          </cell>
          <cell r="CG590">
            <v>1</v>
          </cell>
          <cell r="CH590">
            <v>1</v>
          </cell>
          <cell r="CI590">
            <v>0.85842333862296971</v>
          </cell>
          <cell r="CJ590">
            <v>189137.84615384616</v>
          </cell>
        </row>
        <row r="591">
          <cell r="A591">
            <v>498</v>
          </cell>
          <cell r="B591" t="str">
            <v>M¸y phun c¸t (ch­a tÝnh khÝ nÐn)</v>
          </cell>
          <cell r="C591">
            <v>180</v>
          </cell>
          <cell r="D591">
            <v>0.95</v>
          </cell>
          <cell r="E591">
            <v>30</v>
          </cell>
          <cell r="F591">
            <v>4.2</v>
          </cell>
          <cell r="G591">
            <v>4</v>
          </cell>
          <cell r="H591">
            <v>0</v>
          </cell>
          <cell r="I591">
            <v>0</v>
          </cell>
          <cell r="J591" t="str">
            <v>1x3/7</v>
          </cell>
          <cell r="K591">
            <v>0</v>
          </cell>
          <cell r="L591">
            <v>1</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14400000</v>
          </cell>
          <cell r="BX591">
            <v>14400000</v>
          </cell>
          <cell r="BY591">
            <v>22800</v>
          </cell>
          <cell r="BZ591">
            <v>3360</v>
          </cell>
          <cell r="CA591">
            <v>3200</v>
          </cell>
          <cell r="CB591">
            <v>0</v>
          </cell>
          <cell r="CC591">
            <v>193557</v>
          </cell>
          <cell r="CD591">
            <v>222917</v>
          </cell>
          <cell r="CE591">
            <v>0</v>
          </cell>
          <cell r="CF591">
            <v>166153.84615384616</v>
          </cell>
          <cell r="CG591">
            <v>1</v>
          </cell>
          <cell r="CH591">
            <v>1</v>
          </cell>
          <cell r="CI591">
            <v>0.85842333862296971</v>
          </cell>
          <cell r="CJ591">
            <v>195513.84615384616</v>
          </cell>
        </row>
        <row r="592">
          <cell r="A592">
            <v>0</v>
          </cell>
          <cell r="B592" t="str">
            <v xml:space="preserve">M¸y khoan ®øng - c«ng suÊt: </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row>
        <row r="593">
          <cell r="A593">
            <v>499</v>
          </cell>
          <cell r="B593" t="str">
            <v xml:space="preserve">             2,5 kW</v>
          </cell>
          <cell r="C593">
            <v>200</v>
          </cell>
          <cell r="D593">
            <v>0.95</v>
          </cell>
          <cell r="E593">
            <v>14</v>
          </cell>
          <cell r="F593">
            <v>4.0999999999999996</v>
          </cell>
          <cell r="G593">
            <v>4</v>
          </cell>
          <cell r="H593">
            <v>5.3</v>
          </cell>
          <cell r="I593" t="str">
            <v>kWh</v>
          </cell>
          <cell r="J593" t="str">
            <v>1x3/7</v>
          </cell>
          <cell r="K593">
            <v>0</v>
          </cell>
          <cell r="L593">
            <v>1</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42900412.355140187</v>
          </cell>
          <cell r="BX593">
            <v>42900412.355140187</v>
          </cell>
          <cell r="BY593">
            <v>28528.774216168225</v>
          </cell>
          <cell r="BZ593">
            <v>8794.5845328037376</v>
          </cell>
          <cell r="CA593">
            <v>8580.0824710280376</v>
          </cell>
          <cell r="CB593">
            <v>7248.5587800000003</v>
          </cell>
          <cell r="CC593">
            <v>193557</v>
          </cell>
          <cell r="CD593">
            <v>246709</v>
          </cell>
          <cell r="CE593">
            <v>8608.5779999999995</v>
          </cell>
          <cell r="CF593">
            <v>166153.84615384616</v>
          </cell>
          <cell r="CG593">
            <v>1</v>
          </cell>
          <cell r="CH593">
            <v>1.1876261559404777</v>
          </cell>
          <cell r="CI593">
            <v>0.85842333862296971</v>
          </cell>
          <cell r="CJ593">
            <v>220665.86537384614</v>
          </cell>
        </row>
        <row r="594">
          <cell r="A594">
            <v>500</v>
          </cell>
          <cell r="B594" t="str">
            <v xml:space="preserve">             4,5 kW</v>
          </cell>
          <cell r="C594">
            <v>200</v>
          </cell>
          <cell r="D594">
            <v>0.95</v>
          </cell>
          <cell r="E594">
            <v>14</v>
          </cell>
          <cell r="F594">
            <v>4.08</v>
          </cell>
          <cell r="G594">
            <v>4</v>
          </cell>
          <cell r="H594">
            <v>9.4499999999999993</v>
          </cell>
          <cell r="I594" t="str">
            <v>kWh</v>
          </cell>
          <cell r="J594" t="str">
            <v>1x3/7</v>
          </cell>
          <cell r="K594">
            <v>0</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57199890.486435935</v>
          </cell>
          <cell r="BX594">
            <v>57199890.486435935</v>
          </cell>
          <cell r="BY594">
            <v>38037.927173479897</v>
          </cell>
          <cell r="BZ594">
            <v>11668.77765923293</v>
          </cell>
          <cell r="CA594">
            <v>11439.978097287189</v>
          </cell>
          <cell r="CB594">
            <v>12924.317070000001</v>
          </cell>
          <cell r="CC594">
            <v>193557</v>
          </cell>
          <cell r="CD594">
            <v>267628</v>
          </cell>
          <cell r="CE594">
            <v>15349.257</v>
          </cell>
          <cell r="CF594">
            <v>166153.84615384616</v>
          </cell>
          <cell r="CG594">
            <v>1</v>
          </cell>
          <cell r="CH594">
            <v>1.1876261559404777</v>
          </cell>
          <cell r="CI594">
            <v>0.85842333862296971</v>
          </cell>
          <cell r="CJ594">
            <v>242649.78608384618</v>
          </cell>
        </row>
        <row r="595">
          <cell r="A595">
            <v>0</v>
          </cell>
          <cell r="B595" t="str">
            <v>M¸y khoan s¾t cÇm tay, ®­êng kÝnh khoan:</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row>
        <row r="596">
          <cell r="A596">
            <v>501</v>
          </cell>
          <cell r="B596" t="str">
            <v xml:space="preserve">             13 mm </v>
          </cell>
          <cell r="C596">
            <v>120</v>
          </cell>
          <cell r="D596">
            <v>1</v>
          </cell>
          <cell r="E596">
            <v>30</v>
          </cell>
          <cell r="F596">
            <v>8.4</v>
          </cell>
          <cell r="G596">
            <v>4</v>
          </cell>
          <cell r="H596">
            <v>1.05</v>
          </cell>
          <cell r="I596" t="str">
            <v>kWh</v>
          </cell>
          <cell r="J596" t="str">
            <v>1x3/7</v>
          </cell>
          <cell r="K596">
            <v>0</v>
          </cell>
          <cell r="L596">
            <v>1</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4150178.7084905636</v>
          </cell>
          <cell r="BX596">
            <v>4150178.7084905636</v>
          </cell>
          <cell r="BY596">
            <v>10375.446771226409</v>
          </cell>
          <cell r="BZ596">
            <v>2905.1250959433946</v>
          </cell>
          <cell r="CA596">
            <v>1383.3929028301877</v>
          </cell>
          <cell r="CB596">
            <v>1436.0352300000002</v>
          </cell>
          <cell r="CC596">
            <v>193557</v>
          </cell>
          <cell r="CD596">
            <v>209657</v>
          </cell>
          <cell r="CE596">
            <v>1705.473</v>
          </cell>
          <cell r="CF596">
            <v>166153.84615384616</v>
          </cell>
          <cell r="CG596">
            <v>1</v>
          </cell>
          <cell r="CH596">
            <v>1.1876261559404777</v>
          </cell>
          <cell r="CI596">
            <v>0.85842333862296971</v>
          </cell>
          <cell r="CJ596">
            <v>182523.28392384615</v>
          </cell>
        </row>
        <row r="597">
          <cell r="A597">
            <v>0</v>
          </cell>
          <cell r="B597" t="str">
            <v>M¸y c¾t s¾t cÇm tay - c«ng suÊt:</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row>
        <row r="598">
          <cell r="A598">
            <v>502</v>
          </cell>
          <cell r="B598" t="str">
            <v xml:space="preserve">             1,0 kW </v>
          </cell>
          <cell r="C598">
            <v>80</v>
          </cell>
          <cell r="D598">
            <v>1</v>
          </cell>
          <cell r="E598">
            <v>30</v>
          </cell>
          <cell r="F598">
            <v>7.5</v>
          </cell>
          <cell r="G598">
            <v>4</v>
          </cell>
          <cell r="H598">
            <v>2.1</v>
          </cell>
          <cell r="I598" t="str">
            <v>kWh</v>
          </cell>
          <cell r="J598" t="str">
            <v>1x3/7</v>
          </cell>
          <cell r="K598">
            <v>0</v>
          </cell>
          <cell r="L598">
            <v>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5100130.9956626529</v>
          </cell>
          <cell r="BX598">
            <v>5100130.9956626529</v>
          </cell>
          <cell r="BY598">
            <v>19125.491233734945</v>
          </cell>
          <cell r="BZ598">
            <v>4781.3728084337363</v>
          </cell>
          <cell r="CA598">
            <v>2550.0654978313264</v>
          </cell>
          <cell r="CB598">
            <v>2872.0704600000004</v>
          </cell>
          <cell r="CC598">
            <v>193557</v>
          </cell>
          <cell r="CD598">
            <v>222886</v>
          </cell>
          <cell r="CE598">
            <v>3410.9459999999999</v>
          </cell>
          <cell r="CF598">
            <v>166153.84615384616</v>
          </cell>
          <cell r="CG598">
            <v>1</v>
          </cell>
          <cell r="CH598">
            <v>1.1876261559404777</v>
          </cell>
          <cell r="CI598">
            <v>0.85842333862296971</v>
          </cell>
          <cell r="CJ598">
            <v>196021.72169384616</v>
          </cell>
        </row>
        <row r="599">
          <cell r="A599">
            <v>503</v>
          </cell>
          <cell r="B599" t="str">
            <v xml:space="preserve">             1,7 kW </v>
          </cell>
          <cell r="C599">
            <v>120</v>
          </cell>
          <cell r="D599">
            <v>1</v>
          </cell>
          <cell r="E599">
            <v>30</v>
          </cell>
          <cell r="F599">
            <v>7.5</v>
          </cell>
          <cell r="G599">
            <v>4</v>
          </cell>
          <cell r="H599">
            <v>3.2</v>
          </cell>
          <cell r="I599" t="str">
            <v>kWh</v>
          </cell>
          <cell r="J599" t="str">
            <v>1x3/7</v>
          </cell>
          <cell r="K599">
            <v>0</v>
          </cell>
          <cell r="L599">
            <v>1</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7750123.8592771078</v>
          </cell>
          <cell r="BX599">
            <v>7750123.8592771078</v>
          </cell>
          <cell r="BY599">
            <v>19375.309648192768</v>
          </cell>
          <cell r="BZ599">
            <v>4843.8274120481919</v>
          </cell>
          <cell r="CA599">
            <v>2583.3746197590362</v>
          </cell>
          <cell r="CB599">
            <v>4376.4883200000004</v>
          </cell>
          <cell r="CC599">
            <v>193557</v>
          </cell>
          <cell r="CD599">
            <v>224736</v>
          </cell>
          <cell r="CE599">
            <v>5197.6320000000005</v>
          </cell>
          <cell r="CF599">
            <v>166153.84615384616</v>
          </cell>
          <cell r="CG599">
            <v>1</v>
          </cell>
          <cell r="CH599">
            <v>1.1876261559404779</v>
          </cell>
          <cell r="CI599">
            <v>0.85842333862296971</v>
          </cell>
          <cell r="CJ599">
            <v>198153.98983384616</v>
          </cell>
        </row>
        <row r="600">
          <cell r="A600">
            <v>0</v>
          </cell>
          <cell r="B600" t="str">
            <v>M¸y khoan bª t«ng cÇm tay - c«ng suÊt:</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row>
        <row r="601">
          <cell r="A601">
            <v>504</v>
          </cell>
          <cell r="B601" t="str">
            <v xml:space="preserve">             0,62 kW </v>
          </cell>
          <cell r="C601">
            <v>120</v>
          </cell>
          <cell r="D601">
            <v>1</v>
          </cell>
          <cell r="E601">
            <v>30</v>
          </cell>
          <cell r="F601">
            <v>7.5</v>
          </cell>
          <cell r="G601">
            <v>4</v>
          </cell>
          <cell r="H601">
            <v>0.93</v>
          </cell>
          <cell r="I601" t="str">
            <v>kWh</v>
          </cell>
          <cell r="J601" t="str">
            <v>1x3/7</v>
          </cell>
          <cell r="K601">
            <v>0</v>
          </cell>
          <cell r="L601">
            <v>1</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4800024.0237108432</v>
          </cell>
          <cell r="BX601">
            <v>4800024.0237108432</v>
          </cell>
          <cell r="BY601">
            <v>12000.060059277108</v>
          </cell>
          <cell r="BZ601">
            <v>3000.015014819277</v>
          </cell>
          <cell r="CA601">
            <v>1600.0080079036145</v>
          </cell>
          <cell r="CB601">
            <v>1271.9169180000001</v>
          </cell>
          <cell r="CC601">
            <v>193557</v>
          </cell>
          <cell r="CD601">
            <v>211429</v>
          </cell>
          <cell r="CE601">
            <v>1510.5618000000002</v>
          </cell>
          <cell r="CF601">
            <v>166153.84615384616</v>
          </cell>
          <cell r="CG601">
            <v>1</v>
          </cell>
          <cell r="CH601">
            <v>1.1876261559404779</v>
          </cell>
          <cell r="CI601">
            <v>0.85842333862296971</v>
          </cell>
          <cell r="CJ601">
            <v>184264.49103584615</v>
          </cell>
        </row>
        <row r="602">
          <cell r="A602">
            <v>505</v>
          </cell>
          <cell r="B602" t="str">
            <v xml:space="preserve">             0,75 kW </v>
          </cell>
          <cell r="C602">
            <v>120</v>
          </cell>
          <cell r="D602">
            <v>1</v>
          </cell>
          <cell r="E602">
            <v>20</v>
          </cell>
          <cell r="F602">
            <v>7.5</v>
          </cell>
          <cell r="G602">
            <v>4</v>
          </cell>
          <cell r="H602">
            <v>1.125</v>
          </cell>
          <cell r="I602" t="str">
            <v>kWh</v>
          </cell>
          <cell r="J602" t="str">
            <v>1x3/7</v>
          </cell>
          <cell r="K602">
            <v>0</v>
          </cell>
          <cell r="L602">
            <v>1</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6250053.6476190509</v>
          </cell>
          <cell r="BX602">
            <v>6250053.6476190509</v>
          </cell>
          <cell r="BY602">
            <v>10416.756079365086</v>
          </cell>
          <cell r="BZ602">
            <v>3906.2835297619067</v>
          </cell>
          <cell r="CA602">
            <v>2083.3512158730168</v>
          </cell>
          <cell r="CB602">
            <v>1538.6091750000001</v>
          </cell>
          <cell r="CC602">
            <v>193557</v>
          </cell>
          <cell r="CD602">
            <v>211502</v>
          </cell>
          <cell r="CE602">
            <v>1827.2925</v>
          </cell>
          <cell r="CF602">
            <v>166153.84615384616</v>
          </cell>
          <cell r="CG602">
            <v>1</v>
          </cell>
          <cell r="CH602">
            <v>1.1876261559404779</v>
          </cell>
          <cell r="CI602">
            <v>0.85842333862296971</v>
          </cell>
          <cell r="CJ602">
            <v>184387.52947884618</v>
          </cell>
        </row>
        <row r="603">
          <cell r="A603">
            <v>506</v>
          </cell>
          <cell r="B603" t="str">
            <v xml:space="preserve">             0,85 kW </v>
          </cell>
          <cell r="C603">
            <v>120</v>
          </cell>
          <cell r="D603">
            <v>1</v>
          </cell>
          <cell r="E603">
            <v>20</v>
          </cell>
          <cell r="F603">
            <v>7.5</v>
          </cell>
          <cell r="G603">
            <v>4</v>
          </cell>
          <cell r="H603">
            <v>1.2749999999999999</v>
          </cell>
          <cell r="I603" t="str">
            <v>kWh</v>
          </cell>
          <cell r="J603" t="str">
            <v>1x3/7</v>
          </cell>
          <cell r="K603">
            <v>0</v>
          </cell>
          <cell r="L603">
            <v>1</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6750187.7847619001</v>
          </cell>
          <cell r="BX603">
            <v>6750187.7847619001</v>
          </cell>
          <cell r="BY603">
            <v>11250.312974603168</v>
          </cell>
          <cell r="BZ603">
            <v>4218.8673654761869</v>
          </cell>
          <cell r="CA603">
            <v>2250.0625949206337</v>
          </cell>
          <cell r="CB603">
            <v>1743.757065</v>
          </cell>
          <cell r="CC603">
            <v>193557</v>
          </cell>
          <cell r="CD603">
            <v>213020</v>
          </cell>
          <cell r="CE603">
            <v>2070.9314999999997</v>
          </cell>
          <cell r="CF603">
            <v>166153.84615384616</v>
          </cell>
          <cell r="CG603">
            <v>1</v>
          </cell>
          <cell r="CH603">
            <v>1.1876261559404777</v>
          </cell>
          <cell r="CI603">
            <v>0.85842333862296971</v>
          </cell>
          <cell r="CJ603">
            <v>185944.02058884615</v>
          </cell>
        </row>
        <row r="604">
          <cell r="A604">
            <v>507</v>
          </cell>
          <cell r="B604" t="str">
            <v xml:space="preserve">             1,05 kW </v>
          </cell>
          <cell r="C604">
            <v>120</v>
          </cell>
          <cell r="D604">
            <v>1</v>
          </cell>
          <cell r="E604">
            <v>20</v>
          </cell>
          <cell r="F604">
            <v>7.5</v>
          </cell>
          <cell r="G604">
            <v>4</v>
          </cell>
          <cell r="H604">
            <v>1.575</v>
          </cell>
          <cell r="I604" t="str">
            <v>kWh</v>
          </cell>
          <cell r="J604" t="str">
            <v>1x3/7</v>
          </cell>
          <cell r="K604">
            <v>0</v>
          </cell>
          <cell r="L604">
            <v>1</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8399979.8685714286</v>
          </cell>
          <cell r="BX604">
            <v>8399979.8685714286</v>
          </cell>
          <cell r="BY604">
            <v>13999.966447619048</v>
          </cell>
          <cell r="BZ604">
            <v>5249.9874178571426</v>
          </cell>
          <cell r="CA604">
            <v>2799.9932895238094</v>
          </cell>
          <cell r="CB604">
            <v>2154.0528450000002</v>
          </cell>
          <cell r="CC604">
            <v>193557</v>
          </cell>
          <cell r="CD604">
            <v>217761</v>
          </cell>
          <cell r="CE604">
            <v>2558.2094999999999</v>
          </cell>
          <cell r="CF604">
            <v>166153.84615384616</v>
          </cell>
          <cell r="CG604">
            <v>1</v>
          </cell>
          <cell r="CH604">
            <v>1.1876261559404777</v>
          </cell>
          <cell r="CI604">
            <v>0.85842333862296971</v>
          </cell>
          <cell r="CJ604">
            <v>190762.00280884615</v>
          </cell>
        </row>
        <row r="605">
          <cell r="A605">
            <v>508</v>
          </cell>
          <cell r="B605" t="str">
            <v xml:space="preserve">             1,50 kW </v>
          </cell>
          <cell r="C605">
            <v>100</v>
          </cell>
          <cell r="D605">
            <v>0.95</v>
          </cell>
          <cell r="E605">
            <v>20</v>
          </cell>
          <cell r="F605">
            <v>7.5</v>
          </cell>
          <cell r="G605">
            <v>4</v>
          </cell>
          <cell r="H605">
            <v>2.25</v>
          </cell>
          <cell r="I605" t="str">
            <v>kWh</v>
          </cell>
          <cell r="J605" t="str">
            <v>1x3/7</v>
          </cell>
          <cell r="K605">
            <v>0</v>
          </cell>
          <cell r="L605">
            <v>1</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10400256.278688522</v>
          </cell>
          <cell r="BX605">
            <v>10400256.278688522</v>
          </cell>
          <cell r="BY605">
            <v>19760.486929508192</v>
          </cell>
          <cell r="BZ605">
            <v>7800.1922090163907</v>
          </cell>
          <cell r="CA605">
            <v>4160.1025114754084</v>
          </cell>
          <cell r="CB605">
            <v>3077.2183500000001</v>
          </cell>
          <cell r="CC605">
            <v>193557</v>
          </cell>
          <cell r="CD605">
            <v>228355</v>
          </cell>
          <cell r="CE605">
            <v>3654.585</v>
          </cell>
          <cell r="CF605">
            <v>166153.84615384616</v>
          </cell>
          <cell r="CG605">
            <v>1</v>
          </cell>
          <cell r="CH605">
            <v>1.1876261559404779</v>
          </cell>
          <cell r="CI605">
            <v>0.85842333862296971</v>
          </cell>
          <cell r="CJ605">
            <v>201529.21280384614</v>
          </cell>
        </row>
        <row r="606">
          <cell r="A606">
            <v>0</v>
          </cell>
          <cell r="B606" t="str">
            <v>M¸y c¾t g¹ch ®¸ - c«ng suÊt:</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row>
        <row r="607">
          <cell r="A607">
            <v>509</v>
          </cell>
          <cell r="B607" t="str">
            <v xml:space="preserve">             1,7 kW</v>
          </cell>
          <cell r="C607">
            <v>80</v>
          </cell>
          <cell r="D607">
            <v>1</v>
          </cell>
          <cell r="E607">
            <v>14</v>
          </cell>
          <cell r="F607">
            <v>7</v>
          </cell>
          <cell r="G607">
            <v>4</v>
          </cell>
          <cell r="H607">
            <v>3.06</v>
          </cell>
          <cell r="I607" t="str">
            <v>kWh</v>
          </cell>
          <cell r="J607" t="str">
            <v>1x3/7</v>
          </cell>
          <cell r="K607">
            <v>0</v>
          </cell>
          <cell r="L607">
            <v>1</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7900154.5740799978</v>
          </cell>
          <cell r="BX607">
            <v>7900154.5740799978</v>
          </cell>
          <cell r="BY607">
            <v>13825.270504639997</v>
          </cell>
          <cell r="BZ607">
            <v>6912.6352523199985</v>
          </cell>
          <cell r="CA607">
            <v>3950.0772870399987</v>
          </cell>
          <cell r="CB607">
            <v>4185.0169560000004</v>
          </cell>
          <cell r="CC607">
            <v>193557</v>
          </cell>
          <cell r="CD607">
            <v>222430</v>
          </cell>
          <cell r="CE607">
            <v>4970.2356</v>
          </cell>
          <cell r="CF607">
            <v>166153.84615384616</v>
          </cell>
          <cell r="CG607">
            <v>1</v>
          </cell>
          <cell r="CH607">
            <v>1.1876261559404777</v>
          </cell>
          <cell r="CI607">
            <v>0.85842333862296971</v>
          </cell>
          <cell r="CJ607">
            <v>195812.06479784616</v>
          </cell>
        </row>
        <row r="608">
          <cell r="A608">
            <v>0</v>
          </cell>
          <cell r="B608" t="str">
            <v>M¸y c¾t bª t«ng - c«ng suÊt:</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row>
        <row r="609">
          <cell r="A609">
            <v>510</v>
          </cell>
          <cell r="B609" t="str">
            <v xml:space="preserve">             1,50 kW </v>
          </cell>
          <cell r="C609">
            <v>100</v>
          </cell>
          <cell r="D609">
            <v>1</v>
          </cell>
          <cell r="E609">
            <v>20</v>
          </cell>
          <cell r="F609">
            <v>7.5</v>
          </cell>
          <cell r="G609">
            <v>4</v>
          </cell>
          <cell r="H609">
            <v>2.7</v>
          </cell>
          <cell r="I609" t="str">
            <v>kWh</v>
          </cell>
          <cell r="J609" t="str">
            <v>1x3/7</v>
          </cell>
          <cell r="K609">
            <v>0</v>
          </cell>
          <cell r="L609">
            <v>1</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8749948.5650793687</v>
          </cell>
          <cell r="BX609">
            <v>8749948.5650793687</v>
          </cell>
          <cell r="BY609">
            <v>17499.897130158741</v>
          </cell>
          <cell r="BZ609">
            <v>6562.4614238095264</v>
          </cell>
          <cell r="CA609">
            <v>3499.9794260317476</v>
          </cell>
          <cell r="CB609">
            <v>3692.6620200000007</v>
          </cell>
          <cell r="CC609">
            <v>193557</v>
          </cell>
          <cell r="CD609">
            <v>224812</v>
          </cell>
          <cell r="CE609">
            <v>4385.5020000000004</v>
          </cell>
          <cell r="CF609">
            <v>166153.84615384616</v>
          </cell>
          <cell r="CG609">
            <v>1</v>
          </cell>
          <cell r="CH609">
            <v>1.1876261559404777</v>
          </cell>
          <cell r="CI609">
            <v>0.85842333862296971</v>
          </cell>
          <cell r="CJ609">
            <v>198101.68613384617</v>
          </cell>
        </row>
        <row r="610">
          <cell r="A610">
            <v>511</v>
          </cell>
          <cell r="B610" t="str">
            <v xml:space="preserve">             7,50 kW </v>
          </cell>
          <cell r="C610">
            <v>100</v>
          </cell>
          <cell r="D610">
            <v>0.95</v>
          </cell>
          <cell r="E610">
            <v>20</v>
          </cell>
          <cell r="F610">
            <v>5.5</v>
          </cell>
          <cell r="G610">
            <v>4</v>
          </cell>
          <cell r="H610">
            <v>10.8</v>
          </cell>
          <cell r="I610" t="str">
            <v>kWh</v>
          </cell>
          <cell r="J610" t="str">
            <v>1x3/7</v>
          </cell>
          <cell r="K610">
            <v>0</v>
          </cell>
          <cell r="L610">
            <v>1</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17400123.480701748</v>
          </cell>
          <cell r="BX610">
            <v>17400123.480701748</v>
          </cell>
          <cell r="BY610">
            <v>33060.234613333319</v>
          </cell>
          <cell r="BZ610">
            <v>9570.0679143859616</v>
          </cell>
          <cell r="CA610">
            <v>6960.0493922807</v>
          </cell>
          <cell r="CB610">
            <v>14770.648080000003</v>
          </cell>
          <cell r="CC610">
            <v>193557</v>
          </cell>
          <cell r="CD610">
            <v>257918</v>
          </cell>
          <cell r="CE610">
            <v>17542.008000000002</v>
          </cell>
          <cell r="CF610">
            <v>166153.84615384616</v>
          </cell>
          <cell r="CG610">
            <v>1</v>
          </cell>
          <cell r="CH610">
            <v>1.1876261559404777</v>
          </cell>
          <cell r="CI610">
            <v>0.85842333862296971</v>
          </cell>
          <cell r="CJ610">
            <v>233286.20607384614</v>
          </cell>
        </row>
        <row r="611">
          <cell r="A611">
            <v>512</v>
          </cell>
          <cell r="B611" t="str">
            <v xml:space="preserve">             12 CV (MCD 218) </v>
          </cell>
          <cell r="C611">
            <v>100</v>
          </cell>
          <cell r="D611">
            <v>0.95</v>
          </cell>
          <cell r="E611">
            <v>20</v>
          </cell>
          <cell r="F611">
            <v>4.5</v>
          </cell>
          <cell r="G611">
            <v>5</v>
          </cell>
          <cell r="H611">
            <v>7.92</v>
          </cell>
          <cell r="I611" t="str">
            <v>lÝt x¨ng</v>
          </cell>
          <cell r="J611" t="str">
            <v>1x4/7</v>
          </cell>
          <cell r="K611">
            <v>0</v>
          </cell>
          <cell r="L611">
            <v>0</v>
          </cell>
          <cell r="M611">
            <v>1</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38499998.975438595</v>
          </cell>
          <cell r="BX611">
            <v>38499998.975438595</v>
          </cell>
          <cell r="BY611">
            <v>73149.998053333329</v>
          </cell>
          <cell r="BZ611">
            <v>17324.999538947366</v>
          </cell>
          <cell r="CA611">
            <v>19249.999487719298</v>
          </cell>
          <cell r="CB611">
            <v>183101.00292</v>
          </cell>
          <cell r="CC611">
            <v>225542</v>
          </cell>
          <cell r="CD611">
            <v>518368</v>
          </cell>
          <cell r="CE611">
            <v>115541.28</v>
          </cell>
          <cell r="CF611">
            <v>196153.84615384616</v>
          </cell>
          <cell r="CG611">
            <v>1</v>
          </cell>
          <cell r="CH611">
            <v>0.63102483414840704</v>
          </cell>
          <cell r="CI611">
            <v>0.86969986146192801</v>
          </cell>
          <cell r="CJ611">
            <v>421420.12323384616</v>
          </cell>
        </row>
        <row r="612">
          <cell r="A612">
            <v>0</v>
          </cell>
          <cell r="B612" t="str">
            <v xml:space="preserve">Bóa c¨n khÝ nÐn (ch­a tÝnh khÝ nÐn) - tiªu hao khÝ nÐn: </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row>
        <row r="613">
          <cell r="A613">
            <v>513</v>
          </cell>
          <cell r="B613" t="str">
            <v xml:space="preserve">             1,5  m3/ph</v>
          </cell>
          <cell r="C613">
            <v>110</v>
          </cell>
          <cell r="D613">
            <v>1</v>
          </cell>
          <cell r="E613">
            <v>30</v>
          </cell>
          <cell r="F613">
            <v>6.6</v>
          </cell>
          <cell r="G613">
            <v>5</v>
          </cell>
          <cell r="H613">
            <v>0</v>
          </cell>
          <cell r="I613">
            <v>0</v>
          </cell>
          <cell r="J613" t="str">
            <v>1x4/7</v>
          </cell>
          <cell r="K613">
            <v>0</v>
          </cell>
          <cell r="L613">
            <v>0</v>
          </cell>
          <cell r="M613">
            <v>1</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5400048.0769230761</v>
          </cell>
          <cell r="BX613">
            <v>5400048.0769230761</v>
          </cell>
          <cell r="BY613">
            <v>14727.403846153844</v>
          </cell>
          <cell r="BZ613">
            <v>3240.0288461538462</v>
          </cell>
          <cell r="CA613">
            <v>2454.5673076923076</v>
          </cell>
          <cell r="CB613">
            <v>0</v>
          </cell>
          <cell r="CC613">
            <v>225542</v>
          </cell>
          <cell r="CD613">
            <v>245964</v>
          </cell>
          <cell r="CE613">
            <v>0</v>
          </cell>
          <cell r="CF613">
            <v>196153.84615384616</v>
          </cell>
          <cell r="CG613">
            <v>1</v>
          </cell>
          <cell r="CH613">
            <v>1</v>
          </cell>
          <cell r="CI613">
            <v>0.86969986146192801</v>
          </cell>
          <cell r="CJ613">
            <v>216575.84615384616</v>
          </cell>
        </row>
        <row r="614">
          <cell r="A614">
            <v>514</v>
          </cell>
          <cell r="B614" t="str">
            <v xml:space="preserve">             3,0  m3/ph</v>
          </cell>
          <cell r="C614">
            <v>110</v>
          </cell>
          <cell r="D614">
            <v>1</v>
          </cell>
          <cell r="E614">
            <v>30</v>
          </cell>
          <cell r="F614">
            <v>6.6</v>
          </cell>
          <cell r="G614">
            <v>5</v>
          </cell>
          <cell r="H614">
            <v>0</v>
          </cell>
          <cell r="I614">
            <v>0</v>
          </cell>
          <cell r="J614" t="str">
            <v>1x4/7</v>
          </cell>
          <cell r="K614">
            <v>0</v>
          </cell>
          <cell r="L614">
            <v>0</v>
          </cell>
          <cell r="M614">
            <v>1</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6099975.961538461</v>
          </cell>
          <cell r="BX614">
            <v>6099975.961538461</v>
          </cell>
          <cell r="BY614">
            <v>16636.298076923074</v>
          </cell>
          <cell r="BZ614">
            <v>3659.9855769230767</v>
          </cell>
          <cell r="CA614">
            <v>2772.7163461538462</v>
          </cell>
          <cell r="CB614">
            <v>0</v>
          </cell>
          <cell r="CC614">
            <v>225542</v>
          </cell>
          <cell r="CD614">
            <v>248611</v>
          </cell>
          <cell r="CE614">
            <v>0</v>
          </cell>
          <cell r="CF614">
            <v>196153.84615384616</v>
          </cell>
          <cell r="CG614">
            <v>1</v>
          </cell>
          <cell r="CH614">
            <v>1</v>
          </cell>
          <cell r="CI614">
            <v>0.86969986146192801</v>
          </cell>
          <cell r="CJ614">
            <v>219222.84615384616</v>
          </cell>
        </row>
        <row r="615">
          <cell r="A615">
            <v>0</v>
          </cell>
          <cell r="B615" t="str">
            <v>M¸y uèn èng - c«ng suÊt:</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row>
        <row r="616">
          <cell r="A616">
            <v>515</v>
          </cell>
          <cell r="B616" t="str">
            <v xml:space="preserve">             2,8 kW</v>
          </cell>
          <cell r="C616">
            <v>220</v>
          </cell>
          <cell r="D616">
            <v>0.95</v>
          </cell>
          <cell r="E616">
            <v>14</v>
          </cell>
          <cell r="F616">
            <v>4.5</v>
          </cell>
          <cell r="G616">
            <v>4</v>
          </cell>
          <cell r="H616">
            <v>5.04</v>
          </cell>
          <cell r="I616" t="str">
            <v>kWh</v>
          </cell>
          <cell r="J616" t="str">
            <v>1x3/7</v>
          </cell>
          <cell r="K616">
            <v>0</v>
          </cell>
          <cell r="L616">
            <v>1</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28200398.151926611</v>
          </cell>
          <cell r="BX616">
            <v>28200398.151926611</v>
          </cell>
          <cell r="BY616">
            <v>17048.422519119271</v>
          </cell>
          <cell r="BZ616">
            <v>5768.2632583486247</v>
          </cell>
          <cell r="CA616">
            <v>5127.345118532111</v>
          </cell>
          <cell r="CB616">
            <v>6892.9691040000007</v>
          </cell>
          <cell r="CC616">
            <v>193557</v>
          </cell>
          <cell r="CD616">
            <v>228394</v>
          </cell>
          <cell r="CE616">
            <v>8186.2704000000003</v>
          </cell>
          <cell r="CF616">
            <v>166153.84615384616</v>
          </cell>
          <cell r="CG616">
            <v>1</v>
          </cell>
          <cell r="CH616">
            <v>1.1876261559404777</v>
          </cell>
          <cell r="CI616">
            <v>0.85842333862296971</v>
          </cell>
          <cell r="CJ616">
            <v>202284.14744984615</v>
          </cell>
        </row>
        <row r="617">
          <cell r="A617">
            <v>0</v>
          </cell>
          <cell r="B617" t="str">
            <v>M¸y c¾t èng - c«ng suÊt:</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row>
        <row r="618">
          <cell r="A618">
            <v>516</v>
          </cell>
          <cell r="B618" t="str">
            <v xml:space="preserve">             5,0 kW</v>
          </cell>
          <cell r="C618">
            <v>220</v>
          </cell>
          <cell r="D618">
            <v>0.95</v>
          </cell>
          <cell r="E618">
            <v>14</v>
          </cell>
          <cell r="F618">
            <v>4.5</v>
          </cell>
          <cell r="G618">
            <v>4</v>
          </cell>
          <cell r="H618">
            <v>9</v>
          </cell>
          <cell r="I618" t="str">
            <v>kWh</v>
          </cell>
          <cell r="J618" t="str">
            <v>1x3/7</v>
          </cell>
          <cell r="K618">
            <v>0</v>
          </cell>
          <cell r="L618">
            <v>1</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28200494.733944938</v>
          </cell>
          <cell r="BX618">
            <v>28200494.733944938</v>
          </cell>
          <cell r="BY618">
            <v>17048.480907339439</v>
          </cell>
          <cell r="BZ618">
            <v>5768.2830137614646</v>
          </cell>
          <cell r="CA618">
            <v>5127.3626788990796</v>
          </cell>
          <cell r="CB618">
            <v>12308.8734</v>
          </cell>
          <cell r="CC618">
            <v>193557</v>
          </cell>
          <cell r="CD618">
            <v>233810</v>
          </cell>
          <cell r="CE618">
            <v>14618.34</v>
          </cell>
          <cell r="CF618">
            <v>166153.84615384616</v>
          </cell>
          <cell r="CG618">
            <v>1</v>
          </cell>
          <cell r="CH618">
            <v>1.1876261559404779</v>
          </cell>
          <cell r="CI618">
            <v>0.85842333862296971</v>
          </cell>
          <cell r="CJ618">
            <v>208716.31275384614</v>
          </cell>
        </row>
        <row r="619">
          <cell r="A619">
            <v>0</v>
          </cell>
          <cell r="B619" t="str">
            <v xml:space="preserve">M¸y c¾t t«n - c«ng suÊt: </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row>
        <row r="620">
          <cell r="A620">
            <v>517</v>
          </cell>
          <cell r="B620" t="str">
            <v xml:space="preserve">             5,0 kW</v>
          </cell>
          <cell r="C620">
            <v>220</v>
          </cell>
          <cell r="D620">
            <v>0.95</v>
          </cell>
          <cell r="E620">
            <v>13</v>
          </cell>
          <cell r="F620">
            <v>3.8</v>
          </cell>
          <cell r="G620">
            <v>4</v>
          </cell>
          <cell r="H620">
            <v>9.9</v>
          </cell>
          <cell r="I620" t="str">
            <v>kWh</v>
          </cell>
          <cell r="J620" t="str">
            <v>1x3/7</v>
          </cell>
          <cell r="K620">
            <v>0</v>
          </cell>
          <cell r="L620">
            <v>1</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18800161.971215881</v>
          </cell>
          <cell r="BX620">
            <v>18800161.971215881</v>
          </cell>
          <cell r="BY620">
            <v>10553.727288387097</v>
          </cell>
          <cell r="BZ620">
            <v>3247.3007041191067</v>
          </cell>
          <cell r="CA620">
            <v>3418.2112674937966</v>
          </cell>
          <cell r="CB620">
            <v>13539.760740000002</v>
          </cell>
          <cell r="CC620">
            <v>193557</v>
          </cell>
          <cell r="CD620">
            <v>224316</v>
          </cell>
          <cell r="CE620">
            <v>16080.174000000001</v>
          </cell>
          <cell r="CF620">
            <v>166153.84615384616</v>
          </cell>
          <cell r="CG620">
            <v>1</v>
          </cell>
          <cell r="CH620">
            <v>1.1876261559404777</v>
          </cell>
          <cell r="CI620">
            <v>0.85842333862296971</v>
          </cell>
          <cell r="CJ620">
            <v>199453.25941384616</v>
          </cell>
        </row>
        <row r="621">
          <cell r="A621">
            <v>518</v>
          </cell>
          <cell r="B621" t="str">
            <v xml:space="preserve">             15,0 kW</v>
          </cell>
          <cell r="C621">
            <v>220</v>
          </cell>
          <cell r="D621">
            <v>0.95</v>
          </cell>
          <cell r="E621">
            <v>13</v>
          </cell>
          <cell r="F621">
            <v>3.86</v>
          </cell>
          <cell r="G621">
            <v>4</v>
          </cell>
          <cell r="H621">
            <v>27</v>
          </cell>
          <cell r="I621" t="str">
            <v>kWh</v>
          </cell>
          <cell r="J621" t="str">
            <v>1x3/7</v>
          </cell>
          <cell r="K621">
            <v>0</v>
          </cell>
          <cell r="L621">
            <v>1</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156599918.63433942</v>
          </cell>
          <cell r="BX621">
            <v>156599918.63433942</v>
          </cell>
          <cell r="BY621">
            <v>87909.499778822355</v>
          </cell>
          <cell r="BZ621">
            <v>27476.167542206822</v>
          </cell>
          <cell r="CA621">
            <v>28472.712478970803</v>
          </cell>
          <cell r="CB621">
            <v>36926.620200000005</v>
          </cell>
          <cell r="CC621">
            <v>193557</v>
          </cell>
          <cell r="CD621">
            <v>374342</v>
          </cell>
          <cell r="CE621">
            <v>43855.02</v>
          </cell>
          <cell r="CF621">
            <v>166153.84615384616</v>
          </cell>
          <cell r="CG621">
            <v>1</v>
          </cell>
          <cell r="CH621">
            <v>1.1876261559404777</v>
          </cell>
          <cell r="CI621">
            <v>0.85842333862296971</v>
          </cell>
          <cell r="CJ621">
            <v>353867.24595384614</v>
          </cell>
        </row>
        <row r="622">
          <cell r="A622">
            <v>519</v>
          </cell>
          <cell r="B622" t="str">
            <v>M¸y c¾t thÐp Plaxma</v>
          </cell>
          <cell r="C622">
            <v>220</v>
          </cell>
          <cell r="D622">
            <v>0.95</v>
          </cell>
          <cell r="E622">
            <v>13</v>
          </cell>
          <cell r="F622">
            <v>3.8</v>
          </cell>
          <cell r="G622">
            <v>4</v>
          </cell>
          <cell r="H622">
            <v>12.6</v>
          </cell>
          <cell r="I622" t="str">
            <v>kWh</v>
          </cell>
          <cell r="J622" t="str">
            <v>1x3/7</v>
          </cell>
          <cell r="K622">
            <v>0</v>
          </cell>
          <cell r="L622">
            <v>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68900481.353846163</v>
          </cell>
          <cell r="BX622">
            <v>68900481.353846163</v>
          </cell>
          <cell r="BY622">
            <v>38678.224760000005</v>
          </cell>
          <cell r="BZ622">
            <v>11900.992233846155</v>
          </cell>
          <cell r="CA622">
            <v>12527.360246153848</v>
          </cell>
          <cell r="CB622">
            <v>17232.422760000001</v>
          </cell>
          <cell r="CC622">
            <v>193557</v>
          </cell>
          <cell r="CD622">
            <v>273896</v>
          </cell>
          <cell r="CE622">
            <v>20465.675999999999</v>
          </cell>
          <cell r="CF622">
            <v>166153.84615384616</v>
          </cell>
          <cell r="CG622">
            <v>1</v>
          </cell>
          <cell r="CH622">
            <v>1.1876261559404777</v>
          </cell>
          <cell r="CI622">
            <v>0.85842333862296971</v>
          </cell>
          <cell r="CJ622">
            <v>249726.09939384618</v>
          </cell>
        </row>
        <row r="623">
          <cell r="A623">
            <v>0</v>
          </cell>
          <cell r="B623" t="str">
            <v xml:space="preserve">M¸y lèc t«n - c«ng suÊt: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row>
        <row r="624">
          <cell r="A624">
            <v>520</v>
          </cell>
          <cell r="B624" t="str">
            <v xml:space="preserve">             5,0 kW</v>
          </cell>
          <cell r="C624">
            <v>220</v>
          </cell>
          <cell r="D624">
            <v>0.95</v>
          </cell>
          <cell r="E624">
            <v>13</v>
          </cell>
          <cell r="F624">
            <v>3.86</v>
          </cell>
          <cell r="G624">
            <v>4</v>
          </cell>
          <cell r="H624">
            <v>9.9</v>
          </cell>
          <cell r="I624" t="str">
            <v>kWh</v>
          </cell>
          <cell r="J624" t="str">
            <v>1x3/7</v>
          </cell>
          <cell r="K624">
            <v>0</v>
          </cell>
          <cell r="L624">
            <v>1</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54799963.568530425</v>
          </cell>
          <cell r="BX624">
            <v>54799963.568530425</v>
          </cell>
          <cell r="BY624">
            <v>30762.706821425032</v>
          </cell>
          <cell r="BZ624">
            <v>9614.9026988421538</v>
          </cell>
          <cell r="CA624">
            <v>9963.6297397328053</v>
          </cell>
          <cell r="CB624">
            <v>13539.760740000002</v>
          </cell>
          <cell r="CC624">
            <v>193557</v>
          </cell>
          <cell r="CD624">
            <v>257438</v>
          </cell>
          <cell r="CE624">
            <v>16080.174000000001</v>
          </cell>
          <cell r="CF624">
            <v>166153.84615384616</v>
          </cell>
          <cell r="CG624">
            <v>1</v>
          </cell>
          <cell r="CH624">
            <v>1.1876261559404777</v>
          </cell>
          <cell r="CI624">
            <v>0.85842333862296971</v>
          </cell>
          <cell r="CJ624">
            <v>232575.25941384613</v>
          </cell>
        </row>
        <row r="625">
          <cell r="A625">
            <v>0</v>
          </cell>
          <cell r="B625" t="str">
            <v>M¸y c¾t ®ét - c«ng suÊt:</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row>
        <row r="626">
          <cell r="A626">
            <v>521</v>
          </cell>
          <cell r="B626" t="str">
            <v xml:space="preserve">             2,8 kW</v>
          </cell>
          <cell r="C626">
            <v>220</v>
          </cell>
          <cell r="D626">
            <v>0.95</v>
          </cell>
          <cell r="E626">
            <v>14</v>
          </cell>
          <cell r="F626">
            <v>4.08</v>
          </cell>
          <cell r="G626">
            <v>4</v>
          </cell>
          <cell r="H626">
            <v>5.04</v>
          </cell>
          <cell r="I626" t="str">
            <v>kWh</v>
          </cell>
          <cell r="J626" t="str">
            <v>1x3/7</v>
          </cell>
          <cell r="K626">
            <v>0</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41700218.882694125</v>
          </cell>
          <cell r="BX626">
            <v>41700218.882694125</v>
          </cell>
          <cell r="BY626">
            <v>25209.677779083271</v>
          </cell>
          <cell r="BZ626">
            <v>7733.4951382450927</v>
          </cell>
          <cell r="CA626">
            <v>7581.8579786716591</v>
          </cell>
          <cell r="CB626">
            <v>6892.9691040000007</v>
          </cell>
          <cell r="CC626">
            <v>193557</v>
          </cell>
          <cell r="CD626">
            <v>240975.00000000003</v>
          </cell>
          <cell r="CE626">
            <v>8186.2704000000003</v>
          </cell>
          <cell r="CF626">
            <v>166153.84615384616</v>
          </cell>
          <cell r="CG626">
            <v>1</v>
          </cell>
          <cell r="CH626">
            <v>1.1876261559404777</v>
          </cell>
          <cell r="CI626">
            <v>0.85842333862296971</v>
          </cell>
          <cell r="CJ626">
            <v>214865.14744984618</v>
          </cell>
        </row>
        <row r="627">
          <cell r="A627">
            <v>0</v>
          </cell>
          <cell r="B627" t="str">
            <v>M¸y c¾t uèn cèt thÐp - c«ng suÊt:</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row>
        <row r="628">
          <cell r="A628">
            <v>522</v>
          </cell>
          <cell r="B628" t="str">
            <v xml:space="preserve">             5,0 kW </v>
          </cell>
          <cell r="C628">
            <v>220</v>
          </cell>
          <cell r="D628">
            <v>0.95</v>
          </cell>
          <cell r="E628">
            <v>14</v>
          </cell>
          <cell r="F628">
            <v>4.08</v>
          </cell>
          <cell r="G628">
            <v>4</v>
          </cell>
          <cell r="H628">
            <v>9</v>
          </cell>
          <cell r="I628" t="str">
            <v>kWh</v>
          </cell>
          <cell r="J628" t="str">
            <v>1x3/7</v>
          </cell>
          <cell r="K628">
            <v>0</v>
          </cell>
          <cell r="L628">
            <v>1</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18200036.725912057</v>
          </cell>
          <cell r="BX628">
            <v>18200036.725912057</v>
          </cell>
          <cell r="BY628">
            <v>11002.74947521047</v>
          </cell>
          <cell r="BZ628">
            <v>3375.2795382600543</v>
          </cell>
          <cell r="CA628">
            <v>3309.0975865294649</v>
          </cell>
          <cell r="CB628">
            <v>12308.8734</v>
          </cell>
          <cell r="CC628">
            <v>193557</v>
          </cell>
          <cell r="CD628">
            <v>223553</v>
          </cell>
          <cell r="CE628">
            <v>14618.34</v>
          </cell>
          <cell r="CF628">
            <v>166153.84615384616</v>
          </cell>
          <cell r="CG628">
            <v>1</v>
          </cell>
          <cell r="CH628">
            <v>1.1876261559404779</v>
          </cell>
          <cell r="CI628">
            <v>0.85842333862296971</v>
          </cell>
          <cell r="CJ628">
            <v>198459.31275384614</v>
          </cell>
        </row>
        <row r="629">
          <cell r="A629">
            <v>0</v>
          </cell>
          <cell r="B629" t="str">
            <v>M¸y c­a kim lo¹i - c«ng suÊt:</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row>
        <row r="630">
          <cell r="A630">
            <v>523</v>
          </cell>
          <cell r="B630" t="str">
            <v xml:space="preserve">             1,7 kW</v>
          </cell>
          <cell r="C630">
            <v>220</v>
          </cell>
          <cell r="D630">
            <v>0.95</v>
          </cell>
          <cell r="E630">
            <v>14</v>
          </cell>
          <cell r="F630">
            <v>4.08</v>
          </cell>
          <cell r="G630">
            <v>4</v>
          </cell>
          <cell r="H630">
            <v>3.57</v>
          </cell>
          <cell r="I630" t="str">
            <v>kWh</v>
          </cell>
          <cell r="J630" t="str">
            <v>1x3/7</v>
          </cell>
          <cell r="K630">
            <v>0</v>
          </cell>
          <cell r="L630">
            <v>1</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22700213.50776428</v>
          </cell>
          <cell r="BX630">
            <v>22700213.50776428</v>
          </cell>
          <cell r="BY630">
            <v>13723.310893330226</v>
          </cell>
          <cell r="BZ630">
            <v>4209.8577778035578</v>
          </cell>
          <cell r="CA630">
            <v>4127.3115468662327</v>
          </cell>
          <cell r="CB630">
            <v>4882.5197820000003</v>
          </cell>
          <cell r="CC630">
            <v>193557</v>
          </cell>
          <cell r="CD630">
            <v>220500</v>
          </cell>
          <cell r="CE630">
            <v>5798.6081999999997</v>
          </cell>
          <cell r="CF630">
            <v>166153.84615384616</v>
          </cell>
          <cell r="CG630">
            <v>1</v>
          </cell>
          <cell r="CH630">
            <v>1.1876261559404777</v>
          </cell>
          <cell r="CI630">
            <v>0.85842333862296971</v>
          </cell>
          <cell r="CJ630">
            <v>194012.93457184616</v>
          </cell>
        </row>
        <row r="631">
          <cell r="A631">
            <v>524</v>
          </cell>
          <cell r="B631" t="str">
            <v xml:space="preserve">             2,7 kW</v>
          </cell>
          <cell r="C631">
            <v>220</v>
          </cell>
          <cell r="D631">
            <v>0.95</v>
          </cell>
          <cell r="E631">
            <v>14</v>
          </cell>
          <cell r="F631">
            <v>4.0999999999999996</v>
          </cell>
          <cell r="G631">
            <v>4</v>
          </cell>
          <cell r="H631">
            <v>5.7</v>
          </cell>
          <cell r="I631" t="str">
            <v>kWh</v>
          </cell>
          <cell r="J631" t="str">
            <v>1x3/7</v>
          </cell>
          <cell r="K631">
            <v>0</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27299923.549532712</v>
          </cell>
          <cell r="BX631">
            <v>27299923.549532712</v>
          </cell>
          <cell r="BY631">
            <v>16504.044691308412</v>
          </cell>
          <cell r="BZ631">
            <v>5087.7130251401868</v>
          </cell>
          <cell r="CA631">
            <v>4963.6224635514018</v>
          </cell>
          <cell r="CB631">
            <v>7795.6198200000008</v>
          </cell>
          <cell r="CC631">
            <v>193557</v>
          </cell>
          <cell r="CD631">
            <v>227908</v>
          </cell>
          <cell r="CE631">
            <v>9258.2820000000011</v>
          </cell>
          <cell r="CF631">
            <v>166153.84615384616</v>
          </cell>
          <cell r="CG631">
            <v>1</v>
          </cell>
          <cell r="CH631">
            <v>1.1876261559404779</v>
          </cell>
          <cell r="CI631">
            <v>0.85842333862296971</v>
          </cell>
          <cell r="CJ631">
            <v>201967.50833384617</v>
          </cell>
        </row>
        <row r="632">
          <cell r="A632">
            <v>0</v>
          </cell>
          <cell r="B632" t="str">
            <v>M¸y tiÖn - c«ng suÊt:</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row>
        <row r="633">
          <cell r="A633">
            <v>525</v>
          </cell>
          <cell r="B633" t="str">
            <v xml:space="preserve">             4,5 kW</v>
          </cell>
          <cell r="C633">
            <v>220</v>
          </cell>
          <cell r="D633">
            <v>0.95</v>
          </cell>
          <cell r="E633">
            <v>14</v>
          </cell>
          <cell r="F633">
            <v>4.08</v>
          </cell>
          <cell r="G633">
            <v>4</v>
          </cell>
          <cell r="H633">
            <v>9.4499999999999993</v>
          </cell>
          <cell r="I633" t="str">
            <v>kWh</v>
          </cell>
          <cell r="J633" t="str">
            <v>1x3/7</v>
          </cell>
          <cell r="K633">
            <v>0</v>
          </cell>
          <cell r="L633">
            <v>1</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40500047.916744635</v>
          </cell>
          <cell r="BX633">
            <v>40500047.916744635</v>
          </cell>
          <cell r="BY633">
            <v>24484.119876941077</v>
          </cell>
          <cell r="BZ633">
            <v>7510.9179772871876</v>
          </cell>
          <cell r="CA633">
            <v>7363.6450757717521</v>
          </cell>
          <cell r="CB633">
            <v>12924.317070000001</v>
          </cell>
          <cell r="CC633">
            <v>193557</v>
          </cell>
          <cell r="CD633">
            <v>245840</v>
          </cell>
          <cell r="CE633">
            <v>15349.257</v>
          </cell>
          <cell r="CF633">
            <v>166153.84615384616</v>
          </cell>
          <cell r="CG633">
            <v>1</v>
          </cell>
          <cell r="CH633">
            <v>1.1876261559404777</v>
          </cell>
          <cell r="CI633">
            <v>0.85842333862296971</v>
          </cell>
          <cell r="CJ633">
            <v>220861.78608384618</v>
          </cell>
        </row>
        <row r="634">
          <cell r="A634">
            <v>526</v>
          </cell>
          <cell r="B634" t="str">
            <v xml:space="preserve">             10, kW</v>
          </cell>
          <cell r="C634">
            <v>220</v>
          </cell>
          <cell r="D634">
            <v>0.95</v>
          </cell>
          <cell r="E634">
            <v>14</v>
          </cell>
          <cell r="F634">
            <v>4.0999999999999996</v>
          </cell>
          <cell r="G634">
            <v>4</v>
          </cell>
          <cell r="H634">
            <v>18.899999999999999</v>
          </cell>
          <cell r="I634" t="str">
            <v>kWh</v>
          </cell>
          <cell r="J634" t="str">
            <v>1x3/7</v>
          </cell>
          <cell r="K634">
            <v>0</v>
          </cell>
          <cell r="L634">
            <v>1</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111400563.03364487</v>
          </cell>
          <cell r="BX634">
            <v>111400563.03364487</v>
          </cell>
          <cell r="BY634">
            <v>67346.704015794399</v>
          </cell>
          <cell r="BZ634">
            <v>20761.014019906543</v>
          </cell>
          <cell r="CA634">
            <v>20254.647824299067</v>
          </cell>
          <cell r="CB634">
            <v>25848.634140000002</v>
          </cell>
          <cell r="CC634">
            <v>193557</v>
          </cell>
          <cell r="CD634">
            <v>327768</v>
          </cell>
          <cell r="CE634">
            <v>30698.513999999999</v>
          </cell>
          <cell r="CF634">
            <v>166153.84615384616</v>
          </cell>
          <cell r="CG634">
            <v>1</v>
          </cell>
          <cell r="CH634">
            <v>1.1876261559404777</v>
          </cell>
          <cell r="CI634">
            <v>0.85842333862296971</v>
          </cell>
          <cell r="CJ634">
            <v>305214.72601384617</v>
          </cell>
        </row>
        <row r="635">
          <cell r="A635">
            <v>0</v>
          </cell>
          <cell r="B635" t="str">
            <v>M¸y bµo thÐp - c«ng suÊt:</v>
          </cell>
          <cell r="C635">
            <v>0</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row>
        <row r="636">
          <cell r="A636">
            <v>527</v>
          </cell>
          <cell r="B636" t="str">
            <v xml:space="preserve">             7,5 kW</v>
          </cell>
          <cell r="C636">
            <v>220</v>
          </cell>
          <cell r="D636">
            <v>0.95</v>
          </cell>
          <cell r="E636">
            <v>14</v>
          </cell>
          <cell r="F636">
            <v>4.0999999999999996</v>
          </cell>
          <cell r="G636">
            <v>4</v>
          </cell>
          <cell r="H636">
            <v>15.8</v>
          </cell>
          <cell r="I636" t="str">
            <v>kWh</v>
          </cell>
          <cell r="J636" t="str">
            <v>1x3/7</v>
          </cell>
          <cell r="K636">
            <v>0</v>
          </cell>
          <cell r="L636">
            <v>1</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72900278.328971967</v>
          </cell>
          <cell r="BX636">
            <v>72900278.328971967</v>
          </cell>
          <cell r="BY636">
            <v>44071.531898878507</v>
          </cell>
          <cell r="BZ636">
            <v>13585.96096130841</v>
          </cell>
          <cell r="CA636">
            <v>13254.596059813086</v>
          </cell>
          <cell r="CB636">
            <v>21608.911080000002</v>
          </cell>
          <cell r="CC636">
            <v>193557</v>
          </cell>
          <cell r="CD636">
            <v>286078</v>
          </cell>
          <cell r="CE636">
            <v>25663.308000000001</v>
          </cell>
          <cell r="CF636">
            <v>166153.84615384616</v>
          </cell>
          <cell r="CG636">
            <v>1</v>
          </cell>
          <cell r="CH636">
            <v>1.1876261559404777</v>
          </cell>
          <cell r="CI636">
            <v>0.85842333862296971</v>
          </cell>
          <cell r="CJ636">
            <v>262729.24307384616</v>
          </cell>
        </row>
        <row r="637">
          <cell r="A637">
            <v>0</v>
          </cell>
          <cell r="B637" t="str">
            <v>M¸y phay - c«ng suÊt:</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row>
        <row r="638">
          <cell r="A638">
            <v>528</v>
          </cell>
          <cell r="B638" t="str">
            <v xml:space="preserve">             7,0 kW</v>
          </cell>
          <cell r="C638">
            <v>220</v>
          </cell>
          <cell r="D638">
            <v>0.95</v>
          </cell>
          <cell r="E638">
            <v>14</v>
          </cell>
          <cell r="F638">
            <v>4.0999999999999996</v>
          </cell>
          <cell r="G638">
            <v>4</v>
          </cell>
          <cell r="H638">
            <v>14.7</v>
          </cell>
          <cell r="I638" t="str">
            <v>kWh</v>
          </cell>
          <cell r="J638" t="str">
            <v>1x3/7</v>
          </cell>
          <cell r="K638">
            <v>0</v>
          </cell>
          <cell r="L638">
            <v>1</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89100520.988785028</v>
          </cell>
          <cell r="BX638">
            <v>89100520.988785028</v>
          </cell>
          <cell r="BY638">
            <v>53865.314961401862</v>
          </cell>
          <cell r="BZ638">
            <v>16605.097093364478</v>
          </cell>
          <cell r="CA638">
            <v>16200.094725233643</v>
          </cell>
          <cell r="CB638">
            <v>20104.49322</v>
          </cell>
          <cell r="CC638">
            <v>193557</v>
          </cell>
          <cell r="CD638">
            <v>300332</v>
          </cell>
          <cell r="CE638">
            <v>23876.621999999999</v>
          </cell>
          <cell r="CF638">
            <v>166153.84615384616</v>
          </cell>
          <cell r="CG638">
            <v>1</v>
          </cell>
          <cell r="CH638">
            <v>1.1876261559404777</v>
          </cell>
          <cell r="CI638">
            <v>0.85842333862296971</v>
          </cell>
          <cell r="CJ638">
            <v>276700.97493384616</v>
          </cell>
        </row>
        <row r="639">
          <cell r="A639">
            <v>0</v>
          </cell>
          <cell r="B639" t="str">
            <v>M¸y ghÐp mÝ - c«ng suÊt:</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row>
        <row r="640">
          <cell r="A640">
            <v>529</v>
          </cell>
          <cell r="B640" t="str">
            <v xml:space="preserve">             1,1 kW </v>
          </cell>
          <cell r="C640">
            <v>200</v>
          </cell>
          <cell r="D640">
            <v>1</v>
          </cell>
          <cell r="E640">
            <v>14</v>
          </cell>
          <cell r="F640">
            <v>4.0999999999999996</v>
          </cell>
          <cell r="G640">
            <v>4</v>
          </cell>
          <cell r="H640">
            <v>2.2999999999999998</v>
          </cell>
          <cell r="I640" t="str">
            <v>kWh</v>
          </cell>
          <cell r="J640" t="str">
            <v>1x4/7</v>
          </cell>
          <cell r="K640">
            <v>0</v>
          </cell>
          <cell r="L640">
            <v>0</v>
          </cell>
          <cell r="M640">
            <v>1</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6099908.6153846262</v>
          </cell>
          <cell r="BX640">
            <v>6099908.6153846262</v>
          </cell>
          <cell r="BY640">
            <v>4269.9360307692386</v>
          </cell>
          <cell r="BZ640">
            <v>1250.4812661538483</v>
          </cell>
          <cell r="CA640">
            <v>1219.9817230769252</v>
          </cell>
          <cell r="CB640">
            <v>3145.6009800000002</v>
          </cell>
          <cell r="CC640">
            <v>225542</v>
          </cell>
          <cell r="CD640">
            <v>235428</v>
          </cell>
          <cell r="CE640">
            <v>3735.7979999999998</v>
          </cell>
          <cell r="CF640">
            <v>196153.84615384616</v>
          </cell>
          <cell r="CG640">
            <v>1</v>
          </cell>
          <cell r="CH640">
            <v>1.1876261559404777</v>
          </cell>
          <cell r="CI640">
            <v>0.86969986146192801</v>
          </cell>
          <cell r="CJ640">
            <v>206630.04317384618</v>
          </cell>
        </row>
        <row r="641">
          <cell r="A641">
            <v>0</v>
          </cell>
          <cell r="B641" t="str">
            <v xml:space="preserve">M¸y mµi - c«ng suÊt: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row>
        <row r="642">
          <cell r="A642">
            <v>530</v>
          </cell>
          <cell r="B642" t="str">
            <v xml:space="preserve">             1,0 kW</v>
          </cell>
          <cell r="C642">
            <v>200</v>
          </cell>
          <cell r="D642">
            <v>1</v>
          </cell>
          <cell r="E642">
            <v>14</v>
          </cell>
          <cell r="F642">
            <v>4.92</v>
          </cell>
          <cell r="G642">
            <v>4</v>
          </cell>
          <cell r="H642">
            <v>1.8</v>
          </cell>
          <cell r="I642" t="str">
            <v>kWh</v>
          </cell>
          <cell r="J642" t="str">
            <v>1x3/7</v>
          </cell>
          <cell r="K642">
            <v>0</v>
          </cell>
          <cell r="L642">
            <v>1</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3500196.6143106436</v>
          </cell>
          <cell r="BX642">
            <v>3500196.6143106436</v>
          </cell>
          <cell r="BY642">
            <v>2450.1376300174506</v>
          </cell>
          <cell r="BZ642">
            <v>861.04836712041845</v>
          </cell>
          <cell r="CA642">
            <v>700.03932286212876</v>
          </cell>
          <cell r="CB642">
            <v>2461.7746800000004</v>
          </cell>
          <cell r="CC642">
            <v>193557</v>
          </cell>
          <cell r="CD642">
            <v>200030</v>
          </cell>
          <cell r="CE642">
            <v>2923.6680000000001</v>
          </cell>
          <cell r="CF642">
            <v>166153.84615384616</v>
          </cell>
          <cell r="CG642">
            <v>1</v>
          </cell>
          <cell r="CH642">
            <v>1.1876261559404777</v>
          </cell>
          <cell r="CI642">
            <v>0.85842333862296971</v>
          </cell>
          <cell r="CJ642">
            <v>173088.73947384616</v>
          </cell>
        </row>
        <row r="643">
          <cell r="A643">
            <v>531</v>
          </cell>
          <cell r="B643" t="str">
            <v xml:space="preserve">             2,7 kW</v>
          </cell>
          <cell r="C643">
            <v>220</v>
          </cell>
          <cell r="D643">
            <v>0.95</v>
          </cell>
          <cell r="E643">
            <v>14</v>
          </cell>
          <cell r="F643">
            <v>4.92</v>
          </cell>
          <cell r="G643">
            <v>4</v>
          </cell>
          <cell r="H643">
            <v>4.05</v>
          </cell>
          <cell r="I643" t="str">
            <v>kWh</v>
          </cell>
          <cell r="J643" t="str">
            <v>1x3/7</v>
          </cell>
          <cell r="K643">
            <v>0</v>
          </cell>
          <cell r="L643">
            <v>1</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11200006.900990086</v>
          </cell>
          <cell r="BX643">
            <v>11200006.900990086</v>
          </cell>
          <cell r="BY643">
            <v>6770.9132628712796</v>
          </cell>
          <cell r="BZ643">
            <v>2504.728816039601</v>
          </cell>
          <cell r="CA643">
            <v>2036.3648910891065</v>
          </cell>
          <cell r="CB643">
            <v>5538.9930300000005</v>
          </cell>
          <cell r="CC643">
            <v>193557</v>
          </cell>
          <cell r="CD643">
            <v>210408</v>
          </cell>
          <cell r="CE643">
            <v>6578.2529999999997</v>
          </cell>
          <cell r="CF643">
            <v>166153.84615384616</v>
          </cell>
          <cell r="CG643">
            <v>1</v>
          </cell>
          <cell r="CH643">
            <v>1.1876261559404777</v>
          </cell>
          <cell r="CI643">
            <v>0.85842333862296971</v>
          </cell>
          <cell r="CJ643">
            <v>184044.10612384614</v>
          </cell>
        </row>
        <row r="644">
          <cell r="A644">
            <v>0</v>
          </cell>
          <cell r="B644" t="str">
            <v>M¸y nèi èng nhùa:</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row>
        <row r="645">
          <cell r="A645">
            <v>532</v>
          </cell>
          <cell r="B645" t="str">
            <v xml:space="preserve">             M¸y hµn nhiÖt</v>
          </cell>
          <cell r="C645">
            <v>180</v>
          </cell>
          <cell r="D645">
            <v>0.95</v>
          </cell>
          <cell r="E645">
            <v>25</v>
          </cell>
          <cell r="F645">
            <v>6.5</v>
          </cell>
          <cell r="G645">
            <v>5</v>
          </cell>
          <cell r="H645">
            <v>5.6</v>
          </cell>
          <cell r="I645" t="str">
            <v>kWh</v>
          </cell>
          <cell r="J645" t="str">
            <v>1x4/7</v>
          </cell>
          <cell r="K645">
            <v>0</v>
          </cell>
          <cell r="L645">
            <v>0</v>
          </cell>
          <cell r="M645">
            <v>1</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114000074.26723406</v>
          </cell>
          <cell r="BX645">
            <v>114000074.26723406</v>
          </cell>
          <cell r="BY645">
            <v>150416.76465815603</v>
          </cell>
          <cell r="BZ645">
            <v>41166.693485390082</v>
          </cell>
          <cell r="CA645">
            <v>31666.687296453903</v>
          </cell>
          <cell r="CB645">
            <v>7658.8545599999998</v>
          </cell>
          <cell r="CC645">
            <v>225542</v>
          </cell>
          <cell r="CD645">
            <v>456451</v>
          </cell>
          <cell r="CE645">
            <v>9095.8559999999998</v>
          </cell>
          <cell r="CF645">
            <v>196153.84615384616</v>
          </cell>
          <cell r="CG645">
            <v>1</v>
          </cell>
          <cell r="CH645">
            <v>1.1876261559404779</v>
          </cell>
          <cell r="CI645">
            <v>0.86969986146192801</v>
          </cell>
          <cell r="CJ645">
            <v>428499.84759384615</v>
          </cell>
        </row>
        <row r="646">
          <cell r="A646">
            <v>0</v>
          </cell>
          <cell r="B646" t="str">
            <v xml:space="preserve">M¸y c­a gç cÇm tay - c«ng suÊt: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row>
        <row r="647">
          <cell r="A647">
            <v>533</v>
          </cell>
          <cell r="B647" t="str">
            <v xml:space="preserve">          1,3 kW</v>
          </cell>
          <cell r="C647">
            <v>160</v>
          </cell>
          <cell r="D647">
            <v>1</v>
          </cell>
          <cell r="E647">
            <v>30</v>
          </cell>
          <cell r="F647">
            <v>10.5</v>
          </cell>
          <cell r="G647">
            <v>4</v>
          </cell>
          <cell r="H647">
            <v>2.73</v>
          </cell>
          <cell r="I647" t="str">
            <v>kWh</v>
          </cell>
          <cell r="J647" t="str">
            <v>1x3/7</v>
          </cell>
          <cell r="K647">
            <v>0</v>
          </cell>
          <cell r="L647">
            <v>1</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7599931.1108314591</v>
          </cell>
          <cell r="BX647">
            <v>7599931.1108314591</v>
          </cell>
          <cell r="BY647">
            <v>14249.870832808985</v>
          </cell>
          <cell r="BZ647">
            <v>4987.4547914831446</v>
          </cell>
          <cell r="CA647">
            <v>1899.9827777078649</v>
          </cell>
          <cell r="CB647">
            <v>3733.6915980000003</v>
          </cell>
          <cell r="CC647">
            <v>193557</v>
          </cell>
          <cell r="CD647">
            <v>218428</v>
          </cell>
          <cell r="CE647">
            <v>4434.2298000000001</v>
          </cell>
          <cell r="CF647">
            <v>166153.84615384616</v>
          </cell>
          <cell r="CG647">
            <v>1</v>
          </cell>
          <cell r="CH647">
            <v>1.1876261559404777</v>
          </cell>
          <cell r="CI647">
            <v>0.85842333862296971</v>
          </cell>
          <cell r="CJ647">
            <v>191725.38435584615</v>
          </cell>
        </row>
        <row r="648">
          <cell r="A648">
            <v>0</v>
          </cell>
          <cell r="B648" t="str">
            <v>M¸y c¾t cá cÇm tay - c«ng suÊt:</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row>
        <row r="649">
          <cell r="A649">
            <v>534</v>
          </cell>
          <cell r="B649" t="str">
            <v xml:space="preserve">          0,8 kW</v>
          </cell>
          <cell r="C649">
            <v>160</v>
          </cell>
          <cell r="D649">
            <v>1</v>
          </cell>
          <cell r="E649">
            <v>30</v>
          </cell>
          <cell r="F649">
            <v>10.5</v>
          </cell>
          <cell r="G649">
            <v>4</v>
          </cell>
          <cell r="H649">
            <v>2.16</v>
          </cell>
          <cell r="I649" t="str">
            <v>kWh</v>
          </cell>
          <cell r="J649" t="str">
            <v>1x4/7</v>
          </cell>
          <cell r="K649">
            <v>0</v>
          </cell>
          <cell r="L649">
            <v>0</v>
          </cell>
          <cell r="M649">
            <v>1</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4600043.284134835</v>
          </cell>
          <cell r="BX649">
            <v>4600043.284134835</v>
          </cell>
          <cell r="BY649">
            <v>8625.0811577528148</v>
          </cell>
          <cell r="BZ649">
            <v>3018.7784052134857</v>
          </cell>
          <cell r="CA649">
            <v>1150.0108210337089</v>
          </cell>
          <cell r="CB649">
            <v>2954.1296160000006</v>
          </cell>
          <cell r="CC649">
            <v>225542</v>
          </cell>
          <cell r="CD649">
            <v>241290</v>
          </cell>
          <cell r="CE649">
            <v>3508.4016000000001</v>
          </cell>
          <cell r="CF649">
            <v>196153.84615384616</v>
          </cell>
          <cell r="CG649">
            <v>1</v>
          </cell>
          <cell r="CH649">
            <v>1.1876261559404777</v>
          </cell>
          <cell r="CI649">
            <v>0.86969986146192801</v>
          </cell>
          <cell r="CJ649">
            <v>212456.11813784618</v>
          </cell>
        </row>
        <row r="650">
          <cell r="A650">
            <v>0</v>
          </cell>
          <cell r="B650" t="str">
            <v>M¸y khoan ®Êt  ®¸, cÇm tay - ®­êng kÝnh khoan:</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row>
        <row r="651">
          <cell r="A651">
            <v>535</v>
          </cell>
          <cell r="B651" t="str">
            <v xml:space="preserve">          F  &lt;= 42  mm (®éng c¬ ®iÖn - 1,2 kW)</v>
          </cell>
          <cell r="C651">
            <v>180</v>
          </cell>
          <cell r="D651">
            <v>0.95</v>
          </cell>
          <cell r="E651">
            <v>20</v>
          </cell>
          <cell r="F651">
            <v>8.5</v>
          </cell>
          <cell r="G651">
            <v>5</v>
          </cell>
          <cell r="H651">
            <v>4.68</v>
          </cell>
          <cell r="I651" t="str">
            <v>kWh</v>
          </cell>
          <cell r="J651" t="str">
            <v>1x3/7</v>
          </cell>
          <cell r="K651">
            <v>0</v>
          </cell>
          <cell r="L651">
            <v>1</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11750059.845415385</v>
          </cell>
          <cell r="BX651">
            <v>11750059.845415385</v>
          </cell>
          <cell r="BY651">
            <v>12402.840947938463</v>
          </cell>
          <cell r="BZ651">
            <v>5548.6393714461547</v>
          </cell>
          <cell r="CA651">
            <v>3263.9055126153853</v>
          </cell>
          <cell r="CB651">
            <v>6400.6141680000001</v>
          </cell>
          <cell r="CC651">
            <v>193557</v>
          </cell>
          <cell r="CD651">
            <v>221173</v>
          </cell>
          <cell r="CE651">
            <v>7601.5367999999999</v>
          </cell>
          <cell r="CF651">
            <v>166153.84615384616</v>
          </cell>
          <cell r="CG651">
            <v>1</v>
          </cell>
          <cell r="CH651">
            <v>1.1876261559404779</v>
          </cell>
          <cell r="CI651">
            <v>0.85842333862296971</v>
          </cell>
          <cell r="CJ651">
            <v>194970.76878584616</v>
          </cell>
        </row>
        <row r="652">
          <cell r="A652">
            <v>536</v>
          </cell>
          <cell r="B652" t="str">
            <v xml:space="preserve">          F  &lt;= 42 mm (truyÒn ®éng khÝ nÐn - ch­a tÝnh khÝ nÐn)</v>
          </cell>
          <cell r="C652">
            <v>180</v>
          </cell>
          <cell r="D652">
            <v>0.95</v>
          </cell>
          <cell r="E652">
            <v>20</v>
          </cell>
          <cell r="F652">
            <v>8.5</v>
          </cell>
          <cell r="G652">
            <v>5</v>
          </cell>
          <cell r="H652">
            <v>0</v>
          </cell>
          <cell r="I652">
            <v>0</v>
          </cell>
          <cell r="J652" t="str">
            <v>1x3/7</v>
          </cell>
          <cell r="K652">
            <v>0</v>
          </cell>
          <cell r="L652">
            <v>1</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23100369.230769228</v>
          </cell>
          <cell r="BX652">
            <v>23100369.230769228</v>
          </cell>
          <cell r="BY652">
            <v>24383.723076923074</v>
          </cell>
          <cell r="BZ652">
            <v>10908.507692307692</v>
          </cell>
          <cell r="CA652">
            <v>6416.7692307692305</v>
          </cell>
          <cell r="CB652">
            <v>0</v>
          </cell>
          <cell r="CC652">
            <v>193557</v>
          </cell>
          <cell r="CD652">
            <v>235266</v>
          </cell>
          <cell r="CE652">
            <v>0</v>
          </cell>
          <cell r="CF652">
            <v>166153.84615384616</v>
          </cell>
          <cell r="CG652">
            <v>1</v>
          </cell>
          <cell r="CH652">
            <v>1</v>
          </cell>
          <cell r="CI652">
            <v>0.85842333862296971</v>
          </cell>
          <cell r="CJ652">
            <v>207862.84615384616</v>
          </cell>
        </row>
        <row r="653">
          <cell r="A653">
            <v>537</v>
          </cell>
          <cell r="B653" t="str">
            <v xml:space="preserve">          F  &lt;= 42  mm (khoan SIG - ch­a tÝnh khÝ nÐn)</v>
          </cell>
          <cell r="C653">
            <v>180</v>
          </cell>
          <cell r="D653">
            <v>0.95</v>
          </cell>
          <cell r="E653">
            <v>20</v>
          </cell>
          <cell r="F653">
            <v>6.5</v>
          </cell>
          <cell r="G653">
            <v>5</v>
          </cell>
          <cell r="H653">
            <v>0</v>
          </cell>
          <cell r="I653">
            <v>0</v>
          </cell>
          <cell r="J653" t="str">
            <v>1x3/7</v>
          </cell>
          <cell r="K653">
            <v>0</v>
          </cell>
          <cell r="L653">
            <v>1</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110600262.29508197</v>
          </cell>
          <cell r="BX653">
            <v>110600262.29508197</v>
          </cell>
          <cell r="BY653">
            <v>116744.72131147541</v>
          </cell>
          <cell r="BZ653">
            <v>39938.983606557384</v>
          </cell>
          <cell r="CA653">
            <v>30722.295081967219</v>
          </cell>
          <cell r="CB653">
            <v>0</v>
          </cell>
          <cell r="CC653">
            <v>193557</v>
          </cell>
          <cell r="CD653">
            <v>380963</v>
          </cell>
          <cell r="CE653">
            <v>0</v>
          </cell>
          <cell r="CF653">
            <v>166153.84615384616</v>
          </cell>
          <cell r="CG653">
            <v>1</v>
          </cell>
          <cell r="CH653">
            <v>1</v>
          </cell>
          <cell r="CI653">
            <v>0.85842333862296971</v>
          </cell>
          <cell r="CJ653">
            <v>353559.84615384619</v>
          </cell>
        </row>
        <row r="654">
          <cell r="A654">
            <v>538</v>
          </cell>
          <cell r="B654" t="str">
            <v xml:space="preserve">          Bóa chÌn (truyÒn ®éng khÝ nÐn - ch­a tÝnh khÝ nÐn)</v>
          </cell>
          <cell r="C654">
            <v>180</v>
          </cell>
          <cell r="D654">
            <v>1</v>
          </cell>
          <cell r="E654">
            <v>20</v>
          </cell>
          <cell r="F654">
            <v>8.5</v>
          </cell>
          <cell r="G654">
            <v>5</v>
          </cell>
          <cell r="H654">
            <v>0</v>
          </cell>
          <cell r="I654">
            <v>0</v>
          </cell>
          <cell r="J654" t="str">
            <v>1x3/7</v>
          </cell>
          <cell r="K654">
            <v>0</v>
          </cell>
          <cell r="L654">
            <v>1</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5350029.8507462684</v>
          </cell>
          <cell r="BX654">
            <v>5350029.8507462684</v>
          </cell>
          <cell r="BY654">
            <v>5944.4776119402986</v>
          </cell>
          <cell r="BZ654">
            <v>2526.4029850746269</v>
          </cell>
          <cell r="CA654">
            <v>1486.1194029850747</v>
          </cell>
          <cell r="CB654">
            <v>0</v>
          </cell>
          <cell r="CC654">
            <v>193557</v>
          </cell>
          <cell r="CD654">
            <v>203514</v>
          </cell>
          <cell r="CE654">
            <v>0</v>
          </cell>
          <cell r="CF654">
            <v>166153.84615384616</v>
          </cell>
          <cell r="CG654">
            <v>1</v>
          </cell>
          <cell r="CH654">
            <v>1</v>
          </cell>
          <cell r="CI654">
            <v>0.85842333862296971</v>
          </cell>
          <cell r="CJ654">
            <v>176110.84615384616</v>
          </cell>
        </row>
        <row r="655">
          <cell r="A655">
            <v>0</v>
          </cell>
          <cell r="B655" t="str">
            <v xml:space="preserve">M¸y khoan xoay ®Ëp tù hµnh, khÝ nÐn (ch­a tÝnh khÝ nÐn) - ®­êng kÝnh khoan:  </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row>
        <row r="656">
          <cell r="A656">
            <v>539</v>
          </cell>
          <cell r="B656" t="str">
            <v xml:space="preserve">           F 75 - 95 mm</v>
          </cell>
          <cell r="C656">
            <v>240</v>
          </cell>
          <cell r="D656">
            <v>0.95</v>
          </cell>
          <cell r="E656">
            <v>18</v>
          </cell>
          <cell r="F656">
            <v>5.26</v>
          </cell>
          <cell r="G656">
            <v>5</v>
          </cell>
          <cell r="H656">
            <v>0</v>
          </cell>
          <cell r="I656">
            <v>0</v>
          </cell>
          <cell r="J656" t="str">
            <v>1x3/7+1x4/7</v>
          </cell>
          <cell r="K656">
            <v>0</v>
          </cell>
          <cell r="L656">
            <v>1</v>
          </cell>
          <cell r="M656">
            <v>1</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960800000.00000012</v>
          </cell>
          <cell r="BX656">
            <v>960800000.00000012</v>
          </cell>
          <cell r="BY656">
            <v>684570.00000000012</v>
          </cell>
          <cell r="BZ656">
            <v>210575.33333333337</v>
          </cell>
          <cell r="CA656">
            <v>200166.66666666669</v>
          </cell>
          <cell r="CB656">
            <v>0</v>
          </cell>
          <cell r="CC656">
            <v>419099</v>
          </cell>
          <cell r="CD656">
            <v>1514411.0000000002</v>
          </cell>
          <cell r="CE656">
            <v>0</v>
          </cell>
          <cell r="CF656">
            <v>362307.69230769231</v>
          </cell>
          <cell r="CG656">
            <v>1</v>
          </cell>
          <cell r="CH656">
            <v>1</v>
          </cell>
          <cell r="CI656">
            <v>0.86449190360199457</v>
          </cell>
          <cell r="CJ656">
            <v>1457619.6923076925</v>
          </cell>
        </row>
        <row r="657">
          <cell r="A657">
            <v>540</v>
          </cell>
          <cell r="B657" t="str">
            <v xml:space="preserve">           F 105 - 110 mm</v>
          </cell>
          <cell r="C657">
            <v>240</v>
          </cell>
          <cell r="D657">
            <v>0.95</v>
          </cell>
          <cell r="E657">
            <v>18</v>
          </cell>
          <cell r="F657">
            <v>5.26</v>
          </cell>
          <cell r="G657">
            <v>5</v>
          </cell>
          <cell r="H657">
            <v>0</v>
          </cell>
          <cell r="I657">
            <v>0</v>
          </cell>
          <cell r="J657" t="str">
            <v>1x3/7+1x4/7</v>
          </cell>
          <cell r="K657">
            <v>0</v>
          </cell>
          <cell r="L657">
            <v>1</v>
          </cell>
          <cell r="M657">
            <v>1</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1200800000.0000002</v>
          </cell>
          <cell r="BX657">
            <v>1200800000.0000002</v>
          </cell>
          <cell r="BY657">
            <v>855570.00000000012</v>
          </cell>
          <cell r="BZ657">
            <v>263175.33333333337</v>
          </cell>
          <cell r="CA657">
            <v>250166.66666666672</v>
          </cell>
          <cell r="CB657">
            <v>0</v>
          </cell>
          <cell r="CC657">
            <v>419099</v>
          </cell>
          <cell r="CD657">
            <v>1788011.0000000002</v>
          </cell>
          <cell r="CE657">
            <v>0</v>
          </cell>
          <cell r="CF657">
            <v>362307.69230769231</v>
          </cell>
          <cell r="CG657">
            <v>1</v>
          </cell>
          <cell r="CH657">
            <v>1</v>
          </cell>
          <cell r="CI657">
            <v>0.86449190360199457</v>
          </cell>
          <cell r="CJ657">
            <v>1731219.6923076925</v>
          </cell>
        </row>
        <row r="658">
          <cell r="A658">
            <v>0</v>
          </cell>
          <cell r="B658" t="str">
            <v xml:space="preserve">M¸y khoan xoay ®Ëp tù hµnh, ®éng c¬ ®iÖn - ®­êng kÝnh khoan: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row>
        <row r="659">
          <cell r="A659">
            <v>541</v>
          </cell>
          <cell r="B659" t="str">
            <v xml:space="preserve">          F 150 (56 kW)</v>
          </cell>
          <cell r="C659">
            <v>250</v>
          </cell>
          <cell r="D659">
            <v>0.95</v>
          </cell>
          <cell r="E659">
            <v>15</v>
          </cell>
          <cell r="F659">
            <v>4.3</v>
          </cell>
          <cell r="G659">
            <v>5</v>
          </cell>
          <cell r="H659">
            <v>184.8</v>
          </cell>
          <cell r="I659" t="str">
            <v>kWh</v>
          </cell>
          <cell r="J659" t="str">
            <v>1x3/7+1x4/7</v>
          </cell>
          <cell r="K659">
            <v>0</v>
          </cell>
          <cell r="L659">
            <v>1</v>
          </cell>
          <cell r="M659">
            <v>1</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1542499787.1762209</v>
          </cell>
          <cell r="BX659">
            <v>1542499787.1762209</v>
          </cell>
          <cell r="BY659">
            <v>879224.8786904458</v>
          </cell>
          <cell r="BZ659">
            <v>265309.96339430998</v>
          </cell>
          <cell r="CA659">
            <v>308499.95743524423</v>
          </cell>
          <cell r="CB659">
            <v>252742.20048000003</v>
          </cell>
          <cell r="CC659">
            <v>419099</v>
          </cell>
          <cell r="CD659">
            <v>2124876</v>
          </cell>
          <cell r="CE659">
            <v>300163.24800000002</v>
          </cell>
          <cell r="CF659">
            <v>362307.69230769231</v>
          </cell>
          <cell r="CG659">
            <v>1</v>
          </cell>
          <cell r="CH659">
            <v>1.1876261559404777</v>
          </cell>
          <cell r="CI659">
            <v>0.86449190360199457</v>
          </cell>
          <cell r="CJ659">
            <v>2115505.7398276925</v>
          </cell>
        </row>
        <row r="660">
          <cell r="A660">
            <v>0</v>
          </cell>
          <cell r="B660" t="str">
            <v xml:space="preserve">M¸y khoan ®Ëp c¸p - ®­êng kÝnh khoan: </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row>
        <row r="661">
          <cell r="A661">
            <v>542</v>
          </cell>
          <cell r="B661" t="str">
            <v xml:space="preserve">          F 200 - 260 (20 kW)</v>
          </cell>
          <cell r="C661">
            <v>250</v>
          </cell>
          <cell r="D661">
            <v>0.95</v>
          </cell>
          <cell r="E661">
            <v>16</v>
          </cell>
          <cell r="F661">
            <v>6.72</v>
          </cell>
          <cell r="G661">
            <v>5</v>
          </cell>
          <cell r="H661">
            <v>54</v>
          </cell>
          <cell r="I661" t="str">
            <v>kWh</v>
          </cell>
          <cell r="J661" t="str">
            <v>2x3/7+1x4/7</v>
          </cell>
          <cell r="K661">
            <v>0</v>
          </cell>
          <cell r="L661">
            <v>2</v>
          </cell>
          <cell r="M661">
            <v>1</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349999776.7459138</v>
          </cell>
          <cell r="BX661">
            <v>349999776.7459138</v>
          </cell>
          <cell r="BY661">
            <v>212799.86426151558</v>
          </cell>
          <cell r="BZ661">
            <v>94079.939989301623</v>
          </cell>
          <cell r="CA661">
            <v>69999.955349182768</v>
          </cell>
          <cell r="CB661">
            <v>73853.24040000001</v>
          </cell>
          <cell r="CC661">
            <v>612657</v>
          </cell>
          <cell r="CD661">
            <v>1063390</v>
          </cell>
          <cell r="CE661">
            <v>87710.04</v>
          </cell>
          <cell r="CF661">
            <v>528461.5384615385</v>
          </cell>
          <cell r="CG661">
            <v>1</v>
          </cell>
          <cell r="CH661">
            <v>1.1876261559404777</v>
          </cell>
          <cell r="CI661">
            <v>0.86257324810054969</v>
          </cell>
          <cell r="CJ661">
            <v>993051.33806153852</v>
          </cell>
        </row>
        <row r="662">
          <cell r="A662">
            <v>0</v>
          </cell>
          <cell r="B662" t="str">
            <v xml:space="preserve">M¸y khoan ®Ëp xoay tù hµnh, ®éng c¬ ®iÖn - ®­êng kÝnh khoan: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row>
        <row r="663">
          <cell r="A663">
            <v>543</v>
          </cell>
          <cell r="B663" t="str">
            <v xml:space="preserve">          F 160 - 200 (90 kW)</v>
          </cell>
          <cell r="C663">
            <v>250</v>
          </cell>
          <cell r="D663">
            <v>0.95</v>
          </cell>
          <cell r="E663">
            <v>15</v>
          </cell>
          <cell r="F663">
            <v>4.8</v>
          </cell>
          <cell r="G663">
            <v>5</v>
          </cell>
          <cell r="H663">
            <v>243</v>
          </cell>
          <cell r="I663" t="str">
            <v>kWh</v>
          </cell>
          <cell r="J663" t="str">
            <v xml:space="preserve">1x3/7+1x4/7 </v>
          </cell>
          <cell r="K663">
            <v>0</v>
          </cell>
          <cell r="L663">
            <v>1</v>
          </cell>
          <cell r="M663">
            <v>1</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1720600226.8191268</v>
          </cell>
          <cell r="BX663">
            <v>1720600226.8191268</v>
          </cell>
          <cell r="BY663">
            <v>980742.12928690214</v>
          </cell>
          <cell r="BZ663">
            <v>330355.24354927236</v>
          </cell>
          <cell r="CA663">
            <v>344120.0453638254</v>
          </cell>
          <cell r="CB663">
            <v>332339.58180000004</v>
          </cell>
          <cell r="CC663">
            <v>419099</v>
          </cell>
          <cell r="CD663">
            <v>2406656</v>
          </cell>
          <cell r="CE663">
            <v>394695.18</v>
          </cell>
          <cell r="CF663">
            <v>362307.69230769231</v>
          </cell>
          <cell r="CG663">
            <v>1</v>
          </cell>
          <cell r="CH663">
            <v>1.1876261559404777</v>
          </cell>
          <cell r="CI663">
            <v>0.86449190360199457</v>
          </cell>
          <cell r="CJ663">
            <v>2412220.2905076919</v>
          </cell>
        </row>
        <row r="664">
          <cell r="A664">
            <v>0</v>
          </cell>
          <cell r="B664" t="str">
            <v>M¸y khoan ®Ëp xoay tù hµnh, ®éng c¬ diezel - ®­êng kÝnh khoan:</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row>
        <row r="665">
          <cell r="A665">
            <v>544</v>
          </cell>
          <cell r="B665" t="str">
            <v xml:space="preserve">          F 51 - 76 (310 CV)</v>
          </cell>
          <cell r="C665">
            <v>250</v>
          </cell>
          <cell r="D665">
            <v>0.95</v>
          </cell>
          <cell r="E665">
            <v>15</v>
          </cell>
          <cell r="F665">
            <v>5.8</v>
          </cell>
          <cell r="G665">
            <v>5</v>
          </cell>
          <cell r="H665">
            <v>167.4</v>
          </cell>
          <cell r="I665" t="str">
            <v>lÝt diezel</v>
          </cell>
          <cell r="J665" t="str">
            <v>1x4/7+1x7/7</v>
          </cell>
          <cell r="K665">
            <v>0</v>
          </cell>
          <cell r="L665">
            <v>0</v>
          </cell>
          <cell r="M665">
            <v>1</v>
          </cell>
          <cell r="N665">
            <v>0</v>
          </cell>
          <cell r="O665">
            <v>0</v>
          </cell>
          <cell r="P665">
            <v>1</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2914199600.7984033</v>
          </cell>
          <cell r="BX665">
            <v>2914199600.7984033</v>
          </cell>
          <cell r="BY665">
            <v>1661093.7724550897</v>
          </cell>
          <cell r="BZ665">
            <v>676094.30738522951</v>
          </cell>
          <cell r="CA665">
            <v>582839.92015968077</v>
          </cell>
          <cell r="CB665">
            <v>3603285</v>
          </cell>
          <cell r="CC665">
            <v>586219</v>
          </cell>
          <cell r="CD665">
            <v>7109532</v>
          </cell>
          <cell r="CE665">
            <v>1760895.8181818184</v>
          </cell>
          <cell r="CF665">
            <v>519230.76923076925</v>
          </cell>
          <cell r="CG665">
            <v>1</v>
          </cell>
          <cell r="CH665">
            <v>0.48869179600886925</v>
          </cell>
          <cell r="CI665">
            <v>0.88572831865014479</v>
          </cell>
          <cell r="CJ665">
            <v>5200154.5874125874</v>
          </cell>
        </row>
        <row r="666">
          <cell r="A666">
            <v>545</v>
          </cell>
          <cell r="B666" t="str">
            <v xml:space="preserve">          F 76 - 89 (145 CV)</v>
          </cell>
          <cell r="C666">
            <v>250</v>
          </cell>
          <cell r="D666">
            <v>0.95</v>
          </cell>
          <cell r="E666">
            <v>15</v>
          </cell>
          <cell r="F666">
            <v>5.5</v>
          </cell>
          <cell r="G666">
            <v>5</v>
          </cell>
          <cell r="H666">
            <v>82.65</v>
          </cell>
          <cell r="I666" t="str">
            <v>lÝt diezel</v>
          </cell>
          <cell r="J666" t="str">
            <v>1x4/7+1x7/7</v>
          </cell>
          <cell r="K666">
            <v>0</v>
          </cell>
          <cell r="L666">
            <v>0</v>
          </cell>
          <cell r="M666">
            <v>1</v>
          </cell>
          <cell r="N666">
            <v>0</v>
          </cell>
          <cell r="O666">
            <v>0</v>
          </cell>
          <cell r="P666">
            <v>1</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4192899747.4747477</v>
          </cell>
          <cell r="BX666">
            <v>4192899747.4747477</v>
          </cell>
          <cell r="BY666">
            <v>2389952.856060606</v>
          </cell>
          <cell r="BZ666">
            <v>922437.9444444445</v>
          </cell>
          <cell r="CA666">
            <v>838579.94949494954</v>
          </cell>
          <cell r="CB666">
            <v>1779041.2500000002</v>
          </cell>
          <cell r="CC666">
            <v>586219</v>
          </cell>
          <cell r="CD666">
            <v>6516231</v>
          </cell>
          <cell r="CE666">
            <v>869402.86363636376</v>
          </cell>
          <cell r="CF666">
            <v>519230.76923076925</v>
          </cell>
          <cell r="CG666">
            <v>1</v>
          </cell>
          <cell r="CH666">
            <v>0.48869179600886919</v>
          </cell>
          <cell r="CI666">
            <v>0.88572831865014479</v>
          </cell>
          <cell r="CJ666">
            <v>5539604.3828671323</v>
          </cell>
        </row>
        <row r="667">
          <cell r="A667">
            <v>546</v>
          </cell>
          <cell r="B667" t="str">
            <v xml:space="preserve">          F 89 - 102 (220 CV)</v>
          </cell>
          <cell r="C667">
            <v>250</v>
          </cell>
          <cell r="D667">
            <v>0.95</v>
          </cell>
          <cell r="E667">
            <v>15</v>
          </cell>
          <cell r="F667">
            <v>5.2</v>
          </cell>
          <cell r="G667">
            <v>5</v>
          </cell>
          <cell r="H667">
            <v>121.44</v>
          </cell>
          <cell r="I667" t="str">
            <v>lÝt diezel</v>
          </cell>
          <cell r="J667" t="str">
            <v>1x4/7+1x7/7</v>
          </cell>
          <cell r="K667">
            <v>0</v>
          </cell>
          <cell r="L667">
            <v>0</v>
          </cell>
          <cell r="M667">
            <v>1</v>
          </cell>
          <cell r="N667">
            <v>0</v>
          </cell>
          <cell r="O667">
            <v>0</v>
          </cell>
          <cell r="P667">
            <v>1</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5442399795.5010223</v>
          </cell>
          <cell r="BX667">
            <v>5442399795.5010223</v>
          </cell>
          <cell r="BY667">
            <v>3102167.8834355827</v>
          </cell>
          <cell r="BZ667">
            <v>1132019.1574642127</v>
          </cell>
          <cell r="CA667">
            <v>1088479.9591002045</v>
          </cell>
          <cell r="CB667">
            <v>2613996</v>
          </cell>
          <cell r="CC667">
            <v>586219</v>
          </cell>
          <cell r="CD667">
            <v>8522882</v>
          </cell>
          <cell r="CE667">
            <v>1277438.4000000001</v>
          </cell>
          <cell r="CF667">
            <v>519230.76923076925</v>
          </cell>
          <cell r="CG667">
            <v>1</v>
          </cell>
          <cell r="CH667">
            <v>0.48869179600886925</v>
          </cell>
          <cell r="CI667">
            <v>0.88572831865014479</v>
          </cell>
          <cell r="CJ667">
            <v>7119336.1692307694</v>
          </cell>
        </row>
        <row r="668">
          <cell r="A668">
            <v>547</v>
          </cell>
          <cell r="B668" t="str">
            <v xml:space="preserve">          F 102 - 115 (300 CV)</v>
          </cell>
          <cell r="C668">
            <v>250</v>
          </cell>
          <cell r="D668">
            <v>0.95</v>
          </cell>
          <cell r="E668">
            <v>15</v>
          </cell>
          <cell r="F668">
            <v>4.2</v>
          </cell>
          <cell r="G668">
            <v>5</v>
          </cell>
          <cell r="H668">
            <v>162</v>
          </cell>
          <cell r="I668" t="str">
            <v>lÝt diezel</v>
          </cell>
          <cell r="J668" t="str">
            <v>1x4/7+1x7/7</v>
          </cell>
          <cell r="K668">
            <v>0</v>
          </cell>
          <cell r="L668">
            <v>0</v>
          </cell>
          <cell r="M668">
            <v>1</v>
          </cell>
          <cell r="N668">
            <v>0</v>
          </cell>
          <cell r="O668">
            <v>0</v>
          </cell>
          <cell r="P668">
            <v>1</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6038100213.2196169</v>
          </cell>
          <cell r="BX668">
            <v>6038100213.2196169</v>
          </cell>
          <cell r="BY668">
            <v>3441717.1215351815</v>
          </cell>
          <cell r="BZ668">
            <v>1014400.8358208956</v>
          </cell>
          <cell r="CA668">
            <v>1207620.0426439235</v>
          </cell>
          <cell r="CB668">
            <v>3487050</v>
          </cell>
          <cell r="CC668">
            <v>586219</v>
          </cell>
          <cell r="CD668">
            <v>9737007</v>
          </cell>
          <cell r="CE668">
            <v>1704092.7272727273</v>
          </cell>
          <cell r="CF668">
            <v>519230.76923076925</v>
          </cell>
          <cell r="CG668">
            <v>1</v>
          </cell>
          <cell r="CH668">
            <v>0.48869179600886919</v>
          </cell>
          <cell r="CI668">
            <v>0.88572831865014479</v>
          </cell>
          <cell r="CJ668">
            <v>7887061.4965034965</v>
          </cell>
        </row>
        <row r="669">
          <cell r="A669">
            <v>548</v>
          </cell>
          <cell r="B669" t="str">
            <v xml:space="preserve">          F 115 - 127 (144 CV)</v>
          </cell>
          <cell r="C669">
            <v>250</v>
          </cell>
          <cell r="D669">
            <v>0.95</v>
          </cell>
          <cell r="E669">
            <v>15</v>
          </cell>
          <cell r="F669">
            <v>4.2</v>
          </cell>
          <cell r="G669">
            <v>5</v>
          </cell>
          <cell r="H669">
            <v>82.08</v>
          </cell>
          <cell r="I669" t="str">
            <v>lÝt diezel</v>
          </cell>
          <cell r="J669" t="str">
            <v>1x4/7+1x7/7</v>
          </cell>
          <cell r="K669">
            <v>0</v>
          </cell>
          <cell r="L669">
            <v>0</v>
          </cell>
          <cell r="M669">
            <v>1</v>
          </cell>
          <cell r="N669">
            <v>0</v>
          </cell>
          <cell r="O669">
            <v>0</v>
          </cell>
          <cell r="P669">
            <v>1</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6165600213.2196169</v>
          </cell>
          <cell r="BX669">
            <v>6165600213.2196169</v>
          </cell>
          <cell r="BY669">
            <v>3514392.1215351815</v>
          </cell>
          <cell r="BZ669">
            <v>1035820.8358208956</v>
          </cell>
          <cell r="CA669">
            <v>1233120.0426439235</v>
          </cell>
          <cell r="CB669">
            <v>1766772</v>
          </cell>
          <cell r="CC669">
            <v>586219</v>
          </cell>
          <cell r="CD669">
            <v>8136324</v>
          </cell>
          <cell r="CE669">
            <v>863406.98181818181</v>
          </cell>
          <cell r="CF669">
            <v>519230.76923076925</v>
          </cell>
          <cell r="CG669">
            <v>1</v>
          </cell>
          <cell r="CH669">
            <v>0.48869179600886919</v>
          </cell>
          <cell r="CI669">
            <v>0.88572831865014479</v>
          </cell>
          <cell r="CJ669">
            <v>7165970.7510489505</v>
          </cell>
        </row>
        <row r="670">
          <cell r="A670">
            <v>549</v>
          </cell>
          <cell r="B670" t="str">
            <v xml:space="preserve">          F 127 - 152 (335 CV)</v>
          </cell>
          <cell r="C670">
            <v>250</v>
          </cell>
          <cell r="D670">
            <v>0.95</v>
          </cell>
          <cell r="E670">
            <v>15</v>
          </cell>
          <cell r="F670">
            <v>4.2</v>
          </cell>
          <cell r="G670">
            <v>5</v>
          </cell>
          <cell r="H670">
            <v>180.9</v>
          </cell>
          <cell r="I670" t="str">
            <v>lÝt diezel</v>
          </cell>
          <cell r="J670" t="str">
            <v>1x4/7+1x7/7</v>
          </cell>
          <cell r="K670">
            <v>0</v>
          </cell>
          <cell r="L670">
            <v>0</v>
          </cell>
          <cell r="M670">
            <v>1</v>
          </cell>
          <cell r="N670">
            <v>0</v>
          </cell>
          <cell r="O670">
            <v>0</v>
          </cell>
          <cell r="P670">
            <v>1</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6851499466.9509602</v>
          </cell>
          <cell r="BX670">
            <v>6851499466.9509602</v>
          </cell>
          <cell r="BY670">
            <v>3905354.6961620469</v>
          </cell>
          <cell r="BZ670">
            <v>1151051.9104477612</v>
          </cell>
          <cell r="CA670">
            <v>1370299.893390192</v>
          </cell>
          <cell r="CB670">
            <v>3893872.5</v>
          </cell>
          <cell r="CC670">
            <v>586219</v>
          </cell>
          <cell r="CD670">
            <v>10906798</v>
          </cell>
          <cell r="CE670">
            <v>1902903.5454545456</v>
          </cell>
          <cell r="CF670">
            <v>519230.76923076925</v>
          </cell>
          <cell r="CG670">
            <v>1</v>
          </cell>
          <cell r="CH670">
            <v>0.48869179600886925</v>
          </cell>
          <cell r="CI670">
            <v>0.88572831865014479</v>
          </cell>
          <cell r="CJ670">
            <v>8848840.8146853149</v>
          </cell>
        </row>
        <row r="671">
          <cell r="A671">
            <v>0</v>
          </cell>
          <cell r="B671" t="str">
            <v>M¸y khoan xoay cÇu, ®éng c¬ ®iÖn - ®­êng kÝnh khoan:</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row>
        <row r="672">
          <cell r="A672">
            <v>550</v>
          </cell>
          <cell r="B672" t="str">
            <v xml:space="preserve">          F 243 - 269 (322 kW)</v>
          </cell>
          <cell r="C672">
            <v>250</v>
          </cell>
          <cell r="D672">
            <v>0.95</v>
          </cell>
          <cell r="E672">
            <v>15</v>
          </cell>
          <cell r="F672">
            <v>3.9</v>
          </cell>
          <cell r="G672">
            <v>5</v>
          </cell>
          <cell r="H672">
            <v>1042.2</v>
          </cell>
          <cell r="I672" t="str">
            <v>kWh</v>
          </cell>
          <cell r="J672" t="str">
            <v>1x4/7+1x7/7</v>
          </cell>
          <cell r="K672">
            <v>0</v>
          </cell>
          <cell r="L672">
            <v>0</v>
          </cell>
          <cell r="M672">
            <v>1</v>
          </cell>
          <cell r="N672">
            <v>0</v>
          </cell>
          <cell r="O672">
            <v>0</v>
          </cell>
          <cell r="P672">
            <v>1</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8567999417.1490297</v>
          </cell>
          <cell r="BX672">
            <v>8567999417.1490297</v>
          </cell>
          <cell r="BY672">
            <v>4883759.6677749474</v>
          </cell>
          <cell r="BZ672">
            <v>1336607.9090752488</v>
          </cell>
          <cell r="CA672">
            <v>1713599.883429806</v>
          </cell>
          <cell r="CB672">
            <v>1425367.5397200002</v>
          </cell>
          <cell r="CC672">
            <v>586219</v>
          </cell>
          <cell r="CD672">
            <v>9945554.0000000019</v>
          </cell>
          <cell r="CE672">
            <v>1692803.7720000001</v>
          </cell>
          <cell r="CF672">
            <v>519230.76923076925</v>
          </cell>
          <cell r="CG672">
            <v>1</v>
          </cell>
          <cell r="CH672">
            <v>1.1876261559404777</v>
          </cell>
          <cell r="CI672">
            <v>0.88572831865014479</v>
          </cell>
          <cell r="CJ672">
            <v>10146002.001510773</v>
          </cell>
        </row>
        <row r="673">
          <cell r="A673">
            <v>0</v>
          </cell>
          <cell r="B673" t="str">
            <v>M¸y khoan xoay cÇu, ®éng c¬ ®iezel - ®­êng kÝnh khoan:</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row>
        <row r="674">
          <cell r="A674">
            <v>551</v>
          </cell>
          <cell r="B674" t="str">
            <v xml:space="preserve">          F 152 - 228 (450 CV)</v>
          </cell>
          <cell r="C674">
            <v>250</v>
          </cell>
          <cell r="D674">
            <v>0.95</v>
          </cell>
          <cell r="E674">
            <v>15</v>
          </cell>
          <cell r="F674">
            <v>3.9</v>
          </cell>
          <cell r="G674">
            <v>5</v>
          </cell>
          <cell r="H674">
            <v>202.5</v>
          </cell>
          <cell r="I674" t="str">
            <v>lÝt diezel</v>
          </cell>
          <cell r="J674" t="str">
            <v>1x4/7+1x7/7</v>
          </cell>
          <cell r="K674">
            <v>0</v>
          </cell>
          <cell r="L674">
            <v>0</v>
          </cell>
          <cell r="M674">
            <v>1</v>
          </cell>
          <cell r="N674">
            <v>0</v>
          </cell>
          <cell r="O674">
            <v>0</v>
          </cell>
          <cell r="P674">
            <v>1</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10260599892.00864</v>
          </cell>
          <cell r="BX674">
            <v>10260599892.00864</v>
          </cell>
          <cell r="BY674">
            <v>5848541.9384449245</v>
          </cell>
          <cell r="BZ674">
            <v>1600653.583153348</v>
          </cell>
          <cell r="CA674">
            <v>2052119.9784017282</v>
          </cell>
          <cell r="CB674">
            <v>4358812.5</v>
          </cell>
          <cell r="CC674">
            <v>586219</v>
          </cell>
          <cell r="CD674">
            <v>14446347</v>
          </cell>
          <cell r="CE674">
            <v>2130115.9090909092</v>
          </cell>
          <cell r="CF674">
            <v>519230.76923076925</v>
          </cell>
          <cell r="CG674">
            <v>1</v>
          </cell>
          <cell r="CH674">
            <v>0.48869179600886919</v>
          </cell>
          <cell r="CI674">
            <v>0.88572831865014479</v>
          </cell>
          <cell r="CJ674">
            <v>12150662.17832168</v>
          </cell>
        </row>
        <row r="675">
          <cell r="A675">
            <v>0</v>
          </cell>
          <cell r="B675" t="str">
            <v>M¸y khoan hÇm tù hµnh, ®éng c¬ ®iezel - ®­êng kÝnh khoan:</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row>
        <row r="676">
          <cell r="A676">
            <v>552</v>
          </cell>
          <cell r="B676" t="str">
            <v xml:space="preserve">          F 45 (2 cÇn - 147 CV)</v>
          </cell>
          <cell r="C676">
            <v>250</v>
          </cell>
          <cell r="D676">
            <v>0.95</v>
          </cell>
          <cell r="E676">
            <v>15</v>
          </cell>
          <cell r="F676">
            <v>3.9</v>
          </cell>
          <cell r="G676">
            <v>6</v>
          </cell>
          <cell r="H676">
            <v>83.79</v>
          </cell>
          <cell r="I676" t="str">
            <v>lÝt diezel</v>
          </cell>
          <cell r="J676" t="str">
            <v>2x4/7+2x7/7</v>
          </cell>
          <cell r="K676">
            <v>0</v>
          </cell>
          <cell r="L676">
            <v>0</v>
          </cell>
          <cell r="M676">
            <v>2</v>
          </cell>
          <cell r="N676">
            <v>0</v>
          </cell>
          <cell r="O676">
            <v>0</v>
          </cell>
          <cell r="P676">
            <v>2</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9975099637.68116</v>
          </cell>
          <cell r="BX676">
            <v>9975099637.68116</v>
          </cell>
          <cell r="BY676">
            <v>5685806.7934782607</v>
          </cell>
          <cell r="BZ676">
            <v>1556115.543478261</v>
          </cell>
          <cell r="CA676">
            <v>2394023.9130434785</v>
          </cell>
          <cell r="CB676">
            <v>1803579.7500000002</v>
          </cell>
          <cell r="CC676">
            <v>1172438</v>
          </cell>
          <cell r="CD676">
            <v>12611964</v>
          </cell>
          <cell r="CE676">
            <v>881394.62727272743</v>
          </cell>
          <cell r="CF676">
            <v>1038461.5384615385</v>
          </cell>
          <cell r="CG676">
            <v>1</v>
          </cell>
          <cell r="CH676">
            <v>0.48869179600886919</v>
          </cell>
          <cell r="CI676">
            <v>0.88572831865014479</v>
          </cell>
          <cell r="CJ676">
            <v>11555802.415734265</v>
          </cell>
        </row>
        <row r="677">
          <cell r="A677">
            <v>553</v>
          </cell>
          <cell r="B677" t="str">
            <v xml:space="preserve">          F 45 (3 cÇn - 255 CV)</v>
          </cell>
          <cell r="C677">
            <v>250</v>
          </cell>
          <cell r="D677">
            <v>0.95</v>
          </cell>
          <cell r="E677">
            <v>15</v>
          </cell>
          <cell r="F677">
            <v>3.9</v>
          </cell>
          <cell r="G677">
            <v>6</v>
          </cell>
          <cell r="H677">
            <v>137.69999999999999</v>
          </cell>
          <cell r="I677" t="str">
            <v>lÝt diezel</v>
          </cell>
          <cell r="J677" t="str">
            <v>2x4/7+2x7/7</v>
          </cell>
          <cell r="K677">
            <v>0</v>
          </cell>
          <cell r="L677">
            <v>0</v>
          </cell>
          <cell r="M677">
            <v>2</v>
          </cell>
          <cell r="N677">
            <v>0</v>
          </cell>
          <cell r="O677">
            <v>0</v>
          </cell>
          <cell r="P677">
            <v>2</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14538299689.440994</v>
          </cell>
          <cell r="BX677">
            <v>14538299689.440994</v>
          </cell>
          <cell r="BY677">
            <v>8286830.822981366</v>
          </cell>
          <cell r="BZ677">
            <v>2267974.7515527951</v>
          </cell>
          <cell r="CA677">
            <v>3489191.9254658385</v>
          </cell>
          <cell r="CB677">
            <v>2963992.4999999995</v>
          </cell>
          <cell r="CC677">
            <v>1172438</v>
          </cell>
          <cell r="CD677">
            <v>18180428</v>
          </cell>
          <cell r="CE677">
            <v>1448478.8181818181</v>
          </cell>
          <cell r="CF677">
            <v>1038461.5384615385</v>
          </cell>
          <cell r="CG677">
            <v>1</v>
          </cell>
          <cell r="CH677">
            <v>0.48869179600886925</v>
          </cell>
          <cell r="CI677">
            <v>0.88572831865014479</v>
          </cell>
          <cell r="CJ677">
            <v>16530937.856643356</v>
          </cell>
        </row>
        <row r="678">
          <cell r="A678">
            <v>0</v>
          </cell>
          <cell r="B678" t="str">
            <v xml:space="preserve">M¸y khoan nÐo - ®é s©u khoan: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row>
        <row r="679">
          <cell r="A679">
            <v>554</v>
          </cell>
          <cell r="B679" t="str">
            <v xml:space="preserve">           H [ 3,5 m (80 CV)</v>
          </cell>
          <cell r="C679">
            <v>250</v>
          </cell>
          <cell r="D679">
            <v>0.95</v>
          </cell>
          <cell r="E679">
            <v>15</v>
          </cell>
          <cell r="F679">
            <v>3.9</v>
          </cell>
          <cell r="G679">
            <v>6</v>
          </cell>
          <cell r="H679">
            <v>38.4</v>
          </cell>
          <cell r="I679" t="str">
            <v>lÝt diezel</v>
          </cell>
          <cell r="J679" t="str">
            <v>2x4/7+2x7/7</v>
          </cell>
          <cell r="K679">
            <v>0</v>
          </cell>
          <cell r="L679">
            <v>0</v>
          </cell>
          <cell r="M679">
            <v>2</v>
          </cell>
          <cell r="N679">
            <v>0</v>
          </cell>
          <cell r="O679">
            <v>0</v>
          </cell>
          <cell r="P679">
            <v>2</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11034699792.960663</v>
          </cell>
          <cell r="BX679">
            <v>11034699792.960663</v>
          </cell>
          <cell r="BY679">
            <v>6289778.8819875773</v>
          </cell>
          <cell r="BZ679">
            <v>1721413.1677018632</v>
          </cell>
          <cell r="CA679">
            <v>2648327.950310559</v>
          </cell>
          <cell r="CB679">
            <v>826560</v>
          </cell>
          <cell r="CC679">
            <v>1172438</v>
          </cell>
          <cell r="CD679">
            <v>12658518</v>
          </cell>
          <cell r="CE679">
            <v>403933.09090909094</v>
          </cell>
          <cell r="CF679">
            <v>1038461.5384615385</v>
          </cell>
          <cell r="CG679">
            <v>1</v>
          </cell>
          <cell r="CH679">
            <v>0.48869179600886919</v>
          </cell>
          <cell r="CI679">
            <v>0.88572831865014479</v>
          </cell>
          <cell r="CJ679">
            <v>12101914.62937063</v>
          </cell>
        </row>
        <row r="680">
          <cell r="A680">
            <v>0</v>
          </cell>
          <cell r="B680" t="str">
            <v>M¸y khoan ng­îc (toµn tiÕt diÖn), ®­êng kÝnh khoan:</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row>
        <row r="681">
          <cell r="A681">
            <v>555</v>
          </cell>
          <cell r="B681" t="str">
            <v xml:space="preserve">          F 2,40 m (250 kW)</v>
          </cell>
          <cell r="C681">
            <v>200</v>
          </cell>
          <cell r="D681">
            <v>0.95</v>
          </cell>
          <cell r="E681">
            <v>15</v>
          </cell>
          <cell r="F681">
            <v>3.2</v>
          </cell>
          <cell r="G681">
            <v>6</v>
          </cell>
          <cell r="H681">
            <v>675</v>
          </cell>
          <cell r="I681" t="str">
            <v>kWh</v>
          </cell>
          <cell r="J681" t="str">
            <v>2x4/7+2x7/7</v>
          </cell>
          <cell r="K681">
            <v>0</v>
          </cell>
          <cell r="L681">
            <v>0</v>
          </cell>
          <cell r="M681">
            <v>2</v>
          </cell>
          <cell r="N681">
            <v>0</v>
          </cell>
          <cell r="O681">
            <v>0</v>
          </cell>
          <cell r="P681">
            <v>2</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36288699782.515991</v>
          </cell>
          <cell r="BX681">
            <v>36288699782.515991</v>
          </cell>
          <cell r="BY681">
            <v>25855698.595042642</v>
          </cell>
          <cell r="BZ681">
            <v>5806191.9652025588</v>
          </cell>
          <cell r="CA681">
            <v>10886609.934754796</v>
          </cell>
          <cell r="CB681">
            <v>923165.50500000012</v>
          </cell>
          <cell r="CC681">
            <v>1172438</v>
          </cell>
          <cell r="CD681">
            <v>44644104</v>
          </cell>
          <cell r="CE681">
            <v>1096375.5</v>
          </cell>
          <cell r="CF681">
            <v>1038461.5384615385</v>
          </cell>
          <cell r="CG681">
            <v>1</v>
          </cell>
          <cell r="CH681">
            <v>1.1876261559404777</v>
          </cell>
          <cell r="CI681">
            <v>0.88572831865014479</v>
          </cell>
          <cell r="CJ681">
            <v>44683337.533461533</v>
          </cell>
        </row>
        <row r="682">
          <cell r="A682">
            <v>0</v>
          </cell>
          <cell r="B682" t="str">
            <v xml:space="preserve">Tæ hîp dµn khoan leo, c«ng suÊt: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row>
        <row r="683">
          <cell r="A683">
            <v>556</v>
          </cell>
          <cell r="B683" t="str">
            <v xml:space="preserve">          9,0  kW</v>
          </cell>
          <cell r="C683">
            <v>200</v>
          </cell>
          <cell r="D683">
            <v>0.95</v>
          </cell>
          <cell r="E683">
            <v>20</v>
          </cell>
          <cell r="F683">
            <v>1.8</v>
          </cell>
          <cell r="G683">
            <v>6</v>
          </cell>
          <cell r="H683">
            <v>16.2</v>
          </cell>
          <cell r="I683" t="str">
            <v>kWh</v>
          </cell>
          <cell r="J683" t="str">
            <v>1x4/7</v>
          </cell>
          <cell r="K683">
            <v>0</v>
          </cell>
          <cell r="L683">
            <v>0</v>
          </cell>
          <cell r="M683">
            <v>1</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1925000020.80597</v>
          </cell>
          <cell r="BX683">
            <v>1925000020.80597</v>
          </cell>
          <cell r="BY683">
            <v>1828750.0197656716</v>
          </cell>
          <cell r="BZ683">
            <v>173250.00187253731</v>
          </cell>
          <cell r="CA683">
            <v>577500.00624179095</v>
          </cell>
          <cell r="CB683">
            <v>22155.972120000002</v>
          </cell>
          <cell r="CC683">
            <v>225542</v>
          </cell>
          <cell r="CD683">
            <v>2827198</v>
          </cell>
          <cell r="CE683">
            <v>26313.011999999999</v>
          </cell>
          <cell r="CF683">
            <v>196153.84615384616</v>
          </cell>
          <cell r="CG683">
            <v>1</v>
          </cell>
          <cell r="CH683">
            <v>1.1876261559404777</v>
          </cell>
          <cell r="CI683">
            <v>0.86969986146192801</v>
          </cell>
          <cell r="CJ683">
            <v>2801966.8860338461</v>
          </cell>
        </row>
        <row r="684">
          <cell r="A684">
            <v>0</v>
          </cell>
          <cell r="B684" t="str">
            <v>M¸y khoan giÕng khai th¸c n­íc ngÇm, khoan ®Ëp c¸p - c«ng suÊt: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row>
        <row r="685">
          <cell r="A685">
            <v>557</v>
          </cell>
          <cell r="B685" t="str">
            <v xml:space="preserve">          40 kW </v>
          </cell>
          <cell r="C685">
            <v>220</v>
          </cell>
          <cell r="D685">
            <v>0.95</v>
          </cell>
          <cell r="E685">
            <v>16</v>
          </cell>
          <cell r="F685">
            <v>6.4</v>
          </cell>
          <cell r="G685">
            <v>5</v>
          </cell>
          <cell r="H685">
            <v>144</v>
          </cell>
          <cell r="I685" t="str">
            <v>kWh</v>
          </cell>
          <cell r="J685" t="str">
            <v>2x3/7+1x4/7</v>
          </cell>
          <cell r="K685">
            <v>0</v>
          </cell>
          <cell r="L685">
            <v>2</v>
          </cell>
          <cell r="M685">
            <v>1</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629999795.6090225</v>
          </cell>
          <cell r="BX685">
            <v>629999795.6090225</v>
          </cell>
          <cell r="BY685">
            <v>435272.58605714276</v>
          </cell>
          <cell r="BZ685">
            <v>183272.66781353383</v>
          </cell>
          <cell r="CA685">
            <v>143181.77172932331</v>
          </cell>
          <cell r="CB685">
            <v>196941.97440000001</v>
          </cell>
          <cell r="CC685">
            <v>612657</v>
          </cell>
          <cell r="CD685">
            <v>1571326</v>
          </cell>
          <cell r="CE685">
            <v>233893.44</v>
          </cell>
          <cell r="CF685">
            <v>528461.5384615385</v>
          </cell>
          <cell r="CG685">
            <v>1</v>
          </cell>
          <cell r="CH685">
            <v>1.1876261559404779</v>
          </cell>
          <cell r="CI685">
            <v>0.86257324810054969</v>
          </cell>
          <cell r="CJ685">
            <v>1524082.0040615385</v>
          </cell>
        </row>
        <row r="686">
          <cell r="A686">
            <v>0</v>
          </cell>
          <cell r="B686" t="str">
            <v xml:space="preserve">M¸y khoan giÕng khai th¸c n­íc ngÇm, khoan xoay - c«ng suÊt: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row>
        <row r="687">
          <cell r="A687">
            <v>558</v>
          </cell>
          <cell r="B687" t="str">
            <v xml:space="preserve">          54 CV</v>
          </cell>
          <cell r="C687">
            <v>220</v>
          </cell>
          <cell r="D687">
            <v>0.95</v>
          </cell>
          <cell r="E687">
            <v>15</v>
          </cell>
          <cell r="F687">
            <v>6.5</v>
          </cell>
          <cell r="G687">
            <v>5</v>
          </cell>
          <cell r="H687">
            <v>19.440000000000001</v>
          </cell>
          <cell r="I687" t="str">
            <v>lÝt diezel</v>
          </cell>
          <cell r="J687" t="str">
            <v>2x3/7+1x4/7</v>
          </cell>
          <cell r="K687">
            <v>0</v>
          </cell>
          <cell r="L687">
            <v>2</v>
          </cell>
          <cell r="M687">
            <v>1</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1117199300.9708738</v>
          </cell>
          <cell r="BX687">
            <v>1117199300.9708738</v>
          </cell>
          <cell r="BY687">
            <v>723640.45631067955</v>
          </cell>
          <cell r="BZ687">
            <v>330081.61165048549</v>
          </cell>
          <cell r="CA687">
            <v>253908.93203883496</v>
          </cell>
          <cell r="CB687">
            <v>418446</v>
          </cell>
          <cell r="CC687">
            <v>612657</v>
          </cell>
          <cell r="CD687">
            <v>2338734</v>
          </cell>
          <cell r="CE687">
            <v>204491.12727272729</v>
          </cell>
          <cell r="CF687">
            <v>528461.5384615385</v>
          </cell>
          <cell r="CG687">
            <v>1</v>
          </cell>
          <cell r="CH687">
            <v>0.48869179600886919</v>
          </cell>
          <cell r="CI687">
            <v>0.86257324810054969</v>
          </cell>
          <cell r="CJ687">
            <v>2040583.6657342657</v>
          </cell>
        </row>
        <row r="688">
          <cell r="A688">
            <v>559</v>
          </cell>
          <cell r="B688" t="str">
            <v xml:space="preserve">          300 CV</v>
          </cell>
          <cell r="C688">
            <v>220</v>
          </cell>
          <cell r="D688">
            <v>0.95</v>
          </cell>
          <cell r="E688">
            <v>13</v>
          </cell>
          <cell r="F688">
            <v>3.9</v>
          </cell>
          <cell r="G688">
            <v>5</v>
          </cell>
          <cell r="H688">
            <v>97.2</v>
          </cell>
          <cell r="I688" t="str">
            <v>lÝt diezel</v>
          </cell>
          <cell r="J688" t="str">
            <v>2x3/7+1x4/7+1x6/7</v>
          </cell>
          <cell r="K688">
            <v>0</v>
          </cell>
          <cell r="L688">
            <v>2</v>
          </cell>
          <cell r="M688">
            <v>1</v>
          </cell>
          <cell r="N688">
            <v>0</v>
          </cell>
          <cell r="O688">
            <v>1</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7036900329.4117641</v>
          </cell>
          <cell r="BX688">
            <v>7036900329.4117641</v>
          </cell>
          <cell r="BY688">
            <v>3950259.9576470582</v>
          </cell>
          <cell r="BZ688">
            <v>1247450.5129411763</v>
          </cell>
          <cell r="CA688">
            <v>1599295.5294117646</v>
          </cell>
          <cell r="CB688">
            <v>2092230</v>
          </cell>
          <cell r="CC688">
            <v>920559</v>
          </cell>
          <cell r="CD688">
            <v>9809795</v>
          </cell>
          <cell r="CE688">
            <v>1022455.6363636365</v>
          </cell>
          <cell r="CF688">
            <v>802307.69230769237</v>
          </cell>
          <cell r="CG688">
            <v>1</v>
          </cell>
          <cell r="CH688">
            <v>0.48869179600886925</v>
          </cell>
          <cell r="CI688">
            <v>0.87154402086959382</v>
          </cell>
          <cell r="CJ688">
            <v>8621769.3286713287</v>
          </cell>
        </row>
        <row r="689">
          <cell r="A689">
            <v>0</v>
          </cell>
          <cell r="B689" t="str">
            <v>M¸y vµ thiÕt bÞ khoan ®Æt ®­êng c¸p ngÇm:</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row>
        <row r="690">
          <cell r="A690">
            <v>560</v>
          </cell>
          <cell r="B690" t="str">
            <v xml:space="preserve">              M¸y khoan ngÇm cã ®Þnh h­íng</v>
          </cell>
          <cell r="C690">
            <v>240</v>
          </cell>
          <cell r="D690">
            <v>0.95</v>
          </cell>
          <cell r="E690">
            <v>15</v>
          </cell>
          <cell r="F690">
            <v>3.5</v>
          </cell>
          <cell r="G690">
            <v>6</v>
          </cell>
          <cell r="H690">
            <v>201</v>
          </cell>
          <cell r="I690" t="str">
            <v>kWh</v>
          </cell>
          <cell r="J690" t="str">
            <v>1x4/7+1x7/7</v>
          </cell>
          <cell r="K690">
            <v>0</v>
          </cell>
          <cell r="L690">
            <v>0</v>
          </cell>
          <cell r="M690">
            <v>1</v>
          </cell>
          <cell r="N690">
            <v>0</v>
          </cell>
          <cell r="O690">
            <v>0</v>
          </cell>
          <cell r="P690">
            <v>1</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5179299867.6884212</v>
          </cell>
          <cell r="BX690">
            <v>5179299867.6884212</v>
          </cell>
          <cell r="BY690">
            <v>3075209.2964399997</v>
          </cell>
          <cell r="BZ690">
            <v>755314.56403789483</v>
          </cell>
          <cell r="CA690">
            <v>1294824.9669221053</v>
          </cell>
          <cell r="CB690">
            <v>274898.17260000005</v>
          </cell>
          <cell r="CC690">
            <v>586219</v>
          </cell>
          <cell r="CD690">
            <v>5986466</v>
          </cell>
          <cell r="CE690">
            <v>326476.26</v>
          </cell>
          <cell r="CF690">
            <v>519230.76923076925</v>
          </cell>
          <cell r="CG690">
            <v>1</v>
          </cell>
          <cell r="CH690">
            <v>1.1876261559404777</v>
          </cell>
          <cell r="CI690">
            <v>0.88572831865014479</v>
          </cell>
          <cell r="CJ690">
            <v>5971055.8566307686</v>
          </cell>
        </row>
        <row r="691">
          <cell r="A691">
            <v>561</v>
          </cell>
          <cell r="B691" t="str">
            <v xml:space="preserve">              HÖ thèng STS (phôc vô khoan ngÇm cã ®Þnh h­íng khi khoan qua s«ng n­íc)</v>
          </cell>
          <cell r="C691">
            <v>120</v>
          </cell>
          <cell r="D691">
            <v>0.95</v>
          </cell>
          <cell r="E691">
            <v>15</v>
          </cell>
          <cell r="F691">
            <v>3.5</v>
          </cell>
          <cell r="G691">
            <v>6</v>
          </cell>
          <cell r="H691">
            <v>1.6</v>
          </cell>
          <cell r="I691" t="str">
            <v>kWh</v>
          </cell>
          <cell r="J691" t="str">
            <v>1x4/7+1x6/7</v>
          </cell>
          <cell r="K691">
            <v>0</v>
          </cell>
          <cell r="L691">
            <v>0</v>
          </cell>
          <cell r="M691">
            <v>1</v>
          </cell>
          <cell r="N691">
            <v>0</v>
          </cell>
          <cell r="O691">
            <v>1</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1531399960.8454738</v>
          </cell>
          <cell r="BX691">
            <v>1531399960.8454738</v>
          </cell>
          <cell r="BY691">
            <v>1818537.4535039999</v>
          </cell>
          <cell r="BZ691">
            <v>446658.32191326318</v>
          </cell>
          <cell r="CA691">
            <v>765699.98042273684</v>
          </cell>
          <cell r="CB691">
            <v>2188.2441600000002</v>
          </cell>
          <cell r="CC691">
            <v>533444</v>
          </cell>
          <cell r="CD691">
            <v>3566527.9999999995</v>
          </cell>
          <cell r="CE691">
            <v>2598.8160000000003</v>
          </cell>
          <cell r="CF691">
            <v>470000</v>
          </cell>
          <cell r="CG691">
            <v>1</v>
          </cell>
          <cell r="CH691">
            <v>1.1876261559404779</v>
          </cell>
          <cell r="CI691">
            <v>0.88106717856044869</v>
          </cell>
          <cell r="CJ691">
            <v>3503494.5718399999</v>
          </cell>
        </row>
        <row r="692">
          <cell r="A692">
            <v>0</v>
          </cell>
          <cell r="B692" t="str">
            <v>M¸y khoan ®Æt ®­êng èng ngÇm:</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row>
        <row r="693">
          <cell r="A693">
            <v>562</v>
          </cell>
          <cell r="B693" t="str">
            <v xml:space="preserve">            Bé thiÕt bÞ khoan ®Æt ®­êng èng ngÇm ®­êng kÝnh èng ngÇm &lt;=600 mm</v>
          </cell>
          <cell r="C693">
            <v>120</v>
          </cell>
          <cell r="D693">
            <v>0.95</v>
          </cell>
          <cell r="E693">
            <v>15</v>
          </cell>
          <cell r="F693">
            <v>3.5</v>
          </cell>
          <cell r="G693">
            <v>6</v>
          </cell>
          <cell r="H693">
            <v>107.1</v>
          </cell>
          <cell r="I693" t="str">
            <v>lÝt diezel</v>
          </cell>
          <cell r="J693" t="str">
            <v>4x3/7+4x4/7+3x5/7+  3x6/7+1x7/7</v>
          </cell>
          <cell r="K693">
            <v>0</v>
          </cell>
          <cell r="L693">
            <v>4</v>
          </cell>
          <cell r="M693">
            <v>4</v>
          </cell>
          <cell r="N693">
            <v>3</v>
          </cell>
          <cell r="O693">
            <v>3</v>
          </cell>
          <cell r="P693">
            <v>1</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3580699894.2568426</v>
          </cell>
          <cell r="BX693">
            <v>3580699894.2568426</v>
          </cell>
          <cell r="BY693">
            <v>4252081.1244299999</v>
          </cell>
          <cell r="BZ693">
            <v>1044370.8024915792</v>
          </cell>
          <cell r="CA693">
            <v>1790349.9471284214</v>
          </cell>
          <cell r="CB693">
            <v>2305327.5</v>
          </cell>
          <cell r="CC693">
            <v>3752551</v>
          </cell>
          <cell r="CD693">
            <v>13600121</v>
          </cell>
          <cell r="CE693">
            <v>1126594.6363636365</v>
          </cell>
          <cell r="CF693">
            <v>3288461.5384615385</v>
          </cell>
          <cell r="CG693">
            <v>1</v>
          </cell>
          <cell r="CH693">
            <v>0.54536856095733133</v>
          </cell>
          <cell r="CI693">
            <v>0.87632694091606977</v>
          </cell>
          <cell r="CJ693">
            <v>11880899.552497759</v>
          </cell>
        </row>
        <row r="694">
          <cell r="A694">
            <v>0</v>
          </cell>
          <cell r="B694">
            <v>0</v>
          </cell>
          <cell r="C694">
            <v>0</v>
          </cell>
          <cell r="D694">
            <v>0</v>
          </cell>
          <cell r="E694">
            <v>0</v>
          </cell>
          <cell r="F694">
            <v>0</v>
          </cell>
          <cell r="G694">
            <v>0</v>
          </cell>
          <cell r="H694">
            <v>19.7</v>
          </cell>
          <cell r="I694" t="str">
            <v>lÝt x¨ng</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455440.62595000002</v>
          </cell>
          <cell r="CC694">
            <v>0</v>
          </cell>
          <cell r="CD694">
            <v>0</v>
          </cell>
          <cell r="CE694">
            <v>287394.34545454546</v>
          </cell>
          <cell r="CF694">
            <v>0</v>
          </cell>
          <cell r="CG694">
            <v>0</v>
          </cell>
          <cell r="CH694">
            <v>0</v>
          </cell>
          <cell r="CI694">
            <v>0</v>
          </cell>
          <cell r="CJ694">
            <v>0</v>
          </cell>
        </row>
        <row r="695">
          <cell r="A695">
            <v>563</v>
          </cell>
          <cell r="B695" t="str">
            <v xml:space="preserve">            M¸y khoan ngang U§B-4</v>
          </cell>
          <cell r="C695">
            <v>120</v>
          </cell>
          <cell r="D695">
            <v>0.95</v>
          </cell>
          <cell r="E695">
            <v>17</v>
          </cell>
          <cell r="F695">
            <v>4.2</v>
          </cell>
          <cell r="G695">
            <v>6</v>
          </cell>
          <cell r="H695">
            <v>32.9</v>
          </cell>
          <cell r="I695" t="str">
            <v>lÝt x¨ng</v>
          </cell>
          <cell r="J695" t="str">
            <v>3x3/7+2x4/7+                              2x6/7+1x7/7</v>
          </cell>
          <cell r="K695">
            <v>0</v>
          </cell>
          <cell r="L695">
            <v>3</v>
          </cell>
          <cell r="M695">
            <v>2</v>
          </cell>
          <cell r="N695">
            <v>0</v>
          </cell>
          <cell r="O695">
            <v>2</v>
          </cell>
          <cell r="P695">
            <v>1</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405000244.03036058</v>
          </cell>
          <cell r="BX695">
            <v>405000244.03036058</v>
          </cell>
          <cell r="BY695">
            <v>545062.82842419355</v>
          </cell>
          <cell r="BZ695">
            <v>141750.0854106262</v>
          </cell>
          <cell r="CA695">
            <v>202500.12201518027</v>
          </cell>
          <cell r="CB695">
            <v>760608.96415000001</v>
          </cell>
          <cell r="CC695">
            <v>2008237</v>
          </cell>
          <cell r="CD695">
            <v>3658159</v>
          </cell>
          <cell r="CE695">
            <v>479963.14545454539</v>
          </cell>
          <cell r="CF695">
            <v>1761538.4615384615</v>
          </cell>
          <cell r="CG695">
            <v>1</v>
          </cell>
          <cell r="CH695">
            <v>0.63102483414840693</v>
          </cell>
          <cell r="CI695">
            <v>0.87715666106065249</v>
          </cell>
          <cell r="CJ695">
            <v>3130814.6428430071</v>
          </cell>
        </row>
        <row r="696">
          <cell r="A696">
            <v>0</v>
          </cell>
          <cell r="B696" t="str">
            <v>M¸y khoan t¹o lç neo gia cè m¸i ta luy:</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row>
        <row r="697">
          <cell r="A697">
            <v>564</v>
          </cell>
          <cell r="B697" t="str">
            <v xml:space="preserve">             M¸y khoan YG 60</v>
          </cell>
          <cell r="C697">
            <v>220</v>
          </cell>
          <cell r="D697">
            <v>0.95</v>
          </cell>
          <cell r="E697">
            <v>15</v>
          </cell>
          <cell r="F697">
            <v>4.5</v>
          </cell>
          <cell r="G697">
            <v>5</v>
          </cell>
          <cell r="H697">
            <v>28.4</v>
          </cell>
          <cell r="I697" t="str">
            <v>lÝt diezel</v>
          </cell>
          <cell r="J697" t="str">
            <v>2x3/7+1x4/7</v>
          </cell>
          <cell r="K697">
            <v>0</v>
          </cell>
          <cell r="L697">
            <v>2</v>
          </cell>
          <cell r="M697">
            <v>1</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909999663.15789473</v>
          </cell>
          <cell r="BX697">
            <v>909999663.15789473</v>
          </cell>
          <cell r="BY697">
            <v>589431.6</v>
          </cell>
          <cell r="BZ697">
            <v>186136.2947368421</v>
          </cell>
          <cell r="CA697">
            <v>206818.10526315789</v>
          </cell>
          <cell r="CB697">
            <v>611310</v>
          </cell>
          <cell r="CC697">
            <v>612657</v>
          </cell>
          <cell r="CD697">
            <v>2206353</v>
          </cell>
          <cell r="CE697">
            <v>298742.18181818182</v>
          </cell>
          <cell r="CF697">
            <v>528461.5384615385</v>
          </cell>
          <cell r="CG697">
            <v>1</v>
          </cell>
          <cell r="CH697">
            <v>0.48869179600886919</v>
          </cell>
          <cell r="CI697">
            <v>0.86257324810054969</v>
          </cell>
          <cell r="CJ697">
            <v>1809589.7202797201</v>
          </cell>
        </row>
        <row r="698">
          <cell r="A698">
            <v>0</v>
          </cell>
          <cell r="B698" t="str">
            <v>Bóa diezel ,tù hµnh, b¸nh xÝch - träng l­îng ®Çu bóa:</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row>
        <row r="699">
          <cell r="A699">
            <v>565</v>
          </cell>
          <cell r="B699" t="str">
            <v xml:space="preserve">          0,6 T</v>
          </cell>
          <cell r="C699">
            <v>220</v>
          </cell>
          <cell r="D699">
            <v>0.95</v>
          </cell>
          <cell r="E699">
            <v>17</v>
          </cell>
          <cell r="F699">
            <v>4.74</v>
          </cell>
          <cell r="G699">
            <v>5</v>
          </cell>
          <cell r="H699">
            <v>45</v>
          </cell>
          <cell r="I699" t="str">
            <v>lÝt diezel</v>
          </cell>
          <cell r="J699" t="str">
            <v>1x2/7+1x4/7+1x5/7</v>
          </cell>
          <cell r="K699">
            <v>1</v>
          </cell>
          <cell r="L699">
            <v>0</v>
          </cell>
          <cell r="M699">
            <v>1</v>
          </cell>
          <cell r="N699">
            <v>1</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771450521.43684816</v>
          </cell>
          <cell r="BX699">
            <v>771450521.43684816</v>
          </cell>
          <cell r="BY699">
            <v>566314.81460023182</v>
          </cell>
          <cell r="BZ699">
            <v>166212.52143684821</v>
          </cell>
          <cell r="CA699">
            <v>175329.66396292005</v>
          </cell>
          <cell r="CB699">
            <v>968625</v>
          </cell>
          <cell r="CC699">
            <v>655036</v>
          </cell>
          <cell r="CD699">
            <v>2531518</v>
          </cell>
          <cell r="CE699">
            <v>473359.09090909094</v>
          </cell>
          <cell r="CF699">
            <v>568461.5384615385</v>
          </cell>
          <cell r="CG699">
            <v>1</v>
          </cell>
          <cell r="CH699">
            <v>0.48869179600886919</v>
          </cell>
          <cell r="CI699">
            <v>0.86783251372678527</v>
          </cell>
          <cell r="CJ699">
            <v>1949677.6293706296</v>
          </cell>
        </row>
        <row r="700">
          <cell r="A700">
            <v>566</v>
          </cell>
          <cell r="B700" t="str">
            <v xml:space="preserve">          1,2 T</v>
          </cell>
          <cell r="C700">
            <v>220</v>
          </cell>
          <cell r="D700">
            <v>0.95</v>
          </cell>
          <cell r="E700">
            <v>17</v>
          </cell>
          <cell r="F700">
            <v>4.4000000000000004</v>
          </cell>
          <cell r="G700">
            <v>5</v>
          </cell>
          <cell r="H700">
            <v>56.4</v>
          </cell>
          <cell r="I700" t="str">
            <v>lÝt diezel</v>
          </cell>
          <cell r="J700" t="str">
            <v>1x2/7+1x4/7+1x5/7</v>
          </cell>
          <cell r="K700">
            <v>1</v>
          </cell>
          <cell r="L700">
            <v>0</v>
          </cell>
          <cell r="M700">
            <v>1</v>
          </cell>
          <cell r="N700">
            <v>1</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982049863.01369858</v>
          </cell>
          <cell r="BX700">
            <v>982049863.01369858</v>
          </cell>
          <cell r="BY700">
            <v>720913.87671232875</v>
          </cell>
          <cell r="BZ700">
            <v>196409.97260273973</v>
          </cell>
          <cell r="CA700">
            <v>223193.15068493149</v>
          </cell>
          <cell r="CB700">
            <v>1214010</v>
          </cell>
          <cell r="CC700">
            <v>655036</v>
          </cell>
          <cell r="CD700">
            <v>3009563</v>
          </cell>
          <cell r="CE700">
            <v>593276.72727272729</v>
          </cell>
          <cell r="CF700">
            <v>568461.5384615385</v>
          </cell>
          <cell r="CG700">
            <v>1</v>
          </cell>
          <cell r="CH700">
            <v>0.48869179600886919</v>
          </cell>
          <cell r="CI700">
            <v>0.86783251372678527</v>
          </cell>
          <cell r="CJ700">
            <v>2302255.2657342656</v>
          </cell>
        </row>
        <row r="701">
          <cell r="A701">
            <v>567</v>
          </cell>
          <cell r="B701" t="str">
            <v xml:space="preserve">          1,8 T</v>
          </cell>
          <cell r="C701">
            <v>220</v>
          </cell>
          <cell r="D701">
            <v>0.95</v>
          </cell>
          <cell r="E701">
            <v>17</v>
          </cell>
          <cell r="F701">
            <v>4.4000000000000004</v>
          </cell>
          <cell r="G701">
            <v>5</v>
          </cell>
          <cell r="H701">
            <v>58.5</v>
          </cell>
          <cell r="I701" t="str">
            <v>lÝt diezel</v>
          </cell>
          <cell r="J701" t="str">
            <v>1x2/7+1x4/7+1x6/7</v>
          </cell>
          <cell r="K701">
            <v>1</v>
          </cell>
          <cell r="L701">
            <v>0</v>
          </cell>
          <cell r="M701">
            <v>1</v>
          </cell>
          <cell r="N701">
            <v>0</v>
          </cell>
          <cell r="O701">
            <v>1</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1076150019.5694716</v>
          </cell>
          <cell r="BX701">
            <v>1076150019.5694716</v>
          </cell>
          <cell r="BY701">
            <v>789991.94618395297</v>
          </cell>
          <cell r="BZ701">
            <v>215230.00391389432</v>
          </cell>
          <cell r="CA701">
            <v>244579.54990215265</v>
          </cell>
          <cell r="CB701">
            <v>1259212.5</v>
          </cell>
          <cell r="CC701">
            <v>699015</v>
          </cell>
          <cell r="CD701">
            <v>3208029</v>
          </cell>
          <cell r="CE701">
            <v>615366.81818181823</v>
          </cell>
          <cell r="CF701">
            <v>610769.23076923075</v>
          </cell>
          <cell r="CG701">
            <v>1</v>
          </cell>
          <cell r="CH701">
            <v>0.48869179600886919</v>
          </cell>
          <cell r="CI701">
            <v>0.87375697341148728</v>
          </cell>
          <cell r="CJ701">
            <v>2475937.5489510493</v>
          </cell>
        </row>
        <row r="702">
          <cell r="A702">
            <v>568</v>
          </cell>
          <cell r="B702" t="str">
            <v xml:space="preserve">          3,5 T</v>
          </cell>
          <cell r="C702">
            <v>220</v>
          </cell>
          <cell r="D702">
            <v>0.95</v>
          </cell>
          <cell r="E702">
            <v>16</v>
          </cell>
          <cell r="F702">
            <v>3.88</v>
          </cell>
          <cell r="G702">
            <v>5</v>
          </cell>
          <cell r="H702">
            <v>61.5</v>
          </cell>
          <cell r="I702" t="str">
            <v>lÝt diezel</v>
          </cell>
          <cell r="J702" t="str">
            <v>2x2/7+1x4/7+1x6/7</v>
          </cell>
          <cell r="K702">
            <v>2</v>
          </cell>
          <cell r="L702">
            <v>0</v>
          </cell>
          <cell r="M702">
            <v>1</v>
          </cell>
          <cell r="N702">
            <v>0</v>
          </cell>
          <cell r="O702">
            <v>1</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2053800041.5282393</v>
          </cell>
          <cell r="BX702">
            <v>2053800041.5282393</v>
          </cell>
          <cell r="BY702">
            <v>1418989.1196013291</v>
          </cell>
          <cell r="BZ702">
            <v>362215.64368770766</v>
          </cell>
          <cell r="CA702">
            <v>466772.73671096348</v>
          </cell>
          <cell r="CB702">
            <v>1323787.5</v>
          </cell>
          <cell r="CC702">
            <v>864586</v>
          </cell>
          <cell r="CD702">
            <v>4436351</v>
          </cell>
          <cell r="CE702">
            <v>646924.09090909094</v>
          </cell>
          <cell r="CF702">
            <v>751538.46153846162</v>
          </cell>
          <cell r="CG702">
            <v>1</v>
          </cell>
          <cell r="CH702">
            <v>0.48869179600886919</v>
          </cell>
          <cell r="CI702">
            <v>0.86924662386212781</v>
          </cell>
          <cell r="CJ702">
            <v>3646440.0524475523</v>
          </cell>
        </row>
        <row r="703">
          <cell r="A703">
            <v>569</v>
          </cell>
          <cell r="B703" t="str">
            <v xml:space="preserve">          4,5 T</v>
          </cell>
          <cell r="C703">
            <v>220</v>
          </cell>
          <cell r="D703">
            <v>0.95</v>
          </cell>
          <cell r="E703">
            <v>16</v>
          </cell>
          <cell r="F703">
            <v>3.88</v>
          </cell>
          <cell r="G703">
            <v>5</v>
          </cell>
          <cell r="H703">
            <v>64.5</v>
          </cell>
          <cell r="I703" t="str">
            <v>lÝt diezel</v>
          </cell>
          <cell r="J703" t="str">
            <v>2x2/7+1x4/7+1x6/7</v>
          </cell>
          <cell r="K703">
            <v>2</v>
          </cell>
          <cell r="L703">
            <v>0</v>
          </cell>
          <cell r="M703">
            <v>1</v>
          </cell>
          <cell r="N703">
            <v>0</v>
          </cell>
          <cell r="O703">
            <v>1</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2400300041.5282393</v>
          </cell>
          <cell r="BX703">
            <v>2400300041.5282393</v>
          </cell>
          <cell r="BY703">
            <v>1658389.1196013289</v>
          </cell>
          <cell r="BZ703">
            <v>423325.64368770766</v>
          </cell>
          <cell r="CA703">
            <v>545522.73671096342</v>
          </cell>
          <cell r="CB703">
            <v>1388362.5</v>
          </cell>
          <cell r="CC703">
            <v>864586</v>
          </cell>
          <cell r="CD703">
            <v>4880186</v>
          </cell>
          <cell r="CE703">
            <v>678481.36363636365</v>
          </cell>
          <cell r="CF703">
            <v>751538.46153846162</v>
          </cell>
          <cell r="CG703">
            <v>1</v>
          </cell>
          <cell r="CH703">
            <v>0.48869179600886919</v>
          </cell>
          <cell r="CI703">
            <v>0.86924662386212781</v>
          </cell>
          <cell r="CJ703">
            <v>4057257.3251748253</v>
          </cell>
        </row>
        <row r="704">
          <cell r="A704">
            <v>0</v>
          </cell>
          <cell r="B704" t="str">
            <v>Bóa diezel ch¹y trªn ray - träng l­îng ®Çu bóa:</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row>
        <row r="705">
          <cell r="A705">
            <v>570</v>
          </cell>
          <cell r="B705" t="str">
            <v xml:space="preserve">             1,2 T</v>
          </cell>
          <cell r="C705">
            <v>220</v>
          </cell>
          <cell r="D705">
            <v>0.95</v>
          </cell>
          <cell r="E705">
            <v>16</v>
          </cell>
          <cell r="F705">
            <v>3.88</v>
          </cell>
          <cell r="G705">
            <v>5</v>
          </cell>
          <cell r="H705">
            <v>24</v>
          </cell>
          <cell r="I705" t="str">
            <v>lÝt diezel</v>
          </cell>
          <cell r="J705" t="str">
            <v>1x2/7+1x3/7+1x4/7</v>
          </cell>
          <cell r="K705">
            <v>1</v>
          </cell>
          <cell r="L705">
            <v>1</v>
          </cell>
          <cell r="M705">
            <v>1</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505599601.17674422</v>
          </cell>
          <cell r="BX705">
            <v>505599601.17674422</v>
          </cell>
          <cell r="BY705">
            <v>349323.36081302329</v>
          </cell>
          <cell r="BZ705">
            <v>89169.384207534895</v>
          </cell>
          <cell r="CA705">
            <v>114909.00026744188</v>
          </cell>
          <cell r="CB705">
            <v>516600</v>
          </cell>
          <cell r="CC705">
            <v>584670</v>
          </cell>
          <cell r="CD705">
            <v>1673983</v>
          </cell>
          <cell r="CE705">
            <v>252458.18181818182</v>
          </cell>
          <cell r="CF705">
            <v>503076.92307692312</v>
          </cell>
          <cell r="CG705">
            <v>1</v>
          </cell>
          <cell r="CH705">
            <v>0.51042650077862484</v>
          </cell>
          <cell r="CI705">
            <v>0.86044593202477149</v>
          </cell>
          <cell r="CJ705">
            <v>1330021.9748354517</v>
          </cell>
        </row>
        <row r="706">
          <cell r="A706">
            <v>0</v>
          </cell>
          <cell r="B706">
            <v>0</v>
          </cell>
          <cell r="C706">
            <v>0</v>
          </cell>
          <cell r="D706">
            <v>0</v>
          </cell>
          <cell r="E706">
            <v>0</v>
          </cell>
          <cell r="F706">
            <v>0</v>
          </cell>
          <cell r="G706">
            <v>0</v>
          </cell>
          <cell r="H706">
            <v>14.12</v>
          </cell>
          <cell r="I706" t="str">
            <v>kWh</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19311.254712000002</v>
          </cell>
          <cell r="CC706">
            <v>0</v>
          </cell>
          <cell r="CD706">
            <v>0</v>
          </cell>
          <cell r="CE706">
            <v>22934.551199999998</v>
          </cell>
          <cell r="CF706">
            <v>0</v>
          </cell>
          <cell r="CG706">
            <v>0</v>
          </cell>
          <cell r="CH706">
            <v>0</v>
          </cell>
          <cell r="CI706">
            <v>0</v>
          </cell>
          <cell r="CJ706">
            <v>0</v>
          </cell>
        </row>
        <row r="707">
          <cell r="A707">
            <v>571</v>
          </cell>
          <cell r="B707" t="str">
            <v xml:space="preserve">             1,8 T</v>
          </cell>
          <cell r="C707">
            <v>220</v>
          </cell>
          <cell r="D707">
            <v>0.95</v>
          </cell>
          <cell r="E707">
            <v>16</v>
          </cell>
          <cell r="F707">
            <v>3.88</v>
          </cell>
          <cell r="G707">
            <v>5</v>
          </cell>
          <cell r="H707">
            <v>30</v>
          </cell>
          <cell r="I707" t="str">
            <v>lÝt diezel</v>
          </cell>
          <cell r="J707" t="str">
            <v>1x2/7+1x3/7+1x5/7</v>
          </cell>
          <cell r="K707">
            <v>1</v>
          </cell>
          <cell r="L707">
            <v>1</v>
          </cell>
          <cell r="M707">
            <v>0</v>
          </cell>
          <cell r="N707">
            <v>1</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743699352.00730896</v>
          </cell>
          <cell r="BX707">
            <v>743699352.00730896</v>
          </cell>
          <cell r="BY707">
            <v>513828.6432050498</v>
          </cell>
          <cell r="BZ707">
            <v>131161.52208128903</v>
          </cell>
          <cell r="CA707">
            <v>169022.58000166115</v>
          </cell>
          <cell r="CB707">
            <v>645750</v>
          </cell>
          <cell r="CC707">
            <v>623052</v>
          </cell>
          <cell r="CD707">
            <v>2102126</v>
          </cell>
          <cell r="CE707">
            <v>315572.72727272729</v>
          </cell>
          <cell r="CF707">
            <v>538461.5384615385</v>
          </cell>
          <cell r="CG707">
            <v>1</v>
          </cell>
          <cell r="CH707">
            <v>0.50622865126052774</v>
          </cell>
          <cell r="CI707">
            <v>0.86423210014820351</v>
          </cell>
          <cell r="CJ707">
            <v>1689147.3457280286</v>
          </cell>
        </row>
        <row r="708">
          <cell r="A708">
            <v>0</v>
          </cell>
          <cell r="B708">
            <v>0</v>
          </cell>
          <cell r="C708">
            <v>0</v>
          </cell>
          <cell r="D708">
            <v>0</v>
          </cell>
          <cell r="E708">
            <v>0</v>
          </cell>
          <cell r="F708">
            <v>0</v>
          </cell>
          <cell r="G708">
            <v>0</v>
          </cell>
          <cell r="H708">
            <v>14.12</v>
          </cell>
          <cell r="I708" t="str">
            <v>kWh</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19311.254712000002</v>
          </cell>
          <cell r="CC708">
            <v>0</v>
          </cell>
          <cell r="CD708">
            <v>0</v>
          </cell>
          <cell r="CE708">
            <v>22934.551199999998</v>
          </cell>
          <cell r="CF708">
            <v>0</v>
          </cell>
          <cell r="CG708">
            <v>0</v>
          </cell>
          <cell r="CH708">
            <v>0</v>
          </cell>
          <cell r="CI708">
            <v>0</v>
          </cell>
          <cell r="CJ708">
            <v>0</v>
          </cell>
        </row>
        <row r="709">
          <cell r="A709">
            <v>572</v>
          </cell>
          <cell r="B709" t="str">
            <v xml:space="preserve">             2,2 T</v>
          </cell>
          <cell r="C709">
            <v>220</v>
          </cell>
          <cell r="D709">
            <v>0.95</v>
          </cell>
          <cell r="E709">
            <v>14</v>
          </cell>
          <cell r="F709">
            <v>3.52</v>
          </cell>
          <cell r="G709">
            <v>5</v>
          </cell>
          <cell r="H709">
            <v>33</v>
          </cell>
          <cell r="I709" t="str">
            <v>lÝt diezel</v>
          </cell>
          <cell r="J709" t="str">
            <v>1x2/7+1x3/7+1x5/7</v>
          </cell>
          <cell r="K709">
            <v>1</v>
          </cell>
          <cell r="L709">
            <v>1</v>
          </cell>
          <cell r="M709">
            <v>0</v>
          </cell>
          <cell r="N709">
            <v>1</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915099926.50485778</v>
          </cell>
          <cell r="BX709">
            <v>915099926.50485778</v>
          </cell>
          <cell r="BY709">
            <v>553219.50102339138</v>
          </cell>
          <cell r="BZ709">
            <v>146415.98824077725</v>
          </cell>
          <cell r="CA709">
            <v>207977.25602383132</v>
          </cell>
          <cell r="CB709">
            <v>710325</v>
          </cell>
          <cell r="CC709">
            <v>623052</v>
          </cell>
          <cell r="CD709">
            <v>2260301</v>
          </cell>
          <cell r="CE709">
            <v>347130</v>
          </cell>
          <cell r="CF709">
            <v>538461.5384615385</v>
          </cell>
          <cell r="CG709">
            <v>1</v>
          </cell>
          <cell r="CH709">
            <v>0.50468425620147583</v>
          </cell>
          <cell r="CI709">
            <v>0.86423210014820351</v>
          </cell>
          <cell r="CJ709">
            <v>1814310.2142564948</v>
          </cell>
        </row>
        <row r="710">
          <cell r="A710">
            <v>0</v>
          </cell>
          <cell r="B710">
            <v>0</v>
          </cell>
          <cell r="C710">
            <v>0</v>
          </cell>
          <cell r="D710">
            <v>0</v>
          </cell>
          <cell r="E710">
            <v>0</v>
          </cell>
          <cell r="F710">
            <v>0</v>
          </cell>
          <cell r="G710">
            <v>0</v>
          </cell>
          <cell r="H710">
            <v>14.12</v>
          </cell>
          <cell r="I710" t="str">
            <v>kWh</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19311.254712000002</v>
          </cell>
          <cell r="CC710">
            <v>0</v>
          </cell>
          <cell r="CD710">
            <v>0</v>
          </cell>
          <cell r="CE710">
            <v>22934.551199999998</v>
          </cell>
          <cell r="CF710">
            <v>0</v>
          </cell>
          <cell r="CG710">
            <v>0</v>
          </cell>
          <cell r="CH710">
            <v>0</v>
          </cell>
          <cell r="CI710">
            <v>0</v>
          </cell>
          <cell r="CJ710">
            <v>0</v>
          </cell>
        </row>
        <row r="711">
          <cell r="A711">
            <v>573</v>
          </cell>
          <cell r="B711" t="str">
            <v xml:space="preserve">             2,5 T</v>
          </cell>
          <cell r="C711">
            <v>220</v>
          </cell>
          <cell r="D711">
            <v>0.95</v>
          </cell>
          <cell r="E711">
            <v>14</v>
          </cell>
          <cell r="F711">
            <v>3.52</v>
          </cell>
          <cell r="G711">
            <v>5</v>
          </cell>
          <cell r="H711">
            <v>36</v>
          </cell>
          <cell r="I711" t="str">
            <v>lÝt diezel</v>
          </cell>
          <cell r="J711" t="str">
            <v>2x2/7+1x3/7+1x6/7</v>
          </cell>
          <cell r="K711">
            <v>2</v>
          </cell>
          <cell r="L711">
            <v>1</v>
          </cell>
          <cell r="M711">
            <v>0</v>
          </cell>
          <cell r="N711">
            <v>0</v>
          </cell>
          <cell r="O711">
            <v>1</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984799723.18863428</v>
          </cell>
          <cell r="BX711">
            <v>984799723.18863428</v>
          </cell>
          <cell r="BY711">
            <v>595356.19629131071</v>
          </cell>
          <cell r="BZ711">
            <v>157567.9557101815</v>
          </cell>
          <cell r="CA711">
            <v>223818.11890650782</v>
          </cell>
          <cell r="CB711">
            <v>774900</v>
          </cell>
          <cell r="CC711">
            <v>832601</v>
          </cell>
          <cell r="CD711">
            <v>2619009</v>
          </cell>
          <cell r="CE711">
            <v>378687.27272727276</v>
          </cell>
          <cell r="CF711">
            <v>721538.46153846162</v>
          </cell>
          <cell r="CG711">
            <v>1</v>
          </cell>
          <cell r="CH711">
            <v>0.51455743933295461</v>
          </cell>
          <cell r="CI711">
            <v>0.8666077287181515</v>
          </cell>
          <cell r="CJ711">
            <v>2114900.2567236908</v>
          </cell>
        </row>
        <row r="712">
          <cell r="A712">
            <v>0</v>
          </cell>
          <cell r="B712">
            <v>0</v>
          </cell>
          <cell r="C712">
            <v>0</v>
          </cell>
          <cell r="D712">
            <v>0</v>
          </cell>
          <cell r="E712">
            <v>0</v>
          </cell>
          <cell r="F712">
            <v>0</v>
          </cell>
          <cell r="G712">
            <v>0</v>
          </cell>
          <cell r="H712">
            <v>25.42</v>
          </cell>
          <cell r="I712" t="str">
            <v>kWh</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34765.729092000009</v>
          </cell>
          <cell r="CC712">
            <v>0</v>
          </cell>
          <cell r="CD712">
            <v>0</v>
          </cell>
          <cell r="CE712">
            <v>41288.689200000001</v>
          </cell>
          <cell r="CF712">
            <v>0</v>
          </cell>
          <cell r="CG712">
            <v>0</v>
          </cell>
          <cell r="CH712">
            <v>0</v>
          </cell>
          <cell r="CI712">
            <v>0</v>
          </cell>
          <cell r="CJ712">
            <v>0</v>
          </cell>
        </row>
        <row r="713">
          <cell r="A713">
            <v>574</v>
          </cell>
          <cell r="B713" t="str">
            <v xml:space="preserve">             3,5 T</v>
          </cell>
          <cell r="C713">
            <v>220</v>
          </cell>
          <cell r="D713">
            <v>0.95</v>
          </cell>
          <cell r="E713">
            <v>14</v>
          </cell>
          <cell r="F713">
            <v>3.52</v>
          </cell>
          <cell r="G713">
            <v>5</v>
          </cell>
          <cell r="H713">
            <v>48</v>
          </cell>
          <cell r="I713" t="str">
            <v>lÝt diezel</v>
          </cell>
          <cell r="J713" t="str">
            <v>2x2/7+1x3/7+1x6/7</v>
          </cell>
          <cell r="K713">
            <v>2</v>
          </cell>
          <cell r="L713">
            <v>1</v>
          </cell>
          <cell r="M713">
            <v>0</v>
          </cell>
          <cell r="N713">
            <v>0</v>
          </cell>
          <cell r="O713">
            <v>1</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1109400181.4837763</v>
          </cell>
          <cell r="BX713">
            <v>1109400181.4837763</v>
          </cell>
          <cell r="BY713">
            <v>670682.83698791941</v>
          </cell>
          <cell r="BZ713">
            <v>177504.02903740422</v>
          </cell>
          <cell r="CA713">
            <v>252136.40488267646</v>
          </cell>
          <cell r="CB713">
            <v>1033200</v>
          </cell>
          <cell r="CC713">
            <v>832601</v>
          </cell>
          <cell r="CD713">
            <v>3000890</v>
          </cell>
          <cell r="CE713">
            <v>504916.36363636365</v>
          </cell>
          <cell r="CF713">
            <v>721538.46153846162</v>
          </cell>
          <cell r="CG713">
            <v>1</v>
          </cell>
          <cell r="CH713">
            <v>0.50833950913251147</v>
          </cell>
          <cell r="CI713">
            <v>0.8666077287181515</v>
          </cell>
          <cell r="CJ713">
            <v>2364750.9069434339</v>
          </cell>
        </row>
        <row r="714">
          <cell r="A714">
            <v>0</v>
          </cell>
          <cell r="B714">
            <v>0</v>
          </cell>
          <cell r="C714">
            <v>0</v>
          </cell>
          <cell r="D714">
            <v>0</v>
          </cell>
          <cell r="E714">
            <v>0</v>
          </cell>
          <cell r="F714">
            <v>0</v>
          </cell>
          <cell r="G714">
            <v>0</v>
          </cell>
          <cell r="H714">
            <v>25.42</v>
          </cell>
          <cell r="I714" t="str">
            <v>kWh</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34765.729092000009</v>
          </cell>
          <cell r="CC714">
            <v>0</v>
          </cell>
          <cell r="CD714">
            <v>0</v>
          </cell>
          <cell r="CE714">
            <v>41288.689200000001</v>
          </cell>
          <cell r="CF714">
            <v>0</v>
          </cell>
          <cell r="CG714">
            <v>0</v>
          </cell>
          <cell r="CH714">
            <v>0</v>
          </cell>
          <cell r="CI714">
            <v>0</v>
          </cell>
          <cell r="CJ714">
            <v>0</v>
          </cell>
        </row>
        <row r="715">
          <cell r="A715">
            <v>575</v>
          </cell>
          <cell r="B715" t="str">
            <v xml:space="preserve">             4,5 T</v>
          </cell>
          <cell r="C715">
            <v>220</v>
          </cell>
          <cell r="D715">
            <v>0.95</v>
          </cell>
          <cell r="E715">
            <v>14</v>
          </cell>
          <cell r="F715">
            <v>3.52</v>
          </cell>
          <cell r="G715">
            <v>5</v>
          </cell>
          <cell r="H715">
            <v>63</v>
          </cell>
          <cell r="I715" t="str">
            <v>lÝt diezel</v>
          </cell>
          <cell r="J715" t="str">
            <v>2x2/7+1x3/7+1x6/7</v>
          </cell>
          <cell r="K715">
            <v>2</v>
          </cell>
          <cell r="L715">
            <v>1</v>
          </cell>
          <cell r="M715">
            <v>0</v>
          </cell>
          <cell r="N715">
            <v>0</v>
          </cell>
          <cell r="O715">
            <v>1</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1381587165.9017415</v>
          </cell>
          <cell r="BX715">
            <v>1381587165.9017415</v>
          </cell>
          <cell r="BY715">
            <v>835232.24120423466</v>
          </cell>
          <cell r="BZ715">
            <v>221053.94654427865</v>
          </cell>
          <cell r="CA715">
            <v>313997.08315948676</v>
          </cell>
          <cell r="CB715">
            <v>1356075</v>
          </cell>
          <cell r="CC715">
            <v>832601</v>
          </cell>
          <cell r="CD715">
            <v>3593725</v>
          </cell>
          <cell r="CE715">
            <v>662702.72727272729</v>
          </cell>
          <cell r="CF715">
            <v>721538.46153846162</v>
          </cell>
          <cell r="CG715">
            <v>1</v>
          </cell>
          <cell r="CH715">
            <v>0.50379970648569461</v>
          </cell>
          <cell r="CI715">
            <v>0.8666077287181515</v>
          </cell>
          <cell r="CJ715">
            <v>2792526.8835313604</v>
          </cell>
        </row>
        <row r="716">
          <cell r="A716">
            <v>0</v>
          </cell>
          <cell r="B716">
            <v>0</v>
          </cell>
          <cell r="C716">
            <v>0</v>
          </cell>
          <cell r="D716">
            <v>0</v>
          </cell>
          <cell r="E716">
            <v>0</v>
          </cell>
          <cell r="F716">
            <v>0</v>
          </cell>
          <cell r="G716">
            <v>0</v>
          </cell>
          <cell r="H716">
            <v>25.42</v>
          </cell>
          <cell r="I716" t="str">
            <v>kWh</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34765.729092000009</v>
          </cell>
          <cell r="CC716">
            <v>0</v>
          </cell>
          <cell r="CD716">
            <v>0</v>
          </cell>
          <cell r="CE716">
            <v>41288.689200000001</v>
          </cell>
          <cell r="CF716">
            <v>0</v>
          </cell>
          <cell r="CG716">
            <v>0</v>
          </cell>
          <cell r="CH716">
            <v>0</v>
          </cell>
          <cell r="CI716">
            <v>0</v>
          </cell>
          <cell r="CJ716">
            <v>0</v>
          </cell>
        </row>
        <row r="717">
          <cell r="A717">
            <v>576</v>
          </cell>
          <cell r="B717" t="str">
            <v xml:space="preserve">             5,5 T</v>
          </cell>
          <cell r="C717">
            <v>220</v>
          </cell>
          <cell r="D717">
            <v>0.95</v>
          </cell>
          <cell r="E717">
            <v>14</v>
          </cell>
          <cell r="F717">
            <v>3.52</v>
          </cell>
          <cell r="G717">
            <v>5</v>
          </cell>
          <cell r="H717">
            <v>78</v>
          </cell>
          <cell r="I717" t="str">
            <v>lÝt diezel</v>
          </cell>
          <cell r="J717" t="str">
            <v>2x2/7+1x3/7+1x6/7</v>
          </cell>
          <cell r="K717">
            <v>2</v>
          </cell>
          <cell r="L717">
            <v>1</v>
          </cell>
          <cell r="M717">
            <v>0</v>
          </cell>
          <cell r="N717">
            <v>0</v>
          </cell>
          <cell r="O717">
            <v>1</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1633600547.4106324</v>
          </cell>
          <cell r="BX717">
            <v>1633600547.4106324</v>
          </cell>
          <cell r="BY717">
            <v>987585.78548006411</v>
          </cell>
          <cell r="BZ717">
            <v>261376.08758570117</v>
          </cell>
          <cell r="CA717">
            <v>371272.85168423463</v>
          </cell>
          <cell r="CB717">
            <v>1678950</v>
          </cell>
          <cell r="CC717">
            <v>832601</v>
          </cell>
          <cell r="CD717">
            <v>4177944</v>
          </cell>
          <cell r="CE717">
            <v>820489.09090909094</v>
          </cell>
          <cell r="CF717">
            <v>721538.46153846162</v>
          </cell>
          <cell r="CG717">
            <v>1</v>
          </cell>
          <cell r="CH717">
            <v>0.50485847855293797</v>
          </cell>
          <cell r="CI717">
            <v>0.8666077287181515</v>
          </cell>
          <cell r="CJ717">
            <v>3212708.7254702593</v>
          </cell>
        </row>
        <row r="718">
          <cell r="A718">
            <v>0</v>
          </cell>
          <cell r="B718">
            <v>0</v>
          </cell>
          <cell r="C718">
            <v>0</v>
          </cell>
          <cell r="D718">
            <v>0</v>
          </cell>
          <cell r="E718">
            <v>0</v>
          </cell>
          <cell r="F718">
            <v>0</v>
          </cell>
          <cell r="G718">
            <v>0</v>
          </cell>
          <cell r="H718">
            <v>33.75</v>
          </cell>
          <cell r="I718" t="str">
            <v>kWh</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46158.275250000006</v>
          </cell>
          <cell r="CC718">
            <v>0</v>
          </cell>
          <cell r="CD718">
            <v>0</v>
          </cell>
          <cell r="CE718">
            <v>54818.775000000001</v>
          </cell>
          <cell r="CF718">
            <v>0</v>
          </cell>
          <cell r="CG718">
            <v>0</v>
          </cell>
          <cell r="CH718">
            <v>0</v>
          </cell>
          <cell r="CI718">
            <v>0</v>
          </cell>
          <cell r="CJ718">
            <v>0</v>
          </cell>
        </row>
        <row r="719">
          <cell r="A719">
            <v>0</v>
          </cell>
          <cell r="B719" t="str">
            <v xml:space="preserve">Bóa rung cäc c¸t, tù hµnh, b¸nh xÝch - c«ng suÊt: </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row>
        <row r="720">
          <cell r="A720">
            <v>577</v>
          </cell>
          <cell r="B720" t="str">
            <v xml:space="preserve">             60,0 kW</v>
          </cell>
          <cell r="C720">
            <v>220</v>
          </cell>
          <cell r="D720">
            <v>0.95</v>
          </cell>
          <cell r="E720">
            <v>16</v>
          </cell>
          <cell r="F720">
            <v>4.8</v>
          </cell>
          <cell r="G720">
            <v>5</v>
          </cell>
          <cell r="H720">
            <v>39.6</v>
          </cell>
          <cell r="I720" t="str">
            <v>lÝt diezel</v>
          </cell>
          <cell r="J720" t="str">
            <v>1x3/7+1x5/7+1x6/7</v>
          </cell>
          <cell r="K720">
            <v>0</v>
          </cell>
          <cell r="L720">
            <v>1</v>
          </cell>
          <cell r="M720">
            <v>0</v>
          </cell>
          <cell r="N720">
            <v>1</v>
          </cell>
          <cell r="O720">
            <v>1</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1090450240</v>
          </cell>
          <cell r="BX720">
            <v>1090450240</v>
          </cell>
          <cell r="BY720">
            <v>753401.98399999994</v>
          </cell>
          <cell r="BZ720">
            <v>237916.41600000003</v>
          </cell>
          <cell r="CA720">
            <v>247829.6</v>
          </cell>
          <cell r="CB720">
            <v>852390</v>
          </cell>
          <cell r="CC720">
            <v>765383</v>
          </cell>
          <cell r="CD720">
            <v>2856921</v>
          </cell>
          <cell r="CE720">
            <v>416556.00000000006</v>
          </cell>
          <cell r="CF720">
            <v>671538.4615384615</v>
          </cell>
          <cell r="CG720">
            <v>1</v>
          </cell>
          <cell r="CH720">
            <v>0.48869179600886925</v>
          </cell>
          <cell r="CI720">
            <v>0.877388786448695</v>
          </cell>
          <cell r="CJ720">
            <v>2327242.4615384615</v>
          </cell>
        </row>
        <row r="721">
          <cell r="A721">
            <v>0</v>
          </cell>
          <cell r="B721" t="str">
            <v>Bóa rung - c«ng suÊt:</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row>
        <row r="722">
          <cell r="A722">
            <v>578</v>
          </cell>
          <cell r="B722" t="str">
            <v xml:space="preserve">             40,0 kW</v>
          </cell>
          <cell r="C722">
            <v>200</v>
          </cell>
          <cell r="D722">
            <v>0.95</v>
          </cell>
          <cell r="E722">
            <v>17</v>
          </cell>
          <cell r="F722">
            <v>3.81</v>
          </cell>
          <cell r="G722">
            <v>5</v>
          </cell>
          <cell r="H722">
            <v>108</v>
          </cell>
          <cell r="I722" t="str">
            <v>kWh</v>
          </cell>
          <cell r="J722" t="str">
            <v>1x3/7+1x4/7</v>
          </cell>
          <cell r="K722">
            <v>0</v>
          </cell>
          <cell r="L722">
            <v>1</v>
          </cell>
          <cell r="M722">
            <v>1</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107199935.25641024</v>
          </cell>
          <cell r="BX722">
            <v>107199935.25641024</v>
          </cell>
          <cell r="BY722">
            <v>86563.947719551274</v>
          </cell>
          <cell r="BZ722">
            <v>20421.587666346153</v>
          </cell>
          <cell r="CA722">
            <v>26799.983814102561</v>
          </cell>
          <cell r="CB722">
            <v>147706.48080000002</v>
          </cell>
          <cell r="CC722">
            <v>419099</v>
          </cell>
          <cell r="CD722">
            <v>700591</v>
          </cell>
          <cell r="CE722">
            <v>175420.08</v>
          </cell>
          <cell r="CF722">
            <v>362307.69230769231</v>
          </cell>
          <cell r="CG722">
            <v>1</v>
          </cell>
          <cell r="CH722">
            <v>1.1876261559404777</v>
          </cell>
          <cell r="CI722">
            <v>0.86449190360199457</v>
          </cell>
          <cell r="CJ722">
            <v>671513.29150769231</v>
          </cell>
        </row>
        <row r="723">
          <cell r="A723">
            <v>579</v>
          </cell>
          <cell r="B723" t="str">
            <v xml:space="preserve">             50,0 kW</v>
          </cell>
          <cell r="C723">
            <v>200</v>
          </cell>
          <cell r="D723">
            <v>0.95</v>
          </cell>
          <cell r="E723">
            <v>17</v>
          </cell>
          <cell r="F723">
            <v>3.81</v>
          </cell>
          <cell r="G723">
            <v>5</v>
          </cell>
          <cell r="H723">
            <v>135</v>
          </cell>
          <cell r="I723" t="str">
            <v>kWh</v>
          </cell>
          <cell r="J723" t="str">
            <v>1x3/7+1x4/7</v>
          </cell>
          <cell r="K723">
            <v>0</v>
          </cell>
          <cell r="L723">
            <v>1</v>
          </cell>
          <cell r="M723">
            <v>1</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130600079.32692306</v>
          </cell>
          <cell r="BX723">
            <v>130600079.32692306</v>
          </cell>
          <cell r="BY723">
            <v>105459.56405649036</v>
          </cell>
          <cell r="BZ723">
            <v>24879.315111778844</v>
          </cell>
          <cell r="CA723">
            <v>32650.019831730766</v>
          </cell>
          <cell r="CB723">
            <v>184633.10100000002</v>
          </cell>
          <cell r="CC723">
            <v>419099</v>
          </cell>
          <cell r="CD723">
            <v>766721</v>
          </cell>
          <cell r="CE723">
            <v>219275.1</v>
          </cell>
          <cell r="CF723">
            <v>362307.69230769231</v>
          </cell>
          <cell r="CG723">
            <v>1</v>
          </cell>
          <cell r="CH723">
            <v>1.1876261559404777</v>
          </cell>
          <cell r="CI723">
            <v>0.86449190360199457</v>
          </cell>
          <cell r="CJ723">
            <v>744571.69130769232</v>
          </cell>
        </row>
        <row r="724">
          <cell r="A724">
            <v>580</v>
          </cell>
          <cell r="B724" t="str">
            <v xml:space="preserve">             170,0 kW</v>
          </cell>
          <cell r="C724">
            <v>200</v>
          </cell>
          <cell r="D724">
            <v>0.95</v>
          </cell>
          <cell r="E724">
            <v>17</v>
          </cell>
          <cell r="F724">
            <v>2.64</v>
          </cell>
          <cell r="G724">
            <v>5</v>
          </cell>
          <cell r="H724">
            <v>357</v>
          </cell>
          <cell r="I724" t="str">
            <v>kWh</v>
          </cell>
          <cell r="J724" t="str">
            <v>1x3/7+1x4/7</v>
          </cell>
          <cell r="K724">
            <v>0</v>
          </cell>
          <cell r="L724">
            <v>1</v>
          </cell>
          <cell r="M724">
            <v>1</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246200102.39596468</v>
          </cell>
          <cell r="BX724">
            <v>246200102.39596468</v>
          </cell>
          <cell r="BY724">
            <v>198806.5826847415</v>
          </cell>
          <cell r="BZ724">
            <v>32498.413516267337</v>
          </cell>
          <cell r="CA724">
            <v>61550.025598991175</v>
          </cell>
          <cell r="CB724">
            <v>488251.97820000007</v>
          </cell>
          <cell r="CC724">
            <v>419099</v>
          </cell>
          <cell r="CD724">
            <v>1200206</v>
          </cell>
          <cell r="CE724">
            <v>579860.81999999995</v>
          </cell>
          <cell r="CF724">
            <v>362307.69230769231</v>
          </cell>
          <cell r="CG724">
            <v>1</v>
          </cell>
          <cell r="CH724">
            <v>1.1876261559404775</v>
          </cell>
          <cell r="CI724">
            <v>0.86449190360199457</v>
          </cell>
          <cell r="CJ724">
            <v>1235023.5341076923</v>
          </cell>
        </row>
        <row r="725">
          <cell r="A725">
            <v>0</v>
          </cell>
          <cell r="B725" t="str">
            <v>Bóa ®ãng cäc næi (c¶ sµ lan vµ m¸y phô trî) - träng l­îng bóa:</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row>
        <row r="726">
          <cell r="A726">
            <v>581</v>
          </cell>
          <cell r="B726" t="str">
            <v xml:space="preserve">             &lt;= 1,8 T</v>
          </cell>
          <cell r="C726">
            <v>200</v>
          </cell>
          <cell r="D726">
            <v>0.95</v>
          </cell>
          <cell r="E726">
            <v>14</v>
          </cell>
          <cell r="F726">
            <v>5.9</v>
          </cell>
          <cell r="G726">
            <v>6</v>
          </cell>
          <cell r="H726">
            <v>41.5</v>
          </cell>
          <cell r="I726" t="str">
            <v>lÝt diezel</v>
          </cell>
          <cell r="J726" t="str">
            <v>T.ph2.1/2+3thî m¸y(2x2/4+1x3/4)+1thî ®iÖn2/4+1 Thñy thñ2/4</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1</v>
          </cell>
          <cell r="AM726">
            <v>0</v>
          </cell>
          <cell r="AN726">
            <v>0</v>
          </cell>
          <cell r="AO726">
            <v>0</v>
          </cell>
          <cell r="AP726">
            <v>1</v>
          </cell>
          <cell r="AQ726">
            <v>0</v>
          </cell>
          <cell r="AR726">
            <v>0</v>
          </cell>
          <cell r="AS726">
            <v>0</v>
          </cell>
          <cell r="AT726">
            <v>3</v>
          </cell>
          <cell r="AU726">
            <v>1</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2521800396.825397</v>
          </cell>
          <cell r="BX726">
            <v>2521800396.825397</v>
          </cell>
          <cell r="BY726">
            <v>1676997.263888889</v>
          </cell>
          <cell r="BZ726">
            <v>743931.11706349219</v>
          </cell>
          <cell r="CA726">
            <v>756540.11904761905</v>
          </cell>
          <cell r="CB726">
            <v>893287.5</v>
          </cell>
          <cell r="CC726">
            <v>1385236</v>
          </cell>
          <cell r="CD726">
            <v>5455992</v>
          </cell>
          <cell r="CE726">
            <v>436542.27272727276</v>
          </cell>
          <cell r="CF726">
            <v>1130769.230769231</v>
          </cell>
          <cell r="CG726">
            <v>1</v>
          </cell>
          <cell r="CH726">
            <v>0.48869179600886919</v>
          </cell>
          <cell r="CI726">
            <v>0.81630078251592575</v>
          </cell>
          <cell r="CJ726">
            <v>4744780.0034965035</v>
          </cell>
        </row>
        <row r="727">
          <cell r="A727">
            <v>582</v>
          </cell>
          <cell r="B727" t="str">
            <v xml:space="preserve">              &lt;= 2,5 T</v>
          </cell>
          <cell r="C727">
            <v>200</v>
          </cell>
          <cell r="D727">
            <v>0.95</v>
          </cell>
          <cell r="E727">
            <v>14</v>
          </cell>
          <cell r="F727">
            <v>5.9</v>
          </cell>
          <cell r="G727">
            <v>6</v>
          </cell>
          <cell r="H727">
            <v>46.7</v>
          </cell>
          <cell r="I727" t="str">
            <v>lÝt diezel</v>
          </cell>
          <cell r="J727" t="str">
            <v>T.ph2.1/2+3thî m¸y(2x2/4+1x3/4)+1thî ®iÖn2/4+1 Thñy thñ2/4</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1</v>
          </cell>
          <cell r="AM727">
            <v>0</v>
          </cell>
          <cell r="AN727">
            <v>0</v>
          </cell>
          <cell r="AO727">
            <v>0</v>
          </cell>
          <cell r="AP727">
            <v>1</v>
          </cell>
          <cell r="AQ727">
            <v>0</v>
          </cell>
          <cell r="AR727">
            <v>0</v>
          </cell>
          <cell r="AS727">
            <v>0</v>
          </cell>
          <cell r="AT727">
            <v>3</v>
          </cell>
          <cell r="AU727">
            <v>1</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2612000396.825397</v>
          </cell>
          <cell r="BX727">
            <v>2612000396.825397</v>
          </cell>
          <cell r="BY727">
            <v>1736980.263888889</v>
          </cell>
          <cell r="BZ727">
            <v>770540.11706349219</v>
          </cell>
          <cell r="CA727">
            <v>783600.11904761905</v>
          </cell>
          <cell r="CB727">
            <v>1005217.5000000001</v>
          </cell>
          <cell r="CC727">
            <v>1385236</v>
          </cell>
          <cell r="CD727">
            <v>5681574</v>
          </cell>
          <cell r="CE727">
            <v>491241.54545454553</v>
          </cell>
          <cell r="CF727">
            <v>1130769.230769231</v>
          </cell>
          <cell r="CG727">
            <v>1</v>
          </cell>
          <cell r="CH727">
            <v>0.48869179600886919</v>
          </cell>
          <cell r="CI727">
            <v>0.81630078251592575</v>
          </cell>
          <cell r="CJ727">
            <v>4913131.2762237769</v>
          </cell>
        </row>
        <row r="728">
          <cell r="A728">
            <v>583</v>
          </cell>
          <cell r="B728" t="str">
            <v xml:space="preserve">              &lt;= 3,5 T</v>
          </cell>
          <cell r="C728">
            <v>200</v>
          </cell>
          <cell r="D728">
            <v>0.95</v>
          </cell>
          <cell r="E728">
            <v>14</v>
          </cell>
          <cell r="F728">
            <v>5.9</v>
          </cell>
          <cell r="G728">
            <v>6</v>
          </cell>
          <cell r="H728">
            <v>51.87</v>
          </cell>
          <cell r="I728" t="str">
            <v>lÝt diezel</v>
          </cell>
          <cell r="J728" t="str">
            <v>T.ph2.1/2+3thî m¸y(2x2/4+1x3/4)+1thî ®iÖn2/4+1 Thñy thñ2/4</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1</v>
          </cell>
          <cell r="AM728">
            <v>0</v>
          </cell>
          <cell r="AN728">
            <v>0</v>
          </cell>
          <cell r="AO728">
            <v>0</v>
          </cell>
          <cell r="AP728">
            <v>1</v>
          </cell>
          <cell r="AQ728">
            <v>0</v>
          </cell>
          <cell r="AR728">
            <v>0</v>
          </cell>
          <cell r="AS728">
            <v>0</v>
          </cell>
          <cell r="AT728">
            <v>3</v>
          </cell>
          <cell r="AU728">
            <v>1</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2659700198.4126983</v>
          </cell>
          <cell r="BX728">
            <v>2659700198.4126983</v>
          </cell>
          <cell r="BY728">
            <v>1768700.6319444443</v>
          </cell>
          <cell r="BZ728">
            <v>784611.55853174592</v>
          </cell>
          <cell r="CA728">
            <v>797910.05952380935</v>
          </cell>
          <cell r="CB728">
            <v>1116501.75</v>
          </cell>
          <cell r="CC728">
            <v>1385236</v>
          </cell>
          <cell r="CD728">
            <v>5852960</v>
          </cell>
          <cell r="CE728">
            <v>545625.24545454548</v>
          </cell>
          <cell r="CF728">
            <v>1130769.230769231</v>
          </cell>
          <cell r="CG728">
            <v>1</v>
          </cell>
          <cell r="CH728">
            <v>0.48869179600886919</v>
          </cell>
          <cell r="CI728">
            <v>0.81630078251592575</v>
          </cell>
          <cell r="CJ728">
            <v>5027616.7262237761</v>
          </cell>
        </row>
        <row r="729">
          <cell r="A729">
            <v>0</v>
          </cell>
          <cell r="B729" t="str">
            <v>Tµu ®ãng cäc C 96  -  bóa thuû lùc, träng l­îng ®Çu bóa:</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row>
        <row r="730">
          <cell r="A730">
            <v>584</v>
          </cell>
          <cell r="B730" t="str">
            <v xml:space="preserve">             7,5 T</v>
          </cell>
          <cell r="C730">
            <v>200</v>
          </cell>
          <cell r="D730">
            <v>0.95</v>
          </cell>
          <cell r="E730">
            <v>13</v>
          </cell>
          <cell r="F730">
            <v>4.5999999999999996</v>
          </cell>
          <cell r="G730">
            <v>6</v>
          </cell>
          <cell r="H730">
            <v>162</v>
          </cell>
          <cell r="I730" t="str">
            <v>lÝt diezel</v>
          </cell>
          <cell r="J730" t="str">
            <v>T.tr1/2+T.pII.1/2+4thî m¸y(3x2/4+1x4/4)+1thî ®iÖn3/4+1 Thuû thñ 2/4</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1</v>
          </cell>
          <cell r="AD730">
            <v>0</v>
          </cell>
          <cell r="AE730">
            <v>0</v>
          </cell>
          <cell r="AF730">
            <v>0</v>
          </cell>
          <cell r="AG730">
            <v>1</v>
          </cell>
          <cell r="AH730">
            <v>0</v>
          </cell>
          <cell r="AI730">
            <v>0</v>
          </cell>
          <cell r="AJ730">
            <v>0</v>
          </cell>
          <cell r="AK730">
            <v>0</v>
          </cell>
          <cell r="AL730">
            <v>0</v>
          </cell>
          <cell r="AM730">
            <v>0</v>
          </cell>
          <cell r="AN730">
            <v>0</v>
          </cell>
          <cell r="AO730">
            <v>0</v>
          </cell>
          <cell r="AP730">
            <v>1</v>
          </cell>
          <cell r="AQ730">
            <v>0</v>
          </cell>
          <cell r="AR730">
            <v>0</v>
          </cell>
          <cell r="AS730">
            <v>0</v>
          </cell>
          <cell r="AT730">
            <v>3</v>
          </cell>
          <cell r="AU730">
            <v>1</v>
          </cell>
          <cell r="AV730">
            <v>1</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8562400000.0000019</v>
          </cell>
          <cell r="BX730">
            <v>8562400000.0000019</v>
          </cell>
          <cell r="BY730">
            <v>5287282.0000000009</v>
          </cell>
          <cell r="BZ730">
            <v>1969352.0000000002</v>
          </cell>
          <cell r="CA730">
            <v>2568720.0000000005</v>
          </cell>
          <cell r="CB730">
            <v>3487050</v>
          </cell>
          <cell r="CC730">
            <v>2013835</v>
          </cell>
          <cell r="CD730">
            <v>15326239.000000002</v>
          </cell>
          <cell r="CE730">
            <v>1704092.7272727273</v>
          </cell>
          <cell r="CF730">
            <v>1675384.6153846155</v>
          </cell>
          <cell r="CG730">
            <v>1</v>
          </cell>
          <cell r="CH730">
            <v>0.48869179600886919</v>
          </cell>
          <cell r="CI730">
            <v>0.8319373808602073</v>
          </cell>
          <cell r="CJ730">
            <v>13204831.342657344</v>
          </cell>
        </row>
        <row r="731">
          <cell r="A731">
            <v>0</v>
          </cell>
          <cell r="B731" t="str">
            <v xml:space="preserve">M¸y Ðp cäc tr­íc - lùc Ðp: </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row>
        <row r="732">
          <cell r="A732">
            <v>585</v>
          </cell>
          <cell r="B732" t="str">
            <v xml:space="preserve">             60 T</v>
          </cell>
          <cell r="C732">
            <v>180</v>
          </cell>
          <cell r="D732">
            <v>0.95</v>
          </cell>
          <cell r="E732">
            <v>22</v>
          </cell>
          <cell r="F732">
            <v>3.96</v>
          </cell>
          <cell r="G732">
            <v>5</v>
          </cell>
          <cell r="H732">
            <v>37.5</v>
          </cell>
          <cell r="I732" t="str">
            <v>kWh</v>
          </cell>
          <cell r="J732" t="str">
            <v>1x3/7+1x4/7</v>
          </cell>
          <cell r="K732">
            <v>0</v>
          </cell>
          <cell r="L732">
            <v>1</v>
          </cell>
          <cell r="M732">
            <v>1</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121000284.49430676</v>
          </cell>
          <cell r="BX732">
            <v>121000284.49430676</v>
          </cell>
          <cell r="BY732">
            <v>140494.77477394507</v>
          </cell>
          <cell r="BZ732">
            <v>26620.062588747482</v>
          </cell>
          <cell r="CA732">
            <v>33611.190137307436</v>
          </cell>
          <cell r="CB732">
            <v>51286.972500000003</v>
          </cell>
          <cell r="CC732">
            <v>419099</v>
          </cell>
          <cell r="CD732">
            <v>671112</v>
          </cell>
          <cell r="CE732">
            <v>60909.75</v>
          </cell>
          <cell r="CF732">
            <v>362307.69230769231</v>
          </cell>
          <cell r="CG732">
            <v>1</v>
          </cell>
          <cell r="CH732">
            <v>1.1876261559404777</v>
          </cell>
          <cell r="CI732">
            <v>0.86449190360199457</v>
          </cell>
          <cell r="CJ732">
            <v>623943.46980769234</v>
          </cell>
        </row>
        <row r="733">
          <cell r="A733">
            <v>586</v>
          </cell>
          <cell r="B733" t="str">
            <v xml:space="preserve">             100 T</v>
          </cell>
          <cell r="C733">
            <v>180</v>
          </cell>
          <cell r="D733">
            <v>0.95</v>
          </cell>
          <cell r="E733">
            <v>22</v>
          </cell>
          <cell r="F733">
            <v>3.96</v>
          </cell>
          <cell r="G733">
            <v>5</v>
          </cell>
          <cell r="H733">
            <v>52.5</v>
          </cell>
          <cell r="I733" t="str">
            <v>kWh</v>
          </cell>
          <cell r="J733" t="str">
            <v>1x3/7+1x4/7</v>
          </cell>
          <cell r="K733">
            <v>0</v>
          </cell>
          <cell r="L733">
            <v>1</v>
          </cell>
          <cell r="M733">
            <v>1</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164200411.68787673</v>
          </cell>
          <cell r="BX733">
            <v>164200411.68787673</v>
          </cell>
          <cell r="BY733">
            <v>190654.92245981243</v>
          </cell>
          <cell r="BZ733">
            <v>36124.090571332876</v>
          </cell>
          <cell r="CA733">
            <v>45611.225468854645</v>
          </cell>
          <cell r="CB733">
            <v>71801.761500000008</v>
          </cell>
          <cell r="CC733">
            <v>419099</v>
          </cell>
          <cell r="CD733">
            <v>763291</v>
          </cell>
          <cell r="CE733">
            <v>85273.65</v>
          </cell>
          <cell r="CF733">
            <v>362307.69230769231</v>
          </cell>
          <cell r="CG733">
            <v>1</v>
          </cell>
          <cell r="CH733">
            <v>1.1876261559404777</v>
          </cell>
          <cell r="CI733">
            <v>0.86449190360199457</v>
          </cell>
          <cell r="CJ733">
            <v>719971.58080769214</v>
          </cell>
        </row>
        <row r="734">
          <cell r="A734">
            <v>587</v>
          </cell>
          <cell r="B734" t="str">
            <v xml:space="preserve">             150 T</v>
          </cell>
          <cell r="C734">
            <v>180</v>
          </cell>
          <cell r="D734">
            <v>0.95</v>
          </cell>
          <cell r="E734">
            <v>22</v>
          </cell>
          <cell r="F734">
            <v>3.96</v>
          </cell>
          <cell r="G734">
            <v>5</v>
          </cell>
          <cell r="H734">
            <v>75</v>
          </cell>
          <cell r="I734" t="str">
            <v>kWh</v>
          </cell>
          <cell r="J734" t="str">
            <v>1x3/7+1x4/7</v>
          </cell>
          <cell r="K734">
            <v>0</v>
          </cell>
          <cell r="L734">
            <v>1</v>
          </cell>
          <cell r="M734">
            <v>1</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185800301.07166776</v>
          </cell>
          <cell r="BX734">
            <v>185800301.07166776</v>
          </cell>
          <cell r="BY734">
            <v>215734.7940221031</v>
          </cell>
          <cell r="BZ734">
            <v>40876.066235766899</v>
          </cell>
          <cell r="CA734">
            <v>51611.194742129941</v>
          </cell>
          <cell r="CB734">
            <v>102573.94500000001</v>
          </cell>
          <cell r="CC734">
            <v>419099</v>
          </cell>
          <cell r="CD734">
            <v>829895</v>
          </cell>
          <cell r="CE734">
            <v>121819.5</v>
          </cell>
          <cell r="CF734">
            <v>362307.69230769231</v>
          </cell>
          <cell r="CG734">
            <v>1</v>
          </cell>
          <cell r="CH734">
            <v>1.1876261559404777</v>
          </cell>
          <cell r="CI734">
            <v>0.86449190360199457</v>
          </cell>
          <cell r="CJ734">
            <v>792349.24730769219</v>
          </cell>
        </row>
        <row r="735">
          <cell r="A735">
            <v>588</v>
          </cell>
          <cell r="B735" t="str">
            <v xml:space="preserve">             200 T</v>
          </cell>
          <cell r="C735">
            <v>180</v>
          </cell>
          <cell r="D735">
            <v>0.95</v>
          </cell>
          <cell r="E735">
            <v>22</v>
          </cell>
          <cell r="F735">
            <v>3.96</v>
          </cell>
          <cell r="G735">
            <v>5</v>
          </cell>
          <cell r="H735">
            <v>84</v>
          </cell>
          <cell r="I735" t="str">
            <v>kWh</v>
          </cell>
          <cell r="J735" t="str">
            <v>1x3/7+1x4/7</v>
          </cell>
          <cell r="K735">
            <v>0</v>
          </cell>
          <cell r="L735">
            <v>1</v>
          </cell>
          <cell r="M735">
            <v>1</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207400377.38780981</v>
          </cell>
          <cell r="BX735">
            <v>207400377.38780981</v>
          </cell>
          <cell r="BY735">
            <v>240814.88263362361</v>
          </cell>
          <cell r="BZ735">
            <v>45628.083025318156</v>
          </cell>
          <cell r="CA735">
            <v>57611.215941058283</v>
          </cell>
          <cell r="CB735">
            <v>114882.8184</v>
          </cell>
          <cell r="CC735">
            <v>419099</v>
          </cell>
          <cell r="CD735">
            <v>878036</v>
          </cell>
          <cell r="CE735">
            <v>136437.84</v>
          </cell>
          <cell r="CF735">
            <v>362307.69230769231</v>
          </cell>
          <cell r="CG735">
            <v>1</v>
          </cell>
          <cell r="CH735">
            <v>1.1876261559404777</v>
          </cell>
          <cell r="CI735">
            <v>0.86449190360199457</v>
          </cell>
          <cell r="CJ735">
            <v>842799.71390769235</v>
          </cell>
        </row>
        <row r="736">
          <cell r="A736">
            <v>589</v>
          </cell>
          <cell r="B736" t="str">
            <v>M¸y Ðp cäc sau</v>
          </cell>
          <cell r="C736">
            <v>160</v>
          </cell>
          <cell r="D736">
            <v>0.95</v>
          </cell>
          <cell r="E736">
            <v>22</v>
          </cell>
          <cell r="F736">
            <v>3.96</v>
          </cell>
          <cell r="G736">
            <v>5</v>
          </cell>
          <cell r="H736">
            <v>36</v>
          </cell>
          <cell r="I736" t="str">
            <v>kWh</v>
          </cell>
          <cell r="J736" t="str">
            <v>1x3/7+1x4/7</v>
          </cell>
          <cell r="K736">
            <v>0</v>
          </cell>
          <cell r="L736">
            <v>1</v>
          </cell>
          <cell r="M736">
            <v>1</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56200137.387809798</v>
          </cell>
          <cell r="BX736">
            <v>56200137.387809798</v>
          </cell>
          <cell r="BY736">
            <v>73411.429462826549</v>
          </cell>
          <cell r="BZ736">
            <v>13909.534003482924</v>
          </cell>
          <cell r="CA736">
            <v>17562.542933690562</v>
          </cell>
          <cell r="CB736">
            <v>49235.493600000002</v>
          </cell>
          <cell r="CC736">
            <v>419099</v>
          </cell>
          <cell r="CD736">
            <v>573218</v>
          </cell>
          <cell r="CE736">
            <v>58473.36</v>
          </cell>
          <cell r="CF736">
            <v>362307.69230769231</v>
          </cell>
          <cell r="CG736">
            <v>1</v>
          </cell>
          <cell r="CH736">
            <v>1.1876261559404779</v>
          </cell>
          <cell r="CI736">
            <v>0.86449190360199457</v>
          </cell>
          <cell r="CJ736">
            <v>525664.55870769243</v>
          </cell>
        </row>
        <row r="737">
          <cell r="A737">
            <v>0</v>
          </cell>
          <cell r="B737" t="str">
            <v>M¸y Ðp thuû lùc (KGK-130C4) - lùc Ðp:</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row>
        <row r="738">
          <cell r="A738">
            <v>590</v>
          </cell>
          <cell r="B738" t="str">
            <v xml:space="preserve">             130 T</v>
          </cell>
          <cell r="C738">
            <v>200</v>
          </cell>
          <cell r="D738">
            <v>0.95</v>
          </cell>
          <cell r="E738">
            <v>17</v>
          </cell>
          <cell r="F738">
            <v>2.6</v>
          </cell>
          <cell r="G738">
            <v>5</v>
          </cell>
          <cell r="H738">
            <v>137.69999999999999</v>
          </cell>
          <cell r="I738" t="str">
            <v>kWh</v>
          </cell>
          <cell r="J738" t="str">
            <v>1x3/7+1x4/7</v>
          </cell>
          <cell r="K738">
            <v>0</v>
          </cell>
          <cell r="L738">
            <v>1</v>
          </cell>
          <cell r="M738">
            <v>1</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585899989.03578949</v>
          </cell>
          <cell r="BX738">
            <v>585899989.03578949</v>
          </cell>
          <cell r="BY738">
            <v>473114.24114640005</v>
          </cell>
          <cell r="BZ738">
            <v>76166.998574652651</v>
          </cell>
          <cell r="CA738">
            <v>146474.99725894738</v>
          </cell>
          <cell r="CB738">
            <v>188325.76302000001</v>
          </cell>
          <cell r="CC738">
            <v>419099</v>
          </cell>
          <cell r="CD738">
            <v>1303181</v>
          </cell>
          <cell r="CE738">
            <v>223660.60199999998</v>
          </cell>
          <cell r="CF738">
            <v>362307.69230769231</v>
          </cell>
          <cell r="CG738">
            <v>1</v>
          </cell>
          <cell r="CH738">
            <v>1.1876261559404777</v>
          </cell>
          <cell r="CI738">
            <v>0.86449190360199457</v>
          </cell>
          <cell r="CJ738">
            <v>1281724.5312876923</v>
          </cell>
        </row>
        <row r="739">
          <cell r="A739">
            <v>591</v>
          </cell>
          <cell r="B739" t="str">
            <v>M¸y c¾m bÊc thÊm</v>
          </cell>
          <cell r="C739">
            <v>180</v>
          </cell>
          <cell r="D739">
            <v>0.95</v>
          </cell>
          <cell r="E739">
            <v>14</v>
          </cell>
          <cell r="F739">
            <v>3.08</v>
          </cell>
          <cell r="G739">
            <v>5</v>
          </cell>
          <cell r="H739">
            <v>47.85</v>
          </cell>
          <cell r="I739" t="str">
            <v>lÝt diezel</v>
          </cell>
          <cell r="J739" t="str">
            <v>1x3/7+1x5/7</v>
          </cell>
          <cell r="K739">
            <v>0</v>
          </cell>
          <cell r="L739">
            <v>1</v>
          </cell>
          <cell r="M739">
            <v>0</v>
          </cell>
          <cell r="N739">
            <v>1</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958999883.06828821</v>
          </cell>
          <cell r="BX739">
            <v>958999883.06828821</v>
          </cell>
          <cell r="BY739">
            <v>708594.35804490186</v>
          </cell>
          <cell r="BZ739">
            <v>164095.53554724043</v>
          </cell>
          <cell r="CA739">
            <v>266388.85640785785</v>
          </cell>
          <cell r="CB739">
            <v>1029971.25</v>
          </cell>
          <cell r="CC739">
            <v>457481</v>
          </cell>
          <cell r="CD739">
            <v>2626531</v>
          </cell>
          <cell r="CE739">
            <v>503338.50000000006</v>
          </cell>
          <cell r="CF739">
            <v>397692.30769230769</v>
          </cell>
          <cell r="CG739">
            <v>1</v>
          </cell>
          <cell r="CH739">
            <v>0.48869179600886925</v>
          </cell>
          <cell r="CI739">
            <v>0.86930890614540868</v>
          </cell>
          <cell r="CJ739">
            <v>2040109.5576923077</v>
          </cell>
        </row>
        <row r="740">
          <cell r="A740">
            <v>0</v>
          </cell>
          <cell r="B740" t="str">
            <v>M¸y khoan cäc nhåi:</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row>
        <row r="741">
          <cell r="A741">
            <v>592</v>
          </cell>
          <cell r="B741" t="str">
            <v xml:space="preserve">             Bóa khoan VRM 1500/800HD</v>
          </cell>
          <cell r="C741">
            <v>280</v>
          </cell>
          <cell r="D741">
            <v>0.95</v>
          </cell>
          <cell r="E741">
            <v>13</v>
          </cell>
          <cell r="F741">
            <v>5.4</v>
          </cell>
          <cell r="G741">
            <v>5</v>
          </cell>
          <cell r="H741">
            <v>51.6</v>
          </cell>
          <cell r="I741" t="str">
            <v>lÝt diezel</v>
          </cell>
          <cell r="J741" t="str">
            <v>2x3/7+1x4/7+1x6/7</v>
          </cell>
          <cell r="K741">
            <v>0</v>
          </cell>
          <cell r="L741">
            <v>2</v>
          </cell>
          <cell r="M741">
            <v>1</v>
          </cell>
          <cell r="N741">
            <v>0</v>
          </cell>
          <cell r="O741">
            <v>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9763900307.6923065</v>
          </cell>
          <cell r="BX741">
            <v>9763900307.6923065</v>
          </cell>
          <cell r="BY741">
            <v>4306577.4571428569</v>
          </cell>
          <cell r="BZ741">
            <v>1883037.9164835166</v>
          </cell>
          <cell r="CA741">
            <v>1743553.6263736263</v>
          </cell>
          <cell r="CB741">
            <v>1110690</v>
          </cell>
          <cell r="CC741">
            <v>920559</v>
          </cell>
          <cell r="CD741">
            <v>9964418</v>
          </cell>
          <cell r="CE741">
            <v>542785.09090909094</v>
          </cell>
          <cell r="CF741">
            <v>802307.69230769237</v>
          </cell>
          <cell r="CG741">
            <v>1</v>
          </cell>
          <cell r="CH741">
            <v>0.48869179600886919</v>
          </cell>
          <cell r="CI741">
            <v>0.87154402086959382</v>
          </cell>
          <cell r="CJ741">
            <v>9278261.7832167838</v>
          </cell>
        </row>
        <row r="742">
          <cell r="A742">
            <v>593</v>
          </cell>
          <cell r="B742" t="str">
            <v xml:space="preserve">             Bé thiÕt bÞ khoan nhåi TRC-15</v>
          </cell>
          <cell r="C742">
            <v>280</v>
          </cell>
          <cell r="D742">
            <v>0.95</v>
          </cell>
          <cell r="E742">
            <v>13</v>
          </cell>
          <cell r="F742">
            <v>5.4</v>
          </cell>
          <cell r="G742">
            <v>5</v>
          </cell>
          <cell r="H742">
            <v>330</v>
          </cell>
          <cell r="I742" t="str">
            <v>kWh</v>
          </cell>
          <cell r="J742" t="str">
            <v>2x3/7+1x4/7+1x5/7+2x6/7</v>
          </cell>
          <cell r="K742">
            <v>0</v>
          </cell>
          <cell r="L742">
            <v>2</v>
          </cell>
          <cell r="M742">
            <v>1</v>
          </cell>
          <cell r="N742">
            <v>1</v>
          </cell>
          <cell r="O742">
            <v>2</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18588299867.07692</v>
          </cell>
          <cell r="BX742">
            <v>18588299867.07692</v>
          </cell>
          <cell r="BY742">
            <v>8198767.9770857133</v>
          </cell>
          <cell r="BZ742">
            <v>3584886.4029362635</v>
          </cell>
          <cell r="CA742">
            <v>3319339.2619780218</v>
          </cell>
          <cell r="CB742">
            <v>451325.35800000007</v>
          </cell>
          <cell r="CC742">
            <v>1492385</v>
          </cell>
          <cell r="CD742">
            <v>17046704</v>
          </cell>
          <cell r="CE742">
            <v>536005.80000000005</v>
          </cell>
          <cell r="CF742">
            <v>1307692.3076923077</v>
          </cell>
          <cell r="CG742">
            <v>1</v>
          </cell>
          <cell r="CH742">
            <v>1.1876261559404777</v>
          </cell>
          <cell r="CI742">
            <v>0.87624326677922104</v>
          </cell>
          <cell r="CJ742">
            <v>16946691.749692306</v>
          </cell>
        </row>
        <row r="743">
          <cell r="A743">
            <v>594</v>
          </cell>
          <cell r="B743" t="str">
            <v xml:space="preserve">             M¸y khoan cäc nhåi GPS 15</v>
          </cell>
          <cell r="C743">
            <v>220</v>
          </cell>
          <cell r="D743">
            <v>0.95</v>
          </cell>
          <cell r="E743">
            <v>17</v>
          </cell>
          <cell r="F743">
            <v>9.15</v>
          </cell>
          <cell r="G743">
            <v>5</v>
          </cell>
          <cell r="H743">
            <v>594</v>
          </cell>
          <cell r="I743" t="str">
            <v>kWh</v>
          </cell>
          <cell r="J743" t="str">
            <v>2x3/7+1x4/7+1x6/7</v>
          </cell>
          <cell r="K743">
            <v>0</v>
          </cell>
          <cell r="L743">
            <v>2</v>
          </cell>
          <cell r="M743">
            <v>1</v>
          </cell>
          <cell r="N743">
            <v>0</v>
          </cell>
          <cell r="O743">
            <v>1</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1889999928.1584156</v>
          </cell>
          <cell r="BX743">
            <v>1889999928.1584156</v>
          </cell>
          <cell r="BY743">
            <v>1387431.7654435642</v>
          </cell>
          <cell r="BZ743">
            <v>786068.15193861374</v>
          </cell>
          <cell r="CA743">
            <v>429545.43821782171</v>
          </cell>
          <cell r="CB743">
            <v>812385.64440000011</v>
          </cell>
          <cell r="CC743">
            <v>920559</v>
          </cell>
          <cell r="CD743">
            <v>4335990</v>
          </cell>
          <cell r="CE743">
            <v>964810.44</v>
          </cell>
          <cell r="CF743">
            <v>802307.69230769237</v>
          </cell>
          <cell r="CG743">
            <v>1</v>
          </cell>
          <cell r="CH743">
            <v>1.1876261559404777</v>
          </cell>
          <cell r="CI743">
            <v>0.87154402086959382</v>
          </cell>
          <cell r="CJ743">
            <v>4370163.4879076919</v>
          </cell>
        </row>
        <row r="744">
          <cell r="A744">
            <v>595</v>
          </cell>
          <cell r="B744" t="str">
            <v xml:space="preserve">             M¸y khoan cäc nhåi ED</v>
          </cell>
          <cell r="C744">
            <v>220</v>
          </cell>
          <cell r="D744">
            <v>0.95</v>
          </cell>
          <cell r="E744">
            <v>17</v>
          </cell>
          <cell r="F744">
            <v>8.1999999999999993</v>
          </cell>
          <cell r="G744">
            <v>5</v>
          </cell>
          <cell r="H744">
            <v>51.6</v>
          </cell>
          <cell r="I744" t="str">
            <v>lÝt diezel</v>
          </cell>
          <cell r="J744" t="str">
            <v>2x3/7+1x4/7+1x6/7</v>
          </cell>
          <cell r="K744">
            <v>0</v>
          </cell>
          <cell r="L744">
            <v>2</v>
          </cell>
          <cell r="M744">
            <v>1</v>
          </cell>
          <cell r="N744">
            <v>0</v>
          </cell>
          <cell r="O744">
            <v>1</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3431700170.3577514</v>
          </cell>
          <cell r="BX744">
            <v>3431700170.3577514</v>
          </cell>
          <cell r="BY744">
            <v>2519179.8977853493</v>
          </cell>
          <cell r="BZ744">
            <v>1279088.2453151615</v>
          </cell>
          <cell r="CA744">
            <v>779931.85689948907</v>
          </cell>
          <cell r="CB744">
            <v>1110690</v>
          </cell>
          <cell r="CC744">
            <v>920559</v>
          </cell>
          <cell r="CD744">
            <v>6609449</v>
          </cell>
          <cell r="CE744">
            <v>542785.09090909094</v>
          </cell>
          <cell r="CF744">
            <v>802307.69230769237</v>
          </cell>
          <cell r="CG744">
            <v>1</v>
          </cell>
          <cell r="CH744">
            <v>0.48869179600886919</v>
          </cell>
          <cell r="CI744">
            <v>0.87154402086959382</v>
          </cell>
          <cell r="CJ744">
            <v>5923292.7832167828</v>
          </cell>
        </row>
        <row r="745">
          <cell r="A745">
            <v>596</v>
          </cell>
          <cell r="B745" t="str">
            <v xml:space="preserve">             M¸y khoan cäc nhåi QJ 250</v>
          </cell>
          <cell r="C745">
            <v>280</v>
          </cell>
          <cell r="D745">
            <v>0.95</v>
          </cell>
          <cell r="E745">
            <v>14</v>
          </cell>
          <cell r="F745">
            <v>7.8</v>
          </cell>
          <cell r="G745">
            <v>5</v>
          </cell>
          <cell r="H745">
            <v>675</v>
          </cell>
          <cell r="I745" t="str">
            <v>kWh</v>
          </cell>
          <cell r="J745" t="str">
            <v>2x3/7+1x4/7+1x6/7</v>
          </cell>
          <cell r="K745">
            <v>0</v>
          </cell>
          <cell r="L745">
            <v>2</v>
          </cell>
          <cell r="M745">
            <v>1</v>
          </cell>
          <cell r="N745">
            <v>0</v>
          </cell>
          <cell r="O745">
            <v>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3937499994.6360154</v>
          </cell>
          <cell r="BX745">
            <v>3937499994.6360154</v>
          </cell>
          <cell r="BY745">
            <v>1870312.4974521073</v>
          </cell>
          <cell r="BZ745">
            <v>1096874.9985057472</v>
          </cell>
          <cell r="CA745">
            <v>703124.99904214568</v>
          </cell>
          <cell r="CB745">
            <v>923165.50500000012</v>
          </cell>
          <cell r="CC745">
            <v>920559</v>
          </cell>
          <cell r="CD745">
            <v>5514037</v>
          </cell>
          <cell r="CE745">
            <v>1096375.5</v>
          </cell>
          <cell r="CF745">
            <v>802307.69230769237</v>
          </cell>
          <cell r="CG745">
            <v>1</v>
          </cell>
          <cell r="CH745">
            <v>1.1876261559404777</v>
          </cell>
          <cell r="CI745">
            <v>0.87154402086959382</v>
          </cell>
          <cell r="CJ745">
            <v>5568995.6873076921</v>
          </cell>
        </row>
        <row r="746">
          <cell r="A746">
            <v>597</v>
          </cell>
          <cell r="B746" t="str">
            <v xml:space="preserve">             M¸y khoan cäc nhåi VRM 2000</v>
          </cell>
          <cell r="C746">
            <v>280</v>
          </cell>
          <cell r="D746">
            <v>0.95</v>
          </cell>
          <cell r="E746">
            <v>13</v>
          </cell>
          <cell r="F746">
            <v>5.14</v>
          </cell>
          <cell r="G746">
            <v>5</v>
          </cell>
          <cell r="H746">
            <v>60</v>
          </cell>
          <cell r="I746" t="str">
            <v>lÝt diezel</v>
          </cell>
          <cell r="J746" t="str">
            <v>2x3/7+1x4/7+1x6/7</v>
          </cell>
          <cell r="K746">
            <v>0</v>
          </cell>
          <cell r="L746">
            <v>2</v>
          </cell>
          <cell r="M746">
            <v>1</v>
          </cell>
          <cell r="N746">
            <v>0</v>
          </cell>
          <cell r="O746">
            <v>1</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12966299510.893732</v>
          </cell>
          <cell r="BX746">
            <v>12966299510.893732</v>
          </cell>
          <cell r="BY746">
            <v>5719064.2485549133</v>
          </cell>
          <cell r="BZ746">
            <v>2380242.1244997778</v>
          </cell>
          <cell r="CA746">
            <v>2315410.6269453093</v>
          </cell>
          <cell r="CB746">
            <v>1291500</v>
          </cell>
          <cell r="CC746">
            <v>920559</v>
          </cell>
          <cell r="CD746">
            <v>12626776</v>
          </cell>
          <cell r="CE746">
            <v>631145.45454545459</v>
          </cell>
          <cell r="CF746">
            <v>802307.69230769237</v>
          </cell>
          <cell r="CG746">
            <v>1</v>
          </cell>
          <cell r="CH746">
            <v>0.48869179600886919</v>
          </cell>
          <cell r="CI746">
            <v>0.87154402086959382</v>
          </cell>
          <cell r="CJ746">
            <v>11848170.146853147</v>
          </cell>
        </row>
        <row r="747">
          <cell r="A747">
            <v>598</v>
          </cell>
          <cell r="B747" t="str">
            <v xml:space="preserve">             M¸y khoan cã m« men xoay &gt;200 kNm</v>
          </cell>
          <cell r="C747">
            <v>220</v>
          </cell>
          <cell r="D747">
            <v>0.95</v>
          </cell>
          <cell r="E747">
            <v>17</v>
          </cell>
          <cell r="F747">
            <v>6.5</v>
          </cell>
          <cell r="G747">
            <v>5</v>
          </cell>
          <cell r="H747">
            <v>59.3</v>
          </cell>
          <cell r="I747" t="str">
            <v>lÝt diezel</v>
          </cell>
          <cell r="J747" t="str">
            <v>2x3/7+1x4/7+1x6/7</v>
          </cell>
          <cell r="K747">
            <v>0</v>
          </cell>
          <cell r="L747">
            <v>2</v>
          </cell>
          <cell r="M747">
            <v>1</v>
          </cell>
          <cell r="N747">
            <v>0</v>
          </cell>
          <cell r="O747">
            <v>1</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10124999529.83725</v>
          </cell>
          <cell r="BX747">
            <v>10124999529.83725</v>
          </cell>
          <cell r="BY747">
            <v>7432670.1094032535</v>
          </cell>
          <cell r="BZ747">
            <v>2991477.1338155512</v>
          </cell>
          <cell r="CA747">
            <v>2301136.2567811934</v>
          </cell>
          <cell r="CB747">
            <v>1276432.5</v>
          </cell>
          <cell r="CC747">
            <v>920559</v>
          </cell>
          <cell r="CD747">
            <v>14922275</v>
          </cell>
          <cell r="CE747">
            <v>623782.09090909094</v>
          </cell>
          <cell r="CF747">
            <v>802307.69230769237</v>
          </cell>
          <cell r="CG747">
            <v>1</v>
          </cell>
          <cell r="CH747">
            <v>0.48869179600886919</v>
          </cell>
          <cell r="CI747">
            <v>0.87154402086959382</v>
          </cell>
          <cell r="CJ747">
            <v>14151373.283216784</v>
          </cell>
        </row>
        <row r="748">
          <cell r="A748">
            <v>0</v>
          </cell>
          <cell r="B748" t="str">
            <v>M¸y trén dung dÞch khoan - dung tÝch:</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row>
        <row r="749">
          <cell r="A749">
            <v>599</v>
          </cell>
          <cell r="B749" t="str">
            <v xml:space="preserve">             &lt;= 750 lÝt</v>
          </cell>
          <cell r="C749">
            <v>280</v>
          </cell>
          <cell r="D749">
            <v>0.95</v>
          </cell>
          <cell r="E749">
            <v>20</v>
          </cell>
          <cell r="F749">
            <v>6.4</v>
          </cell>
          <cell r="G749">
            <v>5</v>
          </cell>
          <cell r="H749">
            <v>12.6</v>
          </cell>
          <cell r="I749" t="str">
            <v>kWh</v>
          </cell>
          <cell r="J749" t="str">
            <v>1x3/7</v>
          </cell>
          <cell r="K749">
            <v>0</v>
          </cell>
          <cell r="L749">
            <v>1</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22500005.352631591</v>
          </cell>
          <cell r="BX749">
            <v>22500005.352631591</v>
          </cell>
          <cell r="BY749">
            <v>15267.86077500001</v>
          </cell>
          <cell r="BZ749">
            <v>5142.8583663157924</v>
          </cell>
          <cell r="CA749">
            <v>4017.858098684213</v>
          </cell>
          <cell r="CB749">
            <v>17232.422760000001</v>
          </cell>
          <cell r="CC749">
            <v>193557</v>
          </cell>
          <cell r="CD749">
            <v>235218</v>
          </cell>
          <cell r="CE749">
            <v>20465.675999999999</v>
          </cell>
          <cell r="CF749">
            <v>166153.84615384616</v>
          </cell>
          <cell r="CG749">
            <v>1</v>
          </cell>
          <cell r="CH749">
            <v>1.1876261559404777</v>
          </cell>
          <cell r="CI749">
            <v>0.85842333862296971</v>
          </cell>
          <cell r="CJ749">
            <v>211048.09939384618</v>
          </cell>
        </row>
        <row r="750">
          <cell r="A750">
            <v>600</v>
          </cell>
          <cell r="B750" t="str">
            <v xml:space="preserve">             1000 lÝt </v>
          </cell>
          <cell r="C750">
            <v>280</v>
          </cell>
          <cell r="D750">
            <v>0.95</v>
          </cell>
          <cell r="E750">
            <v>18</v>
          </cell>
          <cell r="F750">
            <v>5.76</v>
          </cell>
          <cell r="G750">
            <v>5</v>
          </cell>
          <cell r="H750">
            <v>18</v>
          </cell>
          <cell r="I750" t="str">
            <v>kWh</v>
          </cell>
          <cell r="J750" t="str">
            <v>1x4/7</v>
          </cell>
          <cell r="K750">
            <v>0</v>
          </cell>
          <cell r="L750">
            <v>0</v>
          </cell>
          <cell r="M750">
            <v>1</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154800254.4723618</v>
          </cell>
          <cell r="BX750">
            <v>154800254.4723618</v>
          </cell>
          <cell r="BY750">
            <v>94538.726838478105</v>
          </cell>
          <cell r="BZ750">
            <v>31844.623777171571</v>
          </cell>
          <cell r="CA750">
            <v>27642.902584350322</v>
          </cell>
          <cell r="CB750">
            <v>24617.746800000001</v>
          </cell>
          <cell r="CC750">
            <v>225542</v>
          </cell>
          <cell r="CD750">
            <v>404186</v>
          </cell>
          <cell r="CE750">
            <v>29236.68</v>
          </cell>
          <cell r="CF750">
            <v>196153.84615384616</v>
          </cell>
          <cell r="CG750">
            <v>1</v>
          </cell>
          <cell r="CH750">
            <v>1.1876261559404779</v>
          </cell>
          <cell r="CI750">
            <v>0.86969986146192801</v>
          </cell>
          <cell r="CJ750">
            <v>379416.77935384616</v>
          </cell>
        </row>
        <row r="751">
          <cell r="A751">
            <v>0</v>
          </cell>
          <cell r="B751" t="str">
            <v xml:space="preserve">M¸y sµng läc Bentonit BE100 - n¨ng suÊt: </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row>
        <row r="752">
          <cell r="A752">
            <v>601</v>
          </cell>
          <cell r="B752" t="str">
            <v xml:space="preserve">             100 m3/h</v>
          </cell>
          <cell r="C752">
            <v>280</v>
          </cell>
          <cell r="D752">
            <v>0.95</v>
          </cell>
          <cell r="E752">
            <v>18</v>
          </cell>
          <cell r="F752">
            <v>5.76</v>
          </cell>
          <cell r="G752">
            <v>5</v>
          </cell>
          <cell r="H752">
            <v>21.12</v>
          </cell>
          <cell r="I752" t="str">
            <v>kWh</v>
          </cell>
          <cell r="J752" t="str">
            <v>1x4/7</v>
          </cell>
          <cell r="K752">
            <v>0</v>
          </cell>
          <cell r="L752">
            <v>0</v>
          </cell>
          <cell r="M752">
            <v>1</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308299675.46532667</v>
          </cell>
          <cell r="BX752">
            <v>308299675.46532667</v>
          </cell>
          <cell r="BY752">
            <v>188283.01608775303</v>
          </cell>
          <cell r="BZ752">
            <v>63421.647524295775</v>
          </cell>
          <cell r="CA752">
            <v>55053.513475951193</v>
          </cell>
          <cell r="CB752">
            <v>28884.822912000003</v>
          </cell>
          <cell r="CC752">
            <v>225542</v>
          </cell>
          <cell r="CD752">
            <v>561185</v>
          </cell>
          <cell r="CE752">
            <v>34304.371200000001</v>
          </cell>
          <cell r="CF752">
            <v>196153.84615384616</v>
          </cell>
          <cell r="CG752">
            <v>1</v>
          </cell>
          <cell r="CH752">
            <v>1.1876261559404777</v>
          </cell>
          <cell r="CI752">
            <v>0.86969986146192801</v>
          </cell>
          <cell r="CJ752">
            <v>537216.39444184618</v>
          </cell>
        </row>
        <row r="753">
          <cell r="A753">
            <v>0</v>
          </cell>
          <cell r="B753" t="str">
            <v xml:space="preserve">Sµ lan c«ng tr×nh - träng t¶i: </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row>
        <row r="754">
          <cell r="A754">
            <v>602</v>
          </cell>
          <cell r="B754" t="str">
            <v xml:space="preserve">             100,0 T</v>
          </cell>
          <cell r="C754">
            <v>260</v>
          </cell>
          <cell r="D754">
            <v>0.95</v>
          </cell>
          <cell r="E754">
            <v>13</v>
          </cell>
          <cell r="F754">
            <v>5.85</v>
          </cell>
          <cell r="G754">
            <v>6</v>
          </cell>
          <cell r="H754">
            <v>0</v>
          </cell>
          <cell r="I754">
            <v>0</v>
          </cell>
          <cell r="J754" t="str">
            <v>2 x Thuû thñ 2/4</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2</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427800991.73553723</v>
          </cell>
          <cell r="BX754">
            <v>427800991.73553723</v>
          </cell>
          <cell r="BY754">
            <v>203205.47107438021</v>
          </cell>
          <cell r="BZ754">
            <v>96255.223140495873</v>
          </cell>
          <cell r="CA754">
            <v>98723.305785123972</v>
          </cell>
          <cell r="CB754">
            <v>0</v>
          </cell>
          <cell r="CC754">
            <v>399908</v>
          </cell>
          <cell r="CD754">
            <v>798092</v>
          </cell>
          <cell r="CE754">
            <v>0</v>
          </cell>
          <cell r="CF754">
            <v>335384.61538461538</v>
          </cell>
          <cell r="CG754">
            <v>1</v>
          </cell>
          <cell r="CH754">
            <v>1</v>
          </cell>
          <cell r="CI754">
            <v>0.83865442898020393</v>
          </cell>
          <cell r="CJ754">
            <v>733568.61538461549</v>
          </cell>
        </row>
        <row r="755">
          <cell r="A755">
            <v>603</v>
          </cell>
          <cell r="B755" t="str">
            <v xml:space="preserve">             200,0 T</v>
          </cell>
          <cell r="C755">
            <v>260</v>
          </cell>
          <cell r="D755">
            <v>0.95</v>
          </cell>
          <cell r="E755">
            <v>13</v>
          </cell>
          <cell r="F755">
            <v>5.85</v>
          </cell>
          <cell r="G755">
            <v>6</v>
          </cell>
          <cell r="H755">
            <v>0</v>
          </cell>
          <cell r="I755">
            <v>0</v>
          </cell>
          <cell r="J755" t="str">
            <v>2 x Thuû thñ 2/4</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2</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629000165.28925622</v>
          </cell>
          <cell r="BX755">
            <v>629000165.28925622</v>
          </cell>
          <cell r="BY755">
            <v>298775.07851239672</v>
          </cell>
          <cell r="BZ755">
            <v>141525.03719008263</v>
          </cell>
          <cell r="CA755">
            <v>145153.88429752068</v>
          </cell>
          <cell r="CB755">
            <v>0</v>
          </cell>
          <cell r="CC755">
            <v>399908</v>
          </cell>
          <cell r="CD755">
            <v>985362</v>
          </cell>
          <cell r="CE755">
            <v>0</v>
          </cell>
          <cell r="CF755">
            <v>335384.61538461538</v>
          </cell>
          <cell r="CG755">
            <v>1</v>
          </cell>
          <cell r="CH755">
            <v>1</v>
          </cell>
          <cell r="CI755">
            <v>0.83865442898020393</v>
          </cell>
          <cell r="CJ755">
            <v>920838.61538461538</v>
          </cell>
        </row>
        <row r="756">
          <cell r="A756">
            <v>604</v>
          </cell>
          <cell r="B756" t="str">
            <v xml:space="preserve">             250,0 T</v>
          </cell>
          <cell r="C756">
            <v>260</v>
          </cell>
          <cell r="D756">
            <v>0.95</v>
          </cell>
          <cell r="E756">
            <v>13</v>
          </cell>
          <cell r="F756">
            <v>5.85</v>
          </cell>
          <cell r="G756">
            <v>6</v>
          </cell>
          <cell r="H756">
            <v>0</v>
          </cell>
          <cell r="I756">
            <v>0</v>
          </cell>
          <cell r="J756" t="str">
            <v>2 x Thuû thñ 2/4</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2</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786200247.93388426</v>
          </cell>
          <cell r="BX756">
            <v>786200247.93388426</v>
          </cell>
          <cell r="BY756">
            <v>373445.117768595</v>
          </cell>
          <cell r="BZ756">
            <v>176895.05578512396</v>
          </cell>
          <cell r="CA756">
            <v>181430.82644628096</v>
          </cell>
          <cell r="CB756">
            <v>0</v>
          </cell>
          <cell r="CC756">
            <v>399908</v>
          </cell>
          <cell r="CD756">
            <v>1131679</v>
          </cell>
          <cell r="CE756">
            <v>0</v>
          </cell>
          <cell r="CF756">
            <v>335384.61538461538</v>
          </cell>
          <cell r="CG756">
            <v>1</v>
          </cell>
          <cell r="CH756">
            <v>1</v>
          </cell>
          <cell r="CI756">
            <v>0.83865442898020393</v>
          </cell>
          <cell r="CJ756">
            <v>1067155.6153846153</v>
          </cell>
        </row>
        <row r="757">
          <cell r="A757">
            <v>605</v>
          </cell>
          <cell r="B757" t="str">
            <v xml:space="preserve">             300,0 T</v>
          </cell>
          <cell r="C757">
            <v>260</v>
          </cell>
          <cell r="D757">
            <v>0.95</v>
          </cell>
          <cell r="E757">
            <v>13</v>
          </cell>
          <cell r="F757">
            <v>5.85</v>
          </cell>
          <cell r="G757">
            <v>6</v>
          </cell>
          <cell r="H757">
            <v>0</v>
          </cell>
          <cell r="I757">
            <v>0</v>
          </cell>
          <cell r="J757" t="str">
            <v>2 x Thuû thñ 2/4</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2</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944900165.28925622</v>
          </cell>
          <cell r="BX757">
            <v>944900165.28925622</v>
          </cell>
          <cell r="BY757">
            <v>448827.57851239672</v>
          </cell>
          <cell r="BZ757">
            <v>212602.53719008263</v>
          </cell>
          <cell r="CA757">
            <v>218053.88429752068</v>
          </cell>
          <cell r="CB757">
            <v>0</v>
          </cell>
          <cell r="CC757">
            <v>399908</v>
          </cell>
          <cell r="CD757">
            <v>1279392</v>
          </cell>
          <cell r="CE757">
            <v>0</v>
          </cell>
          <cell r="CF757">
            <v>335384.61538461538</v>
          </cell>
          <cell r="CG757">
            <v>1</v>
          </cell>
          <cell r="CH757">
            <v>1</v>
          </cell>
          <cell r="CI757">
            <v>0.83865442898020393</v>
          </cell>
          <cell r="CJ757">
            <v>1214868.6153846155</v>
          </cell>
        </row>
        <row r="758">
          <cell r="A758">
            <v>606</v>
          </cell>
          <cell r="B758" t="str">
            <v xml:space="preserve">             400,0 T</v>
          </cell>
          <cell r="C758">
            <v>260</v>
          </cell>
          <cell r="D758">
            <v>0.95</v>
          </cell>
          <cell r="E758">
            <v>13</v>
          </cell>
          <cell r="F758">
            <v>5.46</v>
          </cell>
          <cell r="G758">
            <v>6</v>
          </cell>
          <cell r="H758">
            <v>0</v>
          </cell>
          <cell r="I758">
            <v>0</v>
          </cell>
          <cell r="J758" t="str">
            <v>2 x Thuû thñ 2/4</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2</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1053400755.9848802</v>
          </cell>
          <cell r="BX758">
            <v>1053400755.9848802</v>
          </cell>
          <cell r="BY758">
            <v>500365.35909281811</v>
          </cell>
          <cell r="BZ758">
            <v>221214.15875682485</v>
          </cell>
          <cell r="CA758">
            <v>243092.48215035695</v>
          </cell>
          <cell r="CB758">
            <v>0</v>
          </cell>
          <cell r="CC758">
            <v>399908</v>
          </cell>
          <cell r="CD758">
            <v>1364580</v>
          </cell>
          <cell r="CE758">
            <v>0</v>
          </cell>
          <cell r="CF758">
            <v>335384.61538461538</v>
          </cell>
          <cell r="CG758">
            <v>1</v>
          </cell>
          <cell r="CH758">
            <v>1</v>
          </cell>
          <cell r="CI758">
            <v>0.83865442898020393</v>
          </cell>
          <cell r="CJ758">
            <v>1300056.6153846155</v>
          </cell>
        </row>
        <row r="759">
          <cell r="A759">
            <v>607</v>
          </cell>
          <cell r="B759" t="str">
            <v xml:space="preserve">             600,0 T</v>
          </cell>
          <cell r="C759">
            <v>260</v>
          </cell>
          <cell r="D759">
            <v>0.95</v>
          </cell>
          <cell r="E759">
            <v>13</v>
          </cell>
          <cell r="F759">
            <v>5.46</v>
          </cell>
          <cell r="G759">
            <v>6</v>
          </cell>
          <cell r="H759">
            <v>0</v>
          </cell>
          <cell r="I759">
            <v>0</v>
          </cell>
          <cell r="J759" t="str">
            <v>2 x Thuû thñ 2/4</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2</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1239300209.9958</v>
          </cell>
          <cell r="BX759">
            <v>1239300209.9958</v>
          </cell>
          <cell r="BY759">
            <v>588667.59974800504</v>
          </cell>
          <cell r="BZ759">
            <v>260253.04409911804</v>
          </cell>
          <cell r="CA759">
            <v>285992.35615287692</v>
          </cell>
          <cell r="CB759">
            <v>0</v>
          </cell>
          <cell r="CC759">
            <v>399908</v>
          </cell>
          <cell r="CD759">
            <v>1534821</v>
          </cell>
          <cell r="CE759">
            <v>0</v>
          </cell>
          <cell r="CF759">
            <v>335384.61538461538</v>
          </cell>
          <cell r="CG759">
            <v>1</v>
          </cell>
          <cell r="CH759">
            <v>1</v>
          </cell>
          <cell r="CI759">
            <v>0.83865442898020393</v>
          </cell>
          <cell r="CJ759">
            <v>1470297.6153846155</v>
          </cell>
        </row>
        <row r="760">
          <cell r="A760">
            <v>608</v>
          </cell>
          <cell r="B760" t="str">
            <v xml:space="preserve">             800,0 T</v>
          </cell>
          <cell r="C760">
            <v>260</v>
          </cell>
          <cell r="D760">
            <v>0.95</v>
          </cell>
          <cell r="E760">
            <v>13</v>
          </cell>
          <cell r="F760">
            <v>5.2</v>
          </cell>
          <cell r="G760">
            <v>6</v>
          </cell>
          <cell r="H760">
            <v>0</v>
          </cell>
          <cell r="I760">
            <v>0</v>
          </cell>
          <cell r="J760" t="str">
            <v>2 x Thuû thñ 2/4</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2</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1755701061.5711253</v>
          </cell>
          <cell r="BX760">
            <v>1755701061.5711253</v>
          </cell>
          <cell r="BY760">
            <v>833958.00424628449</v>
          </cell>
          <cell r="BZ760">
            <v>351140.21231422509</v>
          </cell>
          <cell r="CA760">
            <v>405161.78343949042</v>
          </cell>
          <cell r="CB760">
            <v>0</v>
          </cell>
          <cell r="CC760">
            <v>399908</v>
          </cell>
          <cell r="CD760">
            <v>1990168</v>
          </cell>
          <cell r="CE760">
            <v>0</v>
          </cell>
          <cell r="CF760">
            <v>335384.61538461538</v>
          </cell>
          <cell r="CG760">
            <v>1</v>
          </cell>
          <cell r="CH760">
            <v>1</v>
          </cell>
          <cell r="CI760">
            <v>0.83865442898020393</v>
          </cell>
          <cell r="CJ760">
            <v>1925644.6153846155</v>
          </cell>
        </row>
        <row r="761">
          <cell r="A761">
            <v>609</v>
          </cell>
          <cell r="B761" t="str">
            <v xml:space="preserve">             1000,0 T</v>
          </cell>
          <cell r="C761">
            <v>260</v>
          </cell>
          <cell r="D761">
            <v>0.95</v>
          </cell>
          <cell r="E761">
            <v>13</v>
          </cell>
          <cell r="F761">
            <v>5.2</v>
          </cell>
          <cell r="G761">
            <v>6</v>
          </cell>
          <cell r="H761">
            <v>0</v>
          </cell>
          <cell r="I761">
            <v>0</v>
          </cell>
          <cell r="J761" t="str">
            <v>2 x Thuû thñ 2/4</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2</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2065500721.8683653</v>
          </cell>
          <cell r="BX761">
            <v>2065500721.8683653</v>
          </cell>
          <cell r="BY761">
            <v>981112.84288747341</v>
          </cell>
          <cell r="BZ761">
            <v>413100.14437367307</v>
          </cell>
          <cell r="CA761">
            <v>476654.01273885352</v>
          </cell>
          <cell r="CB761">
            <v>0</v>
          </cell>
          <cell r="CC761">
            <v>399908</v>
          </cell>
          <cell r="CD761">
            <v>2270775</v>
          </cell>
          <cell r="CE761">
            <v>0</v>
          </cell>
          <cell r="CF761">
            <v>335384.61538461538</v>
          </cell>
          <cell r="CG761">
            <v>1</v>
          </cell>
          <cell r="CH761">
            <v>1</v>
          </cell>
          <cell r="CI761">
            <v>0.83865442898020393</v>
          </cell>
          <cell r="CJ761">
            <v>2206251.6153846155</v>
          </cell>
        </row>
        <row r="762">
          <cell r="A762">
            <v>0</v>
          </cell>
          <cell r="B762" t="str">
            <v>Phµ chuyªn dïng, träng t¶i:</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row>
        <row r="763">
          <cell r="A763">
            <v>610</v>
          </cell>
          <cell r="B763" t="str">
            <v xml:space="preserve">             250 T</v>
          </cell>
          <cell r="C763">
            <v>210</v>
          </cell>
          <cell r="D763">
            <v>0.95</v>
          </cell>
          <cell r="E763">
            <v>13</v>
          </cell>
          <cell r="F763">
            <v>5.85</v>
          </cell>
          <cell r="G763">
            <v>6</v>
          </cell>
          <cell r="H763">
            <v>0</v>
          </cell>
          <cell r="I763">
            <v>0</v>
          </cell>
          <cell r="J763" t="str">
            <v>1T.tr­ëng1/2+3t.thñ2/4+2thî m¸y3/4</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1</v>
          </cell>
          <cell r="AF763">
            <v>0</v>
          </cell>
          <cell r="AG763">
            <v>0</v>
          </cell>
          <cell r="AH763">
            <v>0</v>
          </cell>
          <cell r="AI763">
            <v>0</v>
          </cell>
          <cell r="AJ763">
            <v>0</v>
          </cell>
          <cell r="AK763">
            <v>0</v>
          </cell>
          <cell r="AL763">
            <v>0</v>
          </cell>
          <cell r="AM763">
            <v>0</v>
          </cell>
          <cell r="AN763">
            <v>0</v>
          </cell>
          <cell r="AO763">
            <v>0</v>
          </cell>
          <cell r="AP763">
            <v>3</v>
          </cell>
          <cell r="AQ763">
            <v>0</v>
          </cell>
          <cell r="AR763">
            <v>0</v>
          </cell>
          <cell r="AS763">
            <v>0</v>
          </cell>
          <cell r="AT763">
            <v>0</v>
          </cell>
          <cell r="AU763">
            <v>2</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1022100371.9008265</v>
          </cell>
          <cell r="BX763">
            <v>1022100371.9008265</v>
          </cell>
          <cell r="BY763">
            <v>601092.36157024791</v>
          </cell>
          <cell r="BZ763">
            <v>284727.96074380167</v>
          </cell>
          <cell r="CA763">
            <v>292028.67768595042</v>
          </cell>
          <cell r="CB763">
            <v>0</v>
          </cell>
          <cell r="CC763">
            <v>1391633</v>
          </cell>
          <cell r="CD763">
            <v>2569482</v>
          </cell>
          <cell r="CE763">
            <v>0</v>
          </cell>
          <cell r="CF763">
            <v>1230769.2307692308</v>
          </cell>
          <cell r="CG763">
            <v>1</v>
          </cell>
          <cell r="CH763">
            <v>1</v>
          </cell>
          <cell r="CI763">
            <v>0.88440647122426008</v>
          </cell>
          <cell r="CJ763">
            <v>2408618.230769231</v>
          </cell>
        </row>
        <row r="764">
          <cell r="A764">
            <v>0</v>
          </cell>
          <cell r="B764" t="str">
            <v>Phao thÐp, träng t¶i:</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row>
        <row r="765">
          <cell r="A765">
            <v>611</v>
          </cell>
          <cell r="B765" t="str">
            <v xml:space="preserve">             10 T</v>
          </cell>
          <cell r="C765">
            <v>210</v>
          </cell>
          <cell r="D765">
            <v>0.95</v>
          </cell>
          <cell r="E765">
            <v>14</v>
          </cell>
          <cell r="F765">
            <v>6.3</v>
          </cell>
          <cell r="G765">
            <v>6</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48600234.375</v>
          </cell>
          <cell r="BX765">
            <v>48600234.375</v>
          </cell>
          <cell r="BY765">
            <v>30780.148437500004</v>
          </cell>
          <cell r="BZ765">
            <v>14580.0703125</v>
          </cell>
          <cell r="CA765">
            <v>13885.78125</v>
          </cell>
          <cell r="CB765">
            <v>0</v>
          </cell>
          <cell r="CC765">
            <v>0</v>
          </cell>
          <cell r="CD765">
            <v>59246</v>
          </cell>
          <cell r="CE765">
            <v>0</v>
          </cell>
          <cell r="CF765">
            <v>0</v>
          </cell>
          <cell r="CG765">
            <v>1</v>
          </cell>
          <cell r="CH765">
            <v>1</v>
          </cell>
          <cell r="CI765">
            <v>1</v>
          </cell>
          <cell r="CJ765">
            <v>59246</v>
          </cell>
        </row>
        <row r="766">
          <cell r="A766">
            <v>612</v>
          </cell>
          <cell r="B766" t="str">
            <v xml:space="preserve">             15 T</v>
          </cell>
          <cell r="C766">
            <v>210</v>
          </cell>
          <cell r="D766">
            <v>0.95</v>
          </cell>
          <cell r="E766">
            <v>14</v>
          </cell>
          <cell r="F766">
            <v>6.3</v>
          </cell>
          <cell r="G766">
            <v>6</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64200117.1875</v>
          </cell>
          <cell r="BX766">
            <v>64200117.1875</v>
          </cell>
          <cell r="BY766">
            <v>40660.07421875</v>
          </cell>
          <cell r="BZ766">
            <v>19260.03515625</v>
          </cell>
          <cell r="CA766">
            <v>18342.890625</v>
          </cell>
          <cell r="CB766">
            <v>0</v>
          </cell>
          <cell r="CC766">
            <v>0</v>
          </cell>
          <cell r="CD766">
            <v>78263</v>
          </cell>
          <cell r="CE766">
            <v>0</v>
          </cell>
          <cell r="CF766">
            <v>0</v>
          </cell>
          <cell r="CG766">
            <v>1</v>
          </cell>
          <cell r="CH766">
            <v>1</v>
          </cell>
          <cell r="CI766">
            <v>1</v>
          </cell>
          <cell r="CJ766">
            <v>78263</v>
          </cell>
        </row>
        <row r="767">
          <cell r="A767">
            <v>613</v>
          </cell>
          <cell r="B767" t="str">
            <v xml:space="preserve">             60 T</v>
          </cell>
          <cell r="C767">
            <v>210</v>
          </cell>
          <cell r="D767">
            <v>0.95</v>
          </cell>
          <cell r="E767">
            <v>13</v>
          </cell>
          <cell r="F767">
            <v>5.85</v>
          </cell>
          <cell r="G767">
            <v>6</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105999669.4214876</v>
          </cell>
          <cell r="BX767">
            <v>105999669.4214876</v>
          </cell>
          <cell r="BY767">
            <v>62337.900826446275</v>
          </cell>
          <cell r="BZ767">
            <v>29528.479338842972</v>
          </cell>
          <cell r="CA767">
            <v>30285.619834710742</v>
          </cell>
          <cell r="CB767">
            <v>0</v>
          </cell>
          <cell r="CC767">
            <v>0</v>
          </cell>
          <cell r="CD767">
            <v>122151.99999999999</v>
          </cell>
          <cell r="CE767">
            <v>0</v>
          </cell>
          <cell r="CF767">
            <v>0</v>
          </cell>
          <cell r="CG767">
            <v>1</v>
          </cell>
          <cell r="CH767">
            <v>1</v>
          </cell>
          <cell r="CI767">
            <v>1</v>
          </cell>
          <cell r="CJ767">
            <v>122151.99999999999</v>
          </cell>
        </row>
        <row r="768">
          <cell r="A768">
            <v>614</v>
          </cell>
          <cell r="B768" t="str">
            <v xml:space="preserve">             200 T</v>
          </cell>
          <cell r="C768">
            <v>210</v>
          </cell>
          <cell r="D768">
            <v>0.95</v>
          </cell>
          <cell r="E768">
            <v>13</v>
          </cell>
          <cell r="F768">
            <v>5.85</v>
          </cell>
          <cell r="G768">
            <v>6</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184600413.22314051</v>
          </cell>
          <cell r="BX768">
            <v>184600413.22314051</v>
          </cell>
          <cell r="BY768">
            <v>108562.62396694215</v>
          </cell>
          <cell r="BZ768">
            <v>51424.400826446275</v>
          </cell>
          <cell r="CA768">
            <v>52742.975206611569</v>
          </cell>
          <cell r="CB768">
            <v>0</v>
          </cell>
          <cell r="CC768">
            <v>0</v>
          </cell>
          <cell r="CD768">
            <v>212730</v>
          </cell>
          <cell r="CE768">
            <v>0</v>
          </cell>
          <cell r="CF768">
            <v>0</v>
          </cell>
          <cell r="CG768">
            <v>1</v>
          </cell>
          <cell r="CH768">
            <v>1</v>
          </cell>
          <cell r="CI768">
            <v>1</v>
          </cell>
          <cell r="CJ768">
            <v>212730</v>
          </cell>
        </row>
        <row r="769">
          <cell r="A769">
            <v>615</v>
          </cell>
          <cell r="B769" t="str">
            <v xml:space="preserve">             250 T</v>
          </cell>
          <cell r="C769">
            <v>210</v>
          </cell>
          <cell r="D769">
            <v>0.95</v>
          </cell>
          <cell r="E769">
            <v>13</v>
          </cell>
          <cell r="F769">
            <v>5.85</v>
          </cell>
          <cell r="G769">
            <v>6</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193799628.09917355</v>
          </cell>
          <cell r="BX769">
            <v>193799628.09917355</v>
          </cell>
          <cell r="BY769">
            <v>113972.63842975204</v>
          </cell>
          <cell r="BZ769">
            <v>53987.039256198339</v>
          </cell>
          <cell r="CA769">
            <v>55371.322314049576</v>
          </cell>
          <cell r="CB769">
            <v>0</v>
          </cell>
          <cell r="CC769">
            <v>0</v>
          </cell>
          <cell r="CD769">
            <v>223330.99999999997</v>
          </cell>
          <cell r="CE769">
            <v>0</v>
          </cell>
          <cell r="CF769">
            <v>0</v>
          </cell>
          <cell r="CG769">
            <v>1</v>
          </cell>
          <cell r="CH769">
            <v>1</v>
          </cell>
          <cell r="CI769">
            <v>1</v>
          </cell>
          <cell r="CJ769">
            <v>223330.99999999997</v>
          </cell>
        </row>
        <row r="770">
          <cell r="A770">
            <v>0</v>
          </cell>
          <cell r="B770" t="str">
            <v>Ca n« - c«ng suÊt:</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row>
        <row r="771">
          <cell r="A771">
            <v>616</v>
          </cell>
          <cell r="B771" t="str">
            <v xml:space="preserve">             15 CV</v>
          </cell>
          <cell r="C771">
            <v>200</v>
          </cell>
          <cell r="D771">
            <v>0.95</v>
          </cell>
          <cell r="E771">
            <v>12</v>
          </cell>
          <cell r="F771">
            <v>6</v>
          </cell>
          <cell r="G771">
            <v>6</v>
          </cell>
          <cell r="H771">
            <v>3.15</v>
          </cell>
          <cell r="I771" t="str">
            <v>lÝt diezel</v>
          </cell>
          <cell r="J771" t="str">
            <v>1 ThuyÒn tr­ëng 1/2</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1</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82599358.974358976</v>
          </cell>
          <cell r="BX771">
            <v>82599358.974358976</v>
          </cell>
          <cell r="BY771">
            <v>47081.63461538461</v>
          </cell>
          <cell r="BZ771">
            <v>24779.807692307691</v>
          </cell>
          <cell r="CA771">
            <v>24779.807692307691</v>
          </cell>
          <cell r="CB771">
            <v>67803.75</v>
          </cell>
          <cell r="CC771">
            <v>307103</v>
          </cell>
          <cell r="CD771">
            <v>471548</v>
          </cell>
          <cell r="CE771">
            <v>33135.136363636368</v>
          </cell>
          <cell r="CF771">
            <v>286923.07692307694</v>
          </cell>
          <cell r="CG771">
            <v>1</v>
          </cell>
          <cell r="CH771">
            <v>0.48869179600886925</v>
          </cell>
          <cell r="CI771">
            <v>0.93428939776907727</v>
          </cell>
          <cell r="CJ771">
            <v>416699.46328671329</v>
          </cell>
        </row>
        <row r="772">
          <cell r="A772">
            <v>617</v>
          </cell>
          <cell r="B772" t="str">
            <v xml:space="preserve">             23 CV</v>
          </cell>
          <cell r="C772">
            <v>200</v>
          </cell>
          <cell r="D772">
            <v>0.95</v>
          </cell>
          <cell r="E772">
            <v>12</v>
          </cell>
          <cell r="F772">
            <v>6</v>
          </cell>
          <cell r="G772">
            <v>6</v>
          </cell>
          <cell r="H772">
            <v>4.83</v>
          </cell>
          <cell r="I772" t="str">
            <v>lÝt diezel</v>
          </cell>
          <cell r="J772" t="str">
            <v>1 ThuyÒn tr­ëng 1/2</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1</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90699358.974358976</v>
          </cell>
          <cell r="BX772">
            <v>90699358.974358976</v>
          </cell>
          <cell r="BY772">
            <v>51698.63461538461</v>
          </cell>
          <cell r="BZ772">
            <v>27209.807692307691</v>
          </cell>
          <cell r="CA772">
            <v>27209.807692307691</v>
          </cell>
          <cell r="CB772">
            <v>103965.75</v>
          </cell>
          <cell r="CC772">
            <v>307103</v>
          </cell>
          <cell r="CD772">
            <v>517187</v>
          </cell>
          <cell r="CE772">
            <v>50807.209090909098</v>
          </cell>
          <cell r="CF772">
            <v>286923.07692307694</v>
          </cell>
          <cell r="CG772">
            <v>1</v>
          </cell>
          <cell r="CH772">
            <v>0.48869179600886925</v>
          </cell>
          <cell r="CI772">
            <v>0.93428939776907727</v>
          </cell>
          <cell r="CJ772">
            <v>443848.53601398598</v>
          </cell>
        </row>
        <row r="773">
          <cell r="A773">
            <v>618</v>
          </cell>
          <cell r="B773" t="str">
            <v xml:space="preserve">             30 CV</v>
          </cell>
          <cell r="C773">
            <v>200</v>
          </cell>
          <cell r="D773">
            <v>0.95</v>
          </cell>
          <cell r="E773">
            <v>12</v>
          </cell>
          <cell r="F773">
            <v>5.4</v>
          </cell>
          <cell r="G773">
            <v>6</v>
          </cell>
          <cell r="H773">
            <v>6.3</v>
          </cell>
          <cell r="I773" t="str">
            <v>lÝt diezel</v>
          </cell>
          <cell r="J773" t="str">
            <v>1 ThuyÒn tr­ëng 1/2</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1</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98399561.403508782</v>
          </cell>
          <cell r="BX773">
            <v>98399561.403508782</v>
          </cell>
          <cell r="BY773">
            <v>56087.75</v>
          </cell>
          <cell r="BZ773">
            <v>26567.881578947374</v>
          </cell>
          <cell r="CA773">
            <v>29519.868421052633</v>
          </cell>
          <cell r="CB773">
            <v>135607.5</v>
          </cell>
          <cell r="CC773">
            <v>307103</v>
          </cell>
          <cell r="CD773">
            <v>554886</v>
          </cell>
          <cell r="CE773">
            <v>66270.272727272735</v>
          </cell>
          <cell r="CF773">
            <v>286923.07692307694</v>
          </cell>
          <cell r="CG773">
            <v>1</v>
          </cell>
          <cell r="CH773">
            <v>0.48869179600886925</v>
          </cell>
          <cell r="CI773">
            <v>0.93428939776907727</v>
          </cell>
          <cell r="CJ773">
            <v>465368.8496503497</v>
          </cell>
        </row>
        <row r="774">
          <cell r="A774">
            <v>619</v>
          </cell>
          <cell r="B774" t="str">
            <v xml:space="preserve">             55 CV</v>
          </cell>
          <cell r="C774">
            <v>200</v>
          </cell>
          <cell r="D774">
            <v>0.95</v>
          </cell>
          <cell r="E774">
            <v>12</v>
          </cell>
          <cell r="F774">
            <v>5.4</v>
          </cell>
          <cell r="G774">
            <v>6</v>
          </cell>
          <cell r="H774">
            <v>9.9</v>
          </cell>
          <cell r="I774" t="str">
            <v>lÝt diezel</v>
          </cell>
          <cell r="J774" t="str">
            <v>1 ThuyÒn tr­ëng 1/2+1t.thñ2/4</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1</v>
          </cell>
          <cell r="AD774">
            <v>0</v>
          </cell>
          <cell r="AE774">
            <v>0</v>
          </cell>
          <cell r="AF774">
            <v>0</v>
          </cell>
          <cell r="AG774">
            <v>0</v>
          </cell>
          <cell r="AH774">
            <v>0</v>
          </cell>
          <cell r="AI774">
            <v>0</v>
          </cell>
          <cell r="AJ774">
            <v>0</v>
          </cell>
          <cell r="AK774">
            <v>0</v>
          </cell>
          <cell r="AL774">
            <v>0</v>
          </cell>
          <cell r="AM774">
            <v>0</v>
          </cell>
          <cell r="AN774">
            <v>0</v>
          </cell>
          <cell r="AO774">
            <v>0</v>
          </cell>
          <cell r="AP774">
            <v>1</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126399561.40350878</v>
          </cell>
          <cell r="BX774">
            <v>126399561.40350878</v>
          </cell>
          <cell r="BY774">
            <v>72047.75</v>
          </cell>
          <cell r="BZ774">
            <v>34127.881578947374</v>
          </cell>
          <cell r="CA774">
            <v>37919.868421052633</v>
          </cell>
          <cell r="CB774">
            <v>213097.5</v>
          </cell>
          <cell r="CC774">
            <v>507057</v>
          </cell>
          <cell r="CD774">
            <v>864250</v>
          </cell>
          <cell r="CE774">
            <v>104139.00000000001</v>
          </cell>
          <cell r="CF774">
            <v>454615.38461538462</v>
          </cell>
          <cell r="CG774">
            <v>1</v>
          </cell>
          <cell r="CH774">
            <v>0.48869179600886925</v>
          </cell>
          <cell r="CI774">
            <v>0.89657648866968531</v>
          </cell>
          <cell r="CJ774">
            <v>702849.88461538462</v>
          </cell>
        </row>
        <row r="775">
          <cell r="A775">
            <v>620</v>
          </cell>
          <cell r="B775" t="str">
            <v xml:space="preserve">             75 CV</v>
          </cell>
          <cell r="C775">
            <v>200</v>
          </cell>
          <cell r="D775">
            <v>0.95</v>
          </cell>
          <cell r="E775">
            <v>11</v>
          </cell>
          <cell r="F775">
            <v>4.62</v>
          </cell>
          <cell r="G775">
            <v>6</v>
          </cell>
          <cell r="H775">
            <v>13.5</v>
          </cell>
          <cell r="I775" t="str">
            <v>lÝt diezel</v>
          </cell>
          <cell r="J775" t="str">
            <v>1 ThuyÒn tr­ëng 1/2+1t.thñ2/4</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1</v>
          </cell>
          <cell r="AD775">
            <v>0</v>
          </cell>
          <cell r="AE775">
            <v>0</v>
          </cell>
          <cell r="AF775">
            <v>0</v>
          </cell>
          <cell r="AG775">
            <v>0</v>
          </cell>
          <cell r="AH775">
            <v>0</v>
          </cell>
          <cell r="AI775">
            <v>0</v>
          </cell>
          <cell r="AJ775">
            <v>0</v>
          </cell>
          <cell r="AK775">
            <v>0</v>
          </cell>
          <cell r="AL775">
            <v>0</v>
          </cell>
          <cell r="AM775">
            <v>0</v>
          </cell>
          <cell r="AN775">
            <v>0</v>
          </cell>
          <cell r="AO775">
            <v>0</v>
          </cell>
          <cell r="AP775">
            <v>1</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180900332.22591361</v>
          </cell>
          <cell r="BX775">
            <v>180900332.22591361</v>
          </cell>
          <cell r="BY775">
            <v>94520.423588039863</v>
          </cell>
          <cell r="BZ775">
            <v>41787.976744186046</v>
          </cell>
          <cell r="CA775">
            <v>54270.099667774084</v>
          </cell>
          <cell r="CB775">
            <v>290587.5</v>
          </cell>
          <cell r="CC775">
            <v>507057</v>
          </cell>
          <cell r="CD775">
            <v>988223</v>
          </cell>
          <cell r="CE775">
            <v>142007.72727272729</v>
          </cell>
          <cell r="CF775">
            <v>454615.38461538462</v>
          </cell>
          <cell r="CG775">
            <v>1</v>
          </cell>
          <cell r="CH775">
            <v>0.48869179600886925</v>
          </cell>
          <cell r="CI775">
            <v>0.89657648866968531</v>
          </cell>
          <cell r="CJ775">
            <v>787201.61188811192</v>
          </cell>
        </row>
        <row r="776">
          <cell r="A776">
            <v>621</v>
          </cell>
          <cell r="B776" t="str">
            <v xml:space="preserve">             90 CV</v>
          </cell>
          <cell r="C776">
            <v>200</v>
          </cell>
          <cell r="D776">
            <v>0.95</v>
          </cell>
          <cell r="E776">
            <v>11</v>
          </cell>
          <cell r="F776">
            <v>4.62</v>
          </cell>
          <cell r="G776">
            <v>6</v>
          </cell>
          <cell r="H776">
            <v>16.2</v>
          </cell>
          <cell r="I776" t="str">
            <v>lÝt diezel</v>
          </cell>
          <cell r="J776" t="str">
            <v>1 ThuyÒn tr­ëng 1/2+1t.thñ2/4</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1</v>
          </cell>
          <cell r="AD776">
            <v>0</v>
          </cell>
          <cell r="AE776">
            <v>0</v>
          </cell>
          <cell r="AF776">
            <v>0</v>
          </cell>
          <cell r="AG776">
            <v>0</v>
          </cell>
          <cell r="AH776">
            <v>0</v>
          </cell>
          <cell r="AI776">
            <v>0</v>
          </cell>
          <cell r="AJ776">
            <v>0</v>
          </cell>
          <cell r="AK776">
            <v>0</v>
          </cell>
          <cell r="AL776">
            <v>0</v>
          </cell>
          <cell r="AM776">
            <v>0</v>
          </cell>
          <cell r="AN776">
            <v>0</v>
          </cell>
          <cell r="AO776">
            <v>0</v>
          </cell>
          <cell r="AP776">
            <v>1</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235700047.46084481</v>
          </cell>
          <cell r="BX776">
            <v>235700047.46084481</v>
          </cell>
          <cell r="BY776">
            <v>123153.2747982914</v>
          </cell>
          <cell r="BZ776">
            <v>54446.710963455153</v>
          </cell>
          <cell r="CA776">
            <v>70710.01423825344</v>
          </cell>
          <cell r="CB776">
            <v>348705</v>
          </cell>
          <cell r="CC776">
            <v>507057</v>
          </cell>
          <cell r="CD776">
            <v>1104072</v>
          </cell>
          <cell r="CE776">
            <v>170409.27272727274</v>
          </cell>
          <cell r="CF776">
            <v>454615.38461538462</v>
          </cell>
          <cell r="CG776">
            <v>1</v>
          </cell>
          <cell r="CH776">
            <v>0.48869179600886919</v>
          </cell>
          <cell r="CI776">
            <v>0.89657648866968531</v>
          </cell>
          <cell r="CJ776">
            <v>873334.65734265733</v>
          </cell>
        </row>
        <row r="777">
          <cell r="A777">
            <v>622</v>
          </cell>
          <cell r="B777" t="str">
            <v xml:space="preserve">             120 CV</v>
          </cell>
          <cell r="C777">
            <v>200</v>
          </cell>
          <cell r="D777">
            <v>0.95</v>
          </cell>
          <cell r="E777">
            <v>11</v>
          </cell>
          <cell r="F777">
            <v>4.62</v>
          </cell>
          <cell r="G777">
            <v>6</v>
          </cell>
          <cell r="H777">
            <v>18</v>
          </cell>
          <cell r="I777" t="str">
            <v>lÝt diezel</v>
          </cell>
          <cell r="J777" t="str">
            <v>1 ThuyÒn tr­ëng 1/2+1t.thñ2/4</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1</v>
          </cell>
          <cell r="AD777">
            <v>0</v>
          </cell>
          <cell r="AE777">
            <v>0</v>
          </cell>
          <cell r="AF777">
            <v>0</v>
          </cell>
          <cell r="AG777">
            <v>0</v>
          </cell>
          <cell r="AH777">
            <v>0</v>
          </cell>
          <cell r="AI777">
            <v>0</v>
          </cell>
          <cell r="AJ777">
            <v>0</v>
          </cell>
          <cell r="AK777">
            <v>0</v>
          </cell>
          <cell r="AL777">
            <v>0</v>
          </cell>
          <cell r="AM777">
            <v>0</v>
          </cell>
          <cell r="AN777">
            <v>0</v>
          </cell>
          <cell r="AO777">
            <v>0</v>
          </cell>
          <cell r="AP777">
            <v>1</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288899857.61746562</v>
          </cell>
          <cell r="BX777">
            <v>288899857.61746562</v>
          </cell>
          <cell r="BY777">
            <v>150950.17560512575</v>
          </cell>
          <cell r="BZ777">
            <v>66735.86710963455</v>
          </cell>
          <cell r="CA777">
            <v>86669.957285239681</v>
          </cell>
          <cell r="CB777">
            <v>387450</v>
          </cell>
          <cell r="CC777">
            <v>507057</v>
          </cell>
          <cell r="CD777">
            <v>1198863</v>
          </cell>
          <cell r="CE777">
            <v>189343.63636363638</v>
          </cell>
          <cell r="CF777">
            <v>454615.38461538462</v>
          </cell>
          <cell r="CG777">
            <v>1</v>
          </cell>
          <cell r="CH777">
            <v>0.48869179600886925</v>
          </cell>
          <cell r="CI777">
            <v>0.89657648866968531</v>
          </cell>
          <cell r="CJ777">
            <v>948315.02097902098</v>
          </cell>
        </row>
        <row r="778">
          <cell r="A778">
            <v>623</v>
          </cell>
          <cell r="B778" t="str">
            <v xml:space="preserve">             150 CV</v>
          </cell>
          <cell r="C778">
            <v>200</v>
          </cell>
          <cell r="D778">
            <v>0.95</v>
          </cell>
          <cell r="E778">
            <v>11</v>
          </cell>
          <cell r="F778">
            <v>4.62</v>
          </cell>
          <cell r="G778">
            <v>6</v>
          </cell>
          <cell r="H778">
            <v>22.5</v>
          </cell>
          <cell r="I778" t="str">
            <v>lÝt diezel</v>
          </cell>
          <cell r="J778" t="str">
            <v>1 ThuyÒn tr­ëng 1/2+ 1 m¸y I 1/2+1t.thñ2/4</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1</v>
          </cell>
          <cell r="AD778">
            <v>0</v>
          </cell>
          <cell r="AE778">
            <v>0</v>
          </cell>
          <cell r="AF778">
            <v>0</v>
          </cell>
          <cell r="AG778">
            <v>0</v>
          </cell>
          <cell r="AH778">
            <v>0</v>
          </cell>
          <cell r="AI778">
            <v>0</v>
          </cell>
          <cell r="AJ778">
            <v>0</v>
          </cell>
          <cell r="AK778">
            <v>0</v>
          </cell>
          <cell r="AL778">
            <v>0</v>
          </cell>
          <cell r="AM778">
            <v>0</v>
          </cell>
          <cell r="AN778">
            <v>0</v>
          </cell>
          <cell r="AO778">
            <v>0</v>
          </cell>
          <cell r="AP778">
            <v>1</v>
          </cell>
          <cell r="AQ778">
            <v>0</v>
          </cell>
          <cell r="AR778">
            <v>0</v>
          </cell>
          <cell r="AS778">
            <v>0</v>
          </cell>
          <cell r="AT778">
            <v>0</v>
          </cell>
          <cell r="AU778">
            <v>0</v>
          </cell>
          <cell r="AV778">
            <v>0</v>
          </cell>
          <cell r="AW778">
            <v>0</v>
          </cell>
          <cell r="AX778">
            <v>0</v>
          </cell>
          <cell r="AY778">
            <v>0</v>
          </cell>
          <cell r="AZ778">
            <v>0</v>
          </cell>
          <cell r="BA778">
            <v>0</v>
          </cell>
          <cell r="BB778">
            <v>0</v>
          </cell>
          <cell r="BC778">
            <v>1</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317800189.8433792</v>
          </cell>
          <cell r="BX778">
            <v>317800189.8433792</v>
          </cell>
          <cell r="BY778">
            <v>166050.59919316563</v>
          </cell>
          <cell r="BZ778">
            <v>73411.843853820596</v>
          </cell>
          <cell r="CA778">
            <v>95340.056953013758</v>
          </cell>
          <cell r="CB778">
            <v>484312.5</v>
          </cell>
          <cell r="CC778">
            <v>750190</v>
          </cell>
          <cell r="CD778">
            <v>1569305</v>
          </cell>
          <cell r="CE778">
            <v>236679.54545454547</v>
          </cell>
          <cell r="CF778">
            <v>723846.15384615387</v>
          </cell>
          <cell r="CG778">
            <v>1</v>
          </cell>
          <cell r="CH778">
            <v>0.48869179600886919</v>
          </cell>
          <cell r="CI778">
            <v>0.96488376790700203</v>
          </cell>
          <cell r="CJ778">
            <v>1295328.1993006994</v>
          </cell>
        </row>
        <row r="779">
          <cell r="A779">
            <v>0</v>
          </cell>
          <cell r="B779" t="str">
            <v xml:space="preserve">Tµu c«ng t¸c s«ng - c«ng suÊt: </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row>
        <row r="780">
          <cell r="A780">
            <v>624</v>
          </cell>
          <cell r="B780" t="str">
            <v xml:space="preserve">             12 CV</v>
          </cell>
          <cell r="C780">
            <v>200</v>
          </cell>
          <cell r="D780">
            <v>0.95</v>
          </cell>
          <cell r="E780">
            <v>12</v>
          </cell>
          <cell r="F780">
            <v>7.2</v>
          </cell>
          <cell r="G780">
            <v>6</v>
          </cell>
          <cell r="H780">
            <v>19.2</v>
          </cell>
          <cell r="I780" t="str">
            <v>lÝt diezel</v>
          </cell>
          <cell r="J780" t="str">
            <v>1 ThuyÒn tr­ëng 1/2+ 1 thuû thñ 3/4</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1</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1</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42500000</v>
          </cell>
          <cell r="BX780">
            <v>42500000</v>
          </cell>
          <cell r="BY780">
            <v>24225</v>
          </cell>
          <cell r="BZ780">
            <v>15300.000000000002</v>
          </cell>
          <cell r="CA780">
            <v>12750</v>
          </cell>
          <cell r="CB780">
            <v>413280</v>
          </cell>
          <cell r="CC780">
            <v>443088</v>
          </cell>
          <cell r="CD780">
            <v>908643</v>
          </cell>
          <cell r="CE780">
            <v>201966.54545454547</v>
          </cell>
          <cell r="CF780">
            <v>480000</v>
          </cell>
          <cell r="CG780">
            <v>1</v>
          </cell>
          <cell r="CH780">
            <v>0.48869179600886919</v>
          </cell>
          <cell r="CI780">
            <v>1.0833062506770663</v>
          </cell>
          <cell r="CJ780">
            <v>734241.54545454541</v>
          </cell>
        </row>
        <row r="781">
          <cell r="A781">
            <v>625</v>
          </cell>
          <cell r="B781" t="str">
            <v xml:space="preserve">             25 CV</v>
          </cell>
          <cell r="C781">
            <v>200</v>
          </cell>
          <cell r="D781">
            <v>0.95</v>
          </cell>
          <cell r="E781">
            <v>12</v>
          </cell>
          <cell r="F781">
            <v>5.2</v>
          </cell>
          <cell r="G781">
            <v>6</v>
          </cell>
          <cell r="H781">
            <v>39.5</v>
          </cell>
          <cell r="I781" t="str">
            <v>lÝt diezel</v>
          </cell>
          <cell r="J781" t="str">
            <v>1 ThuyÒn tr­ëng 1/2+ 1 m¸y I 1/2 + 1 thuû thñ 2/4</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1</v>
          </cell>
          <cell r="AD781">
            <v>0</v>
          </cell>
          <cell r="AE781">
            <v>0</v>
          </cell>
          <cell r="AF781">
            <v>0</v>
          </cell>
          <cell r="AG781">
            <v>0</v>
          </cell>
          <cell r="AH781">
            <v>0</v>
          </cell>
          <cell r="AI781">
            <v>0</v>
          </cell>
          <cell r="AJ781">
            <v>0</v>
          </cell>
          <cell r="AK781">
            <v>0</v>
          </cell>
          <cell r="AL781">
            <v>0</v>
          </cell>
          <cell r="AM781">
            <v>0</v>
          </cell>
          <cell r="AN781">
            <v>0</v>
          </cell>
          <cell r="AO781">
            <v>0</v>
          </cell>
          <cell r="AP781">
            <v>1</v>
          </cell>
          <cell r="AQ781">
            <v>0</v>
          </cell>
          <cell r="AR781">
            <v>0</v>
          </cell>
          <cell r="AS781">
            <v>0</v>
          </cell>
          <cell r="AT781">
            <v>0</v>
          </cell>
          <cell r="AU781">
            <v>0</v>
          </cell>
          <cell r="AV781">
            <v>0</v>
          </cell>
          <cell r="AW781">
            <v>0</v>
          </cell>
          <cell r="AX781">
            <v>0</v>
          </cell>
          <cell r="AY781">
            <v>0</v>
          </cell>
          <cell r="AZ781">
            <v>0</v>
          </cell>
          <cell r="BA781">
            <v>0</v>
          </cell>
          <cell r="BB781">
            <v>0</v>
          </cell>
          <cell r="BC781">
            <v>1</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447900442.47787613</v>
          </cell>
          <cell r="BX781">
            <v>447900442.47787613</v>
          </cell>
          <cell r="BY781">
            <v>255303.25221238937</v>
          </cell>
          <cell r="BZ781">
            <v>116454.11504424781</v>
          </cell>
          <cell r="CA781">
            <v>134370.13274336283</v>
          </cell>
          <cell r="CB781">
            <v>850237.5</v>
          </cell>
          <cell r="CC781">
            <v>663032</v>
          </cell>
          <cell r="CD781">
            <v>2019397</v>
          </cell>
          <cell r="CE781">
            <v>415504.09090909094</v>
          </cell>
          <cell r="CF781">
            <v>723846.15384615387</v>
          </cell>
          <cell r="CG781">
            <v>1</v>
          </cell>
          <cell r="CH781">
            <v>0.48869179600886919</v>
          </cell>
          <cell r="CI781">
            <v>1.0917212952710487</v>
          </cell>
          <cell r="CJ781">
            <v>1645477.7447552448</v>
          </cell>
        </row>
        <row r="782">
          <cell r="A782">
            <v>626</v>
          </cell>
          <cell r="B782" t="str">
            <v xml:space="preserve">             33 CV</v>
          </cell>
          <cell r="C782">
            <v>200</v>
          </cell>
          <cell r="D782">
            <v>0.95</v>
          </cell>
          <cell r="E782">
            <v>12</v>
          </cell>
          <cell r="F782">
            <v>5</v>
          </cell>
          <cell r="G782">
            <v>6</v>
          </cell>
          <cell r="H782">
            <v>50.6</v>
          </cell>
          <cell r="I782" t="str">
            <v>lÝt diezel</v>
          </cell>
          <cell r="J782" t="str">
            <v>1 ThuyÒn tr­ëng 1/2+ 1 m¸y I 1/2 + 1 thuû thñ 2/4</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1</v>
          </cell>
          <cell r="AD782">
            <v>0</v>
          </cell>
          <cell r="AE782">
            <v>0</v>
          </cell>
          <cell r="AF782">
            <v>0</v>
          </cell>
          <cell r="AG782">
            <v>0</v>
          </cell>
          <cell r="AH782">
            <v>0</v>
          </cell>
          <cell r="AI782">
            <v>0</v>
          </cell>
          <cell r="AJ782">
            <v>0</v>
          </cell>
          <cell r="AK782">
            <v>0</v>
          </cell>
          <cell r="AL782">
            <v>0</v>
          </cell>
          <cell r="AM782">
            <v>0</v>
          </cell>
          <cell r="AN782">
            <v>0</v>
          </cell>
          <cell r="AO782">
            <v>0</v>
          </cell>
          <cell r="AP782">
            <v>1</v>
          </cell>
          <cell r="AQ782">
            <v>0</v>
          </cell>
          <cell r="AR782">
            <v>0</v>
          </cell>
          <cell r="AS782">
            <v>0</v>
          </cell>
          <cell r="AT782">
            <v>0</v>
          </cell>
          <cell r="AU782">
            <v>0</v>
          </cell>
          <cell r="AV782">
            <v>0</v>
          </cell>
          <cell r="AW782">
            <v>0</v>
          </cell>
          <cell r="AX782">
            <v>0</v>
          </cell>
          <cell r="AY782">
            <v>0</v>
          </cell>
          <cell r="AZ782">
            <v>0</v>
          </cell>
          <cell r="BA782">
            <v>0</v>
          </cell>
          <cell r="BB782">
            <v>0</v>
          </cell>
          <cell r="BC782">
            <v>1</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591300000.00000012</v>
          </cell>
          <cell r="BX782">
            <v>591300000.00000012</v>
          </cell>
          <cell r="BY782">
            <v>337041.00000000006</v>
          </cell>
          <cell r="BZ782">
            <v>147825.00000000003</v>
          </cell>
          <cell r="CA782">
            <v>177390.00000000003</v>
          </cell>
          <cell r="CB782">
            <v>1089165</v>
          </cell>
          <cell r="CC782">
            <v>663032</v>
          </cell>
          <cell r="CD782">
            <v>2414453</v>
          </cell>
          <cell r="CE782">
            <v>532266</v>
          </cell>
          <cell r="CF782">
            <v>723846.15384615387</v>
          </cell>
          <cell r="CG782">
            <v>1</v>
          </cell>
          <cell r="CH782">
            <v>0.48869179600886919</v>
          </cell>
          <cell r="CI782">
            <v>1.0917212952710487</v>
          </cell>
          <cell r="CJ782">
            <v>1918368.153846154</v>
          </cell>
        </row>
        <row r="783">
          <cell r="A783">
            <v>627</v>
          </cell>
          <cell r="B783" t="str">
            <v xml:space="preserve">             50 CV</v>
          </cell>
          <cell r="C783">
            <v>200</v>
          </cell>
          <cell r="D783">
            <v>0.95</v>
          </cell>
          <cell r="E783">
            <v>12</v>
          </cell>
          <cell r="F783">
            <v>5</v>
          </cell>
          <cell r="G783">
            <v>6</v>
          </cell>
          <cell r="H783">
            <v>67.5</v>
          </cell>
          <cell r="I783" t="str">
            <v>lÝt diezel</v>
          </cell>
          <cell r="J783" t="str">
            <v>1 ThuyÒn tr­ëng 1/2+ 1 m¸y I 1/2 + 1 thuû thñ 2/4</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1</v>
          </cell>
          <cell r="AD783">
            <v>0</v>
          </cell>
          <cell r="AE783">
            <v>0</v>
          </cell>
          <cell r="AF783">
            <v>0</v>
          </cell>
          <cell r="AG783">
            <v>0</v>
          </cell>
          <cell r="AH783">
            <v>0</v>
          </cell>
          <cell r="AI783">
            <v>0</v>
          </cell>
          <cell r="AJ783">
            <v>0</v>
          </cell>
          <cell r="AK783">
            <v>0</v>
          </cell>
          <cell r="AL783">
            <v>0</v>
          </cell>
          <cell r="AM783">
            <v>0</v>
          </cell>
          <cell r="AN783">
            <v>0</v>
          </cell>
          <cell r="AO783">
            <v>0</v>
          </cell>
          <cell r="AP783">
            <v>1</v>
          </cell>
          <cell r="AQ783">
            <v>0</v>
          </cell>
          <cell r="AR783">
            <v>0</v>
          </cell>
          <cell r="AS783">
            <v>0</v>
          </cell>
          <cell r="AT783">
            <v>0</v>
          </cell>
          <cell r="AU783">
            <v>0</v>
          </cell>
          <cell r="AV783">
            <v>0</v>
          </cell>
          <cell r="AW783">
            <v>0</v>
          </cell>
          <cell r="AX783">
            <v>0</v>
          </cell>
          <cell r="AY783">
            <v>0</v>
          </cell>
          <cell r="AZ783">
            <v>0</v>
          </cell>
          <cell r="BA783">
            <v>0</v>
          </cell>
          <cell r="BB783">
            <v>0</v>
          </cell>
          <cell r="BC783">
            <v>1</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651200446.42857146</v>
          </cell>
          <cell r="BX783">
            <v>651200446.42857146</v>
          </cell>
          <cell r="BY783">
            <v>371184.25446428568</v>
          </cell>
          <cell r="BZ783">
            <v>162800.11160714287</v>
          </cell>
          <cell r="CA783">
            <v>195360.13392857142</v>
          </cell>
          <cell r="CB783">
            <v>1452937.5</v>
          </cell>
          <cell r="CC783">
            <v>663032</v>
          </cell>
          <cell r="CD783">
            <v>2845314</v>
          </cell>
          <cell r="CE783">
            <v>710038.63636363647</v>
          </cell>
          <cell r="CF783">
            <v>723846.15384615387</v>
          </cell>
          <cell r="CG783">
            <v>1</v>
          </cell>
          <cell r="CH783">
            <v>0.48869179600886925</v>
          </cell>
          <cell r="CI783">
            <v>1.0917212952710487</v>
          </cell>
          <cell r="CJ783">
            <v>2163229.2902097907</v>
          </cell>
        </row>
        <row r="784">
          <cell r="A784">
            <v>628</v>
          </cell>
          <cell r="B784" t="str">
            <v xml:space="preserve">             90 CV</v>
          </cell>
          <cell r="C784">
            <v>200</v>
          </cell>
          <cell r="D784">
            <v>0.95</v>
          </cell>
          <cell r="E784">
            <v>11</v>
          </cell>
          <cell r="F784">
            <v>5</v>
          </cell>
          <cell r="G784">
            <v>6</v>
          </cell>
          <cell r="H784">
            <v>110</v>
          </cell>
          <cell r="I784" t="str">
            <v>lÝt diezel</v>
          </cell>
          <cell r="J784" t="str">
            <v>1 ThuyÒn tr­ëng 1/2+ 1 thuyÒn phã I 1/2+ 1 m¸y I 1/2+1 Thî m¸y 3/4+1 Thuû thñ 3/4</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1</v>
          </cell>
          <cell r="AD784">
            <v>0</v>
          </cell>
          <cell r="AE784">
            <v>0</v>
          </cell>
          <cell r="AF784">
            <v>0</v>
          </cell>
          <cell r="AG784">
            <v>1</v>
          </cell>
          <cell r="AH784">
            <v>0</v>
          </cell>
          <cell r="AI784">
            <v>0</v>
          </cell>
          <cell r="AJ784">
            <v>0</v>
          </cell>
          <cell r="AK784">
            <v>0</v>
          </cell>
          <cell r="AL784">
            <v>0</v>
          </cell>
          <cell r="AM784">
            <v>0</v>
          </cell>
          <cell r="AN784">
            <v>0</v>
          </cell>
          <cell r="AO784">
            <v>0</v>
          </cell>
          <cell r="AP784">
            <v>0</v>
          </cell>
          <cell r="AQ784">
            <v>1</v>
          </cell>
          <cell r="AR784">
            <v>0</v>
          </cell>
          <cell r="AS784">
            <v>0</v>
          </cell>
          <cell r="AT784">
            <v>0</v>
          </cell>
          <cell r="AU784">
            <v>1</v>
          </cell>
          <cell r="AV784">
            <v>0</v>
          </cell>
          <cell r="AW784">
            <v>0</v>
          </cell>
          <cell r="AX784">
            <v>0</v>
          </cell>
          <cell r="AY784">
            <v>0</v>
          </cell>
          <cell r="AZ784">
            <v>0</v>
          </cell>
          <cell r="BA784">
            <v>0</v>
          </cell>
          <cell r="BB784">
            <v>0</v>
          </cell>
          <cell r="BC784">
            <v>1</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792499766.89976692</v>
          </cell>
          <cell r="BX784">
            <v>792499766.89976692</v>
          </cell>
          <cell r="BY784">
            <v>414081.12820512825</v>
          </cell>
          <cell r="BZ784">
            <v>198124.94172494172</v>
          </cell>
          <cell r="CA784">
            <v>237749.93006993007</v>
          </cell>
          <cell r="CB784">
            <v>2367750</v>
          </cell>
          <cell r="CC784">
            <v>1262845</v>
          </cell>
          <cell r="CD784">
            <v>4480551</v>
          </cell>
          <cell r="CE784">
            <v>1157100</v>
          </cell>
          <cell r="CF784">
            <v>1197692.3076923075</v>
          </cell>
          <cell r="CG784">
            <v>1</v>
          </cell>
          <cell r="CH784">
            <v>0.48869179600886919</v>
          </cell>
          <cell r="CI784">
            <v>0.9484080054894366</v>
          </cell>
          <cell r="CJ784">
            <v>3204748.3076923075</v>
          </cell>
        </row>
        <row r="785">
          <cell r="A785">
            <v>629</v>
          </cell>
          <cell r="B785" t="str">
            <v xml:space="preserve">             150 CV</v>
          </cell>
          <cell r="C785">
            <v>200</v>
          </cell>
          <cell r="D785">
            <v>0.95</v>
          </cell>
          <cell r="E785">
            <v>11</v>
          </cell>
          <cell r="F785">
            <v>4.2</v>
          </cell>
          <cell r="G785">
            <v>6</v>
          </cell>
          <cell r="H785">
            <v>166.1</v>
          </cell>
          <cell r="I785" t="str">
            <v>lÝt diezel</v>
          </cell>
          <cell r="J785" t="str">
            <v>1 thuyÒn tr­ëng 1/2 + 1 thuyÒn phã I 1/2 + 1 m¸y I 1/2 + 2 thî m¸y (1x3/4 + 1x2/4) + 2 thuû thñ (1x2/4 + 1x3/4)</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1</v>
          </cell>
          <cell r="AD785">
            <v>0</v>
          </cell>
          <cell r="AE785">
            <v>0</v>
          </cell>
          <cell r="AF785">
            <v>0</v>
          </cell>
          <cell r="AG785">
            <v>1</v>
          </cell>
          <cell r="AH785">
            <v>0</v>
          </cell>
          <cell r="AI785">
            <v>0</v>
          </cell>
          <cell r="AJ785">
            <v>0</v>
          </cell>
          <cell r="AK785">
            <v>0</v>
          </cell>
          <cell r="AL785">
            <v>0</v>
          </cell>
          <cell r="AM785">
            <v>0</v>
          </cell>
          <cell r="AN785">
            <v>0</v>
          </cell>
          <cell r="AO785">
            <v>0</v>
          </cell>
          <cell r="AP785">
            <v>1</v>
          </cell>
          <cell r="AQ785">
            <v>1</v>
          </cell>
          <cell r="AR785">
            <v>0</v>
          </cell>
          <cell r="AS785">
            <v>0</v>
          </cell>
          <cell r="AT785">
            <v>1</v>
          </cell>
          <cell r="AU785">
            <v>1</v>
          </cell>
          <cell r="AV785">
            <v>0</v>
          </cell>
          <cell r="AW785">
            <v>0</v>
          </cell>
          <cell r="AX785">
            <v>0</v>
          </cell>
          <cell r="AY785">
            <v>0</v>
          </cell>
          <cell r="AZ785">
            <v>0</v>
          </cell>
          <cell r="BA785">
            <v>0</v>
          </cell>
          <cell r="BB785">
            <v>0</v>
          </cell>
          <cell r="BC785">
            <v>1</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1271800000</v>
          </cell>
          <cell r="BX785">
            <v>1271800000</v>
          </cell>
          <cell r="BY785">
            <v>664515.5</v>
          </cell>
          <cell r="BZ785">
            <v>267078</v>
          </cell>
          <cell r="CA785">
            <v>381540</v>
          </cell>
          <cell r="CB785">
            <v>3575302.5</v>
          </cell>
          <cell r="CC785">
            <v>1642763</v>
          </cell>
          <cell r="CD785">
            <v>6531199</v>
          </cell>
          <cell r="CE785">
            <v>1747221</v>
          </cell>
          <cell r="CF785">
            <v>1546153.8461538462</v>
          </cell>
          <cell r="CG785">
            <v>1</v>
          </cell>
          <cell r="CH785">
            <v>0.48869179600886919</v>
          </cell>
          <cell r="CI785">
            <v>0.94119105808558279</v>
          </cell>
          <cell r="CJ785">
            <v>4606508.346153846</v>
          </cell>
        </row>
        <row r="786">
          <cell r="A786">
            <v>630</v>
          </cell>
          <cell r="B786" t="str">
            <v xml:space="preserve">             190 CV</v>
          </cell>
          <cell r="C786">
            <v>200</v>
          </cell>
          <cell r="D786">
            <v>0.95</v>
          </cell>
          <cell r="E786">
            <v>11</v>
          </cell>
          <cell r="F786">
            <v>3.8</v>
          </cell>
          <cell r="G786">
            <v>6</v>
          </cell>
          <cell r="H786">
            <v>216.8</v>
          </cell>
          <cell r="I786" t="str">
            <v>lÝt diezel</v>
          </cell>
          <cell r="J786" t="str">
            <v>1 thuyÒn tr­ëng 1/2 + 1 thuyÒn phã I 1/2 + 1 m¸y I 1/2 + 2 thî m¸y (1x3/4 + 1x2/4) + 2 thuû thñ (1x2/4 + 1x3/4)</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1</v>
          </cell>
          <cell r="AF786">
            <v>0</v>
          </cell>
          <cell r="AG786">
            <v>0</v>
          </cell>
          <cell r="AH786">
            <v>0</v>
          </cell>
          <cell r="AI786">
            <v>1</v>
          </cell>
          <cell r="AJ786">
            <v>0</v>
          </cell>
          <cell r="AK786">
            <v>0</v>
          </cell>
          <cell r="AL786">
            <v>0</v>
          </cell>
          <cell r="AM786">
            <v>0</v>
          </cell>
          <cell r="AN786">
            <v>0</v>
          </cell>
          <cell r="AO786">
            <v>0</v>
          </cell>
          <cell r="AP786">
            <v>1</v>
          </cell>
          <cell r="AQ786">
            <v>1</v>
          </cell>
          <cell r="AR786">
            <v>0</v>
          </cell>
          <cell r="AS786">
            <v>0</v>
          </cell>
          <cell r="AT786">
            <v>1</v>
          </cell>
          <cell r="AU786">
            <v>1</v>
          </cell>
          <cell r="AV786">
            <v>0</v>
          </cell>
          <cell r="AW786">
            <v>0</v>
          </cell>
          <cell r="AX786">
            <v>0</v>
          </cell>
          <cell r="AY786">
            <v>0</v>
          </cell>
          <cell r="AZ786">
            <v>0</v>
          </cell>
          <cell r="BA786">
            <v>0</v>
          </cell>
          <cell r="BB786">
            <v>0</v>
          </cell>
          <cell r="BC786">
            <v>0</v>
          </cell>
          <cell r="BD786">
            <v>0</v>
          </cell>
          <cell r="BE786">
            <v>1</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2287099259.2592592</v>
          </cell>
          <cell r="BX786">
            <v>2287099259.2592592</v>
          </cell>
          <cell r="BY786">
            <v>1195009.3629629628</v>
          </cell>
          <cell r="BZ786">
            <v>434548.85925925925</v>
          </cell>
          <cell r="CA786">
            <v>686129.77777777775</v>
          </cell>
          <cell r="CB786">
            <v>4666620</v>
          </cell>
          <cell r="CC786">
            <v>1642763</v>
          </cell>
          <cell r="CD786">
            <v>8625071</v>
          </cell>
          <cell r="CE786">
            <v>2280538.9090909092</v>
          </cell>
          <cell r="CF786">
            <v>1657692.3076923075</v>
          </cell>
          <cell r="CG786">
            <v>1</v>
          </cell>
          <cell r="CH786">
            <v>0.48869179600886919</v>
          </cell>
          <cell r="CI786">
            <v>1.0090879254599157</v>
          </cell>
          <cell r="CJ786">
            <v>6253919.2167832162</v>
          </cell>
        </row>
        <row r="787">
          <cell r="A787">
            <v>0</v>
          </cell>
          <cell r="B787" t="str">
            <v>Xuång cao tèc - c«ng suÊt:</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row>
        <row r="788">
          <cell r="A788">
            <v>631</v>
          </cell>
          <cell r="B788" t="str">
            <v xml:space="preserve">             25 CV</v>
          </cell>
          <cell r="C788">
            <v>150</v>
          </cell>
          <cell r="D788">
            <v>0.95</v>
          </cell>
          <cell r="E788">
            <v>11</v>
          </cell>
          <cell r="F788">
            <v>5.4</v>
          </cell>
          <cell r="G788">
            <v>6</v>
          </cell>
          <cell r="H788">
            <v>105</v>
          </cell>
          <cell r="I788" t="str">
            <v>lÝt x¨ng</v>
          </cell>
          <cell r="J788" t="str">
            <v>1 ThuyÒn tr­ëng 1/2+ 1 thuû thñ 3/4</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1</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1</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111800171.0526316</v>
          </cell>
          <cell r="BX788">
            <v>111800171.0526316</v>
          </cell>
          <cell r="BY788">
            <v>77887.452500000014</v>
          </cell>
          <cell r="BZ788">
            <v>40248.061578947381</v>
          </cell>
          <cell r="CA788">
            <v>44720.068421052638</v>
          </cell>
          <cell r="CB788">
            <v>2427475.4175</v>
          </cell>
          <cell r="CC788">
            <v>516652</v>
          </cell>
          <cell r="CD788">
            <v>3106983</v>
          </cell>
          <cell r="CE788">
            <v>1531797.2727272727</v>
          </cell>
          <cell r="CF788">
            <v>480000</v>
          </cell>
          <cell r="CG788">
            <v>1</v>
          </cell>
          <cell r="CH788">
            <v>0.63102483414840704</v>
          </cell>
          <cell r="CI788">
            <v>0.9290586313417929</v>
          </cell>
          <cell r="CJ788">
            <v>2174652.855227273</v>
          </cell>
        </row>
        <row r="789">
          <cell r="A789">
            <v>632</v>
          </cell>
          <cell r="B789" t="str">
            <v xml:space="preserve">             50 CV</v>
          </cell>
          <cell r="C789">
            <v>150</v>
          </cell>
          <cell r="D789">
            <v>0.95</v>
          </cell>
          <cell r="E789">
            <v>11</v>
          </cell>
          <cell r="F789">
            <v>5.4</v>
          </cell>
          <cell r="G789">
            <v>6</v>
          </cell>
          <cell r="H789">
            <v>148</v>
          </cell>
          <cell r="I789" t="str">
            <v>lÝt x¨ng</v>
          </cell>
          <cell r="J789" t="str">
            <v>1 ThuyÒn tr­ëng 1/2+ 1 thuû thñ 3/4</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1</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1</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134300184.43935925</v>
          </cell>
          <cell r="BX789">
            <v>134300184.43935925</v>
          </cell>
          <cell r="BY789">
            <v>93562.461826086932</v>
          </cell>
          <cell r="BZ789">
            <v>48348.066398169336</v>
          </cell>
          <cell r="CA789">
            <v>53720.073775743702</v>
          </cell>
          <cell r="CB789">
            <v>3421584.398</v>
          </cell>
          <cell r="CC789">
            <v>516652</v>
          </cell>
          <cell r="CD789">
            <v>4133867</v>
          </cell>
          <cell r="CE789">
            <v>2159104.7272727271</v>
          </cell>
          <cell r="CF789">
            <v>480000</v>
          </cell>
          <cell r="CG789">
            <v>1</v>
          </cell>
          <cell r="CH789">
            <v>0.63102483414840704</v>
          </cell>
          <cell r="CI789">
            <v>0.9290586313417929</v>
          </cell>
          <cell r="CJ789">
            <v>2834735.329272727</v>
          </cell>
        </row>
        <row r="790">
          <cell r="A790">
            <v>633</v>
          </cell>
          <cell r="B790" t="str">
            <v xml:space="preserve">             120 CV</v>
          </cell>
          <cell r="C790">
            <v>150</v>
          </cell>
          <cell r="D790">
            <v>0.95</v>
          </cell>
          <cell r="E790">
            <v>11</v>
          </cell>
          <cell r="F790">
            <v>4.5999999999999996</v>
          </cell>
          <cell r="G790">
            <v>6</v>
          </cell>
          <cell r="H790">
            <v>350</v>
          </cell>
          <cell r="I790" t="str">
            <v>lÝt x¨ng</v>
          </cell>
          <cell r="J790" t="str">
            <v>1 ThuyÒn tr­ëng 1/2+ 1 thuû thñ 3/4</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1</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1</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299199958.43230432</v>
          </cell>
          <cell r="BX790">
            <v>299199958.43230432</v>
          </cell>
          <cell r="BY790">
            <v>208442.63770783867</v>
          </cell>
          <cell r="BZ790">
            <v>91754.653919239994</v>
          </cell>
          <cell r="CA790">
            <v>119679.98337292172</v>
          </cell>
          <cell r="CB790">
            <v>8091584.7249999996</v>
          </cell>
          <cell r="CC790">
            <v>516652</v>
          </cell>
          <cell r="CD790">
            <v>9028114</v>
          </cell>
          <cell r="CE790">
            <v>5105990.9090909092</v>
          </cell>
          <cell r="CF790">
            <v>480000</v>
          </cell>
          <cell r="CG790">
            <v>1</v>
          </cell>
          <cell r="CH790">
            <v>0.63102483414840715</v>
          </cell>
          <cell r="CI790">
            <v>0.9290586313417929</v>
          </cell>
          <cell r="CJ790">
            <v>6005868.1840909095</v>
          </cell>
        </row>
        <row r="791">
          <cell r="A791">
            <v>634</v>
          </cell>
          <cell r="B791" t="str">
            <v xml:space="preserve">             225 CV</v>
          </cell>
          <cell r="C791">
            <v>150</v>
          </cell>
          <cell r="D791">
            <v>0.95</v>
          </cell>
          <cell r="E791">
            <v>11</v>
          </cell>
          <cell r="F791">
            <v>4.2</v>
          </cell>
          <cell r="G791">
            <v>6</v>
          </cell>
          <cell r="H791">
            <v>630</v>
          </cell>
          <cell r="I791" t="str">
            <v>lÝt x¨ng</v>
          </cell>
          <cell r="J791" t="str">
            <v>1 ThuyÒn tr­ëng 1/2+ 1 thuû thñ 3/4</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1</v>
          </cell>
          <cell r="AF791">
            <v>0</v>
          </cell>
          <cell r="AG791">
            <v>0</v>
          </cell>
          <cell r="AH791">
            <v>0</v>
          </cell>
          <cell r="AI791">
            <v>0</v>
          </cell>
          <cell r="AJ791">
            <v>0</v>
          </cell>
          <cell r="AK791">
            <v>0</v>
          </cell>
          <cell r="AL791">
            <v>0</v>
          </cell>
          <cell r="AM791">
            <v>0</v>
          </cell>
          <cell r="AN791">
            <v>0</v>
          </cell>
          <cell r="AO791">
            <v>0</v>
          </cell>
          <cell r="AP791">
            <v>0</v>
          </cell>
          <cell r="AQ791">
            <v>1</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607500359.56416416</v>
          </cell>
          <cell r="BX791">
            <v>607500359.56416416</v>
          </cell>
          <cell r="BY791">
            <v>423225.25049636769</v>
          </cell>
          <cell r="BZ791">
            <v>170100.10067796597</v>
          </cell>
          <cell r="CA791">
            <v>243000.14382566567</v>
          </cell>
          <cell r="CB791">
            <v>14564852.505000001</v>
          </cell>
          <cell r="CC791">
            <v>516652</v>
          </cell>
          <cell r="CD791">
            <v>15917830</v>
          </cell>
          <cell r="CE791">
            <v>9190783.6363636367</v>
          </cell>
          <cell r="CF791">
            <v>511538.4615384615</v>
          </cell>
          <cell r="CG791">
            <v>1</v>
          </cell>
          <cell r="CH791">
            <v>0.63102483414840704</v>
          </cell>
          <cell r="CI791">
            <v>0.99010254782418627</v>
          </cell>
          <cell r="CJ791">
            <v>10538647.592902098</v>
          </cell>
        </row>
        <row r="792">
          <cell r="A792">
            <v>635</v>
          </cell>
          <cell r="B792" t="str">
            <v>ThiÕt bÞ lÆn</v>
          </cell>
          <cell r="C792">
            <v>120</v>
          </cell>
          <cell r="D792">
            <v>0.95</v>
          </cell>
          <cell r="E792">
            <v>30</v>
          </cell>
          <cell r="F792">
            <v>7.5</v>
          </cell>
          <cell r="G792">
            <v>8</v>
          </cell>
          <cell r="H792">
            <v>0</v>
          </cell>
          <cell r="I792">
            <v>0</v>
          </cell>
          <cell r="J792" t="str">
            <v>1 Thî lÆn cÊp I  1/2+1 thî lÆn 2/4</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1</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1</v>
          </cell>
          <cell r="BL792">
            <v>0</v>
          </cell>
          <cell r="BM792">
            <v>0</v>
          </cell>
          <cell r="BN792">
            <v>0</v>
          </cell>
          <cell r="BO792">
            <v>0</v>
          </cell>
          <cell r="BP792">
            <v>0</v>
          </cell>
          <cell r="BQ792">
            <v>0</v>
          </cell>
          <cell r="BR792">
            <v>0</v>
          </cell>
          <cell r="BS792">
            <v>0</v>
          </cell>
          <cell r="BT792">
            <v>0</v>
          </cell>
          <cell r="BU792">
            <v>0</v>
          </cell>
          <cell r="BV792">
            <v>0</v>
          </cell>
          <cell r="BW792">
            <v>67299818.181818187</v>
          </cell>
          <cell r="BX792">
            <v>67299818.181818187</v>
          </cell>
          <cell r="BY792">
            <v>159837.06818181818</v>
          </cell>
          <cell r="BZ792">
            <v>42062.386363636368</v>
          </cell>
          <cell r="CA792">
            <v>44866.545454545456</v>
          </cell>
          <cell r="CB792">
            <v>0</v>
          </cell>
          <cell r="CC792">
            <v>653387</v>
          </cell>
          <cell r="CD792">
            <v>900153</v>
          </cell>
          <cell r="CE792">
            <v>0</v>
          </cell>
          <cell r="CF792">
            <v>460769.23076923075</v>
          </cell>
          <cell r="CG792">
            <v>1</v>
          </cell>
          <cell r="CH792">
            <v>1</v>
          </cell>
          <cell r="CI792">
            <v>0.70520109945442866</v>
          </cell>
          <cell r="CJ792">
            <v>707535.23076923075</v>
          </cell>
        </row>
        <row r="793">
          <cell r="A793">
            <v>0</v>
          </cell>
          <cell r="B793" t="str">
            <v>Xuång vít r¸c - c«ng suÊt:</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0</v>
          </cell>
          <cell r="CG793">
            <v>0</v>
          </cell>
          <cell r="CH793">
            <v>0</v>
          </cell>
          <cell r="CI793">
            <v>0</v>
          </cell>
          <cell r="CJ793">
            <v>0</v>
          </cell>
        </row>
        <row r="794">
          <cell r="A794">
            <v>636</v>
          </cell>
          <cell r="B794" t="str">
            <v xml:space="preserve">             4 CV</v>
          </cell>
          <cell r="C794">
            <v>280</v>
          </cell>
          <cell r="D794">
            <v>0.95</v>
          </cell>
          <cell r="E794">
            <v>20</v>
          </cell>
          <cell r="F794">
            <v>9</v>
          </cell>
          <cell r="G794">
            <v>6</v>
          </cell>
          <cell r="H794">
            <v>2.7</v>
          </cell>
          <cell r="I794" t="str">
            <v>lÝt x¨ng</v>
          </cell>
          <cell r="J794" t="str">
            <v>1x3/7+1x4/7</v>
          </cell>
          <cell r="K794">
            <v>0</v>
          </cell>
          <cell r="L794">
            <v>1</v>
          </cell>
          <cell r="M794">
            <v>1</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10191344.099999981</v>
          </cell>
          <cell r="BX794">
            <v>10191344.099999981</v>
          </cell>
          <cell r="BY794">
            <v>6915.5549249999867</v>
          </cell>
          <cell r="BZ794">
            <v>3275.789174999994</v>
          </cell>
          <cell r="CA794">
            <v>2183.8594499999958</v>
          </cell>
          <cell r="CB794">
            <v>62420.796450000002</v>
          </cell>
          <cell r="CC794">
            <v>419099</v>
          </cell>
          <cell r="CD794">
            <v>493895</v>
          </cell>
          <cell r="CE794">
            <v>39389.072727272731</v>
          </cell>
          <cell r="CF794">
            <v>362307.69230769231</v>
          </cell>
          <cell r="CG794">
            <v>1</v>
          </cell>
          <cell r="CH794">
            <v>0.63102483414840715</v>
          </cell>
          <cell r="CI794">
            <v>0.86449190360199457</v>
          </cell>
          <cell r="CJ794">
            <v>414071.96858496504</v>
          </cell>
        </row>
        <row r="795">
          <cell r="A795">
            <v>637</v>
          </cell>
          <cell r="B795" t="str">
            <v xml:space="preserve">             24 CV</v>
          </cell>
          <cell r="C795">
            <v>280</v>
          </cell>
          <cell r="D795">
            <v>0.95</v>
          </cell>
          <cell r="E795">
            <v>17</v>
          </cell>
          <cell r="F795">
            <v>7</v>
          </cell>
          <cell r="G795">
            <v>6</v>
          </cell>
          <cell r="H795">
            <v>11.4</v>
          </cell>
          <cell r="I795" t="str">
            <v>lÝt x¨ng</v>
          </cell>
          <cell r="J795" t="str">
            <v>1x3/7+1x5/7</v>
          </cell>
          <cell r="K795">
            <v>0</v>
          </cell>
          <cell r="L795">
            <v>1</v>
          </cell>
          <cell r="M795">
            <v>0</v>
          </cell>
          <cell r="N795">
            <v>1</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92499441.87993142</v>
          </cell>
          <cell r="BX795">
            <v>92499441.87993142</v>
          </cell>
          <cell r="BY795">
            <v>53352.356655746167</v>
          </cell>
          <cell r="BZ795">
            <v>23124.860469982857</v>
          </cell>
          <cell r="CA795">
            <v>19821.308974271018</v>
          </cell>
          <cell r="CB795">
            <v>263554.47389999998</v>
          </cell>
          <cell r="CC795">
            <v>457481</v>
          </cell>
          <cell r="CD795">
            <v>817334</v>
          </cell>
          <cell r="CE795">
            <v>166309.41818181818</v>
          </cell>
          <cell r="CF795">
            <v>397692.30769230769</v>
          </cell>
          <cell r="CG795">
            <v>1</v>
          </cell>
          <cell r="CH795">
            <v>0.63102483414840715</v>
          </cell>
          <cell r="CI795">
            <v>0.86930890614540868</v>
          </cell>
          <cell r="CJ795">
            <v>660300.25197412586</v>
          </cell>
        </row>
        <row r="796">
          <cell r="A796">
            <v>0</v>
          </cell>
          <cell r="B796" t="str">
            <v>Lß ®èt r¸c y tÕ b»ng gaz (ch­a tÝnh gaz) - c«ng suÊt:</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I796">
            <v>0</v>
          </cell>
          <cell r="CJ796">
            <v>0</v>
          </cell>
        </row>
        <row r="797">
          <cell r="A797">
            <v>638</v>
          </cell>
          <cell r="B797" t="str">
            <v xml:space="preserve">            7 TÊn/ngµy</v>
          </cell>
          <cell r="C797">
            <v>280</v>
          </cell>
          <cell r="D797">
            <v>0.95</v>
          </cell>
          <cell r="E797">
            <v>14</v>
          </cell>
          <cell r="F797">
            <v>5.5</v>
          </cell>
          <cell r="G797">
            <v>6</v>
          </cell>
          <cell r="H797">
            <v>0</v>
          </cell>
          <cell r="I797">
            <v>0</v>
          </cell>
          <cell r="J797" t="str">
            <v>3x4/7+1x5/7</v>
          </cell>
          <cell r="K797">
            <v>0</v>
          </cell>
          <cell r="L797">
            <v>0</v>
          </cell>
          <cell r="M797">
            <v>3</v>
          </cell>
          <cell r="N797">
            <v>1</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9935900483.8709679</v>
          </cell>
          <cell r="BX797">
            <v>9935900483.8709679</v>
          </cell>
          <cell r="BY797">
            <v>4719552.7298387103</v>
          </cell>
          <cell r="BZ797">
            <v>1951694.7379032259</v>
          </cell>
          <cell r="CA797">
            <v>2129121.5322580645</v>
          </cell>
          <cell r="CB797">
            <v>0</v>
          </cell>
          <cell r="CC797">
            <v>940549</v>
          </cell>
          <cell r="CD797">
            <v>9740918</v>
          </cell>
          <cell r="CE797">
            <v>0</v>
          </cell>
          <cell r="CF797">
            <v>820000</v>
          </cell>
          <cell r="CG797">
            <v>1</v>
          </cell>
          <cell r="CH797">
            <v>1</v>
          </cell>
          <cell r="CI797">
            <v>0.87183123898914361</v>
          </cell>
          <cell r="CJ797">
            <v>9620369</v>
          </cell>
        </row>
        <row r="798">
          <cell r="A798">
            <v>0</v>
          </cell>
          <cell r="B798" t="str">
            <v>TÇu kÐo vµ phôc vô thi c«ng thuû (lµm neo, cÊp dÇu,...) - c«ng suÊt:</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row>
        <row r="799">
          <cell r="A799">
            <v>639</v>
          </cell>
          <cell r="B799" t="str">
            <v xml:space="preserve">             75 CV</v>
          </cell>
          <cell r="C799">
            <v>200</v>
          </cell>
          <cell r="D799">
            <v>0.95</v>
          </cell>
          <cell r="E799">
            <v>11</v>
          </cell>
          <cell r="F799">
            <v>5.2</v>
          </cell>
          <cell r="G799">
            <v>6</v>
          </cell>
          <cell r="H799">
            <v>68.25</v>
          </cell>
          <cell r="I799" t="str">
            <v>lÝt diezel</v>
          </cell>
          <cell r="J799" t="str">
            <v>1 ThuyÒn tr­ëng 1/2+2 Thî m¸y (1x2/4+1x3/4)+1 Thî ®iÖn 2/4+2 Thuû thñ 2/4</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1</v>
          </cell>
          <cell r="AD799">
            <v>0</v>
          </cell>
          <cell r="AE799">
            <v>0</v>
          </cell>
          <cell r="AF799">
            <v>0</v>
          </cell>
          <cell r="AG799">
            <v>0</v>
          </cell>
          <cell r="AH799">
            <v>0</v>
          </cell>
          <cell r="AI799">
            <v>0</v>
          </cell>
          <cell r="AJ799">
            <v>0</v>
          </cell>
          <cell r="AK799">
            <v>0</v>
          </cell>
          <cell r="AL799">
            <v>0</v>
          </cell>
          <cell r="AM799">
            <v>0</v>
          </cell>
          <cell r="AN799">
            <v>0</v>
          </cell>
          <cell r="AO799">
            <v>0</v>
          </cell>
          <cell r="AP799">
            <v>2</v>
          </cell>
          <cell r="AQ799">
            <v>0</v>
          </cell>
          <cell r="AR799">
            <v>0</v>
          </cell>
          <cell r="AS799">
            <v>0</v>
          </cell>
          <cell r="AT799">
            <v>2</v>
          </cell>
          <cell r="AU799">
            <v>1</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257999769.05311781</v>
          </cell>
          <cell r="BX799">
            <v>257999769.05311781</v>
          </cell>
          <cell r="BY799">
            <v>134804.87933025404</v>
          </cell>
          <cell r="BZ799">
            <v>67079.939953810637</v>
          </cell>
          <cell r="CA799">
            <v>77399.930715935348</v>
          </cell>
          <cell r="CB799">
            <v>1469081.25</v>
          </cell>
          <cell r="CC799">
            <v>1464398</v>
          </cell>
          <cell r="CD799">
            <v>3212764</v>
          </cell>
          <cell r="CE799">
            <v>717927.95454545459</v>
          </cell>
          <cell r="CF799">
            <v>1188461.5384615385</v>
          </cell>
          <cell r="CG799">
            <v>1</v>
          </cell>
          <cell r="CH799">
            <v>0.48869179600886919</v>
          </cell>
          <cell r="CI799">
            <v>0.81157003660312188</v>
          </cell>
          <cell r="CJ799">
            <v>2185674.2430069931</v>
          </cell>
        </row>
        <row r="800">
          <cell r="A800">
            <v>640</v>
          </cell>
          <cell r="B800" t="str">
            <v xml:space="preserve">             150 CV</v>
          </cell>
          <cell r="C800">
            <v>200</v>
          </cell>
          <cell r="D800">
            <v>0.95</v>
          </cell>
          <cell r="E800">
            <v>11</v>
          </cell>
          <cell r="F800">
            <v>4.95</v>
          </cell>
          <cell r="G800">
            <v>6</v>
          </cell>
          <cell r="H800">
            <v>94.5</v>
          </cell>
          <cell r="I800" t="str">
            <v>lÝt diezel</v>
          </cell>
          <cell r="J800" t="str">
            <v>1 thuyÒn tr­ëng 2/2 + 1 thuyÒn phã I 1/2 + 1 m¸y I 1/2 + 2 thî m¸y (1x3/4 + 1x2/4) + 2 thuû thñ (1x2/4 + 1x3/4)</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1</v>
          </cell>
          <cell r="AE800">
            <v>0</v>
          </cell>
          <cell r="AF800">
            <v>0</v>
          </cell>
          <cell r="AG800">
            <v>1</v>
          </cell>
          <cell r="AH800">
            <v>0</v>
          </cell>
          <cell r="AI800">
            <v>0</v>
          </cell>
          <cell r="AJ800">
            <v>0</v>
          </cell>
          <cell r="AK800">
            <v>0</v>
          </cell>
          <cell r="AL800">
            <v>0</v>
          </cell>
          <cell r="AM800">
            <v>0</v>
          </cell>
          <cell r="AN800">
            <v>0</v>
          </cell>
          <cell r="AO800">
            <v>0</v>
          </cell>
          <cell r="AP800">
            <v>1</v>
          </cell>
          <cell r="AQ800">
            <v>1</v>
          </cell>
          <cell r="AR800">
            <v>0</v>
          </cell>
          <cell r="AS800">
            <v>0</v>
          </cell>
          <cell r="AT800">
            <v>1</v>
          </cell>
          <cell r="AU800">
            <v>1</v>
          </cell>
          <cell r="AV800">
            <v>0</v>
          </cell>
          <cell r="AW800">
            <v>0</v>
          </cell>
          <cell r="AX800">
            <v>0</v>
          </cell>
          <cell r="AY800">
            <v>0</v>
          </cell>
          <cell r="AZ800">
            <v>0</v>
          </cell>
          <cell r="BA800">
            <v>0</v>
          </cell>
          <cell r="BB800">
            <v>0</v>
          </cell>
          <cell r="BC800">
            <v>1</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612500467.2897197</v>
          </cell>
          <cell r="BX800">
            <v>612500467.2897197</v>
          </cell>
          <cell r="BY800">
            <v>320031.49415887857</v>
          </cell>
          <cell r="BZ800">
            <v>151593.86565420561</v>
          </cell>
          <cell r="CA800">
            <v>183750.14018691593</v>
          </cell>
          <cell r="CB800">
            <v>2034112.5</v>
          </cell>
          <cell r="CC800">
            <v>1600383</v>
          </cell>
          <cell r="CD800">
            <v>4289871</v>
          </cell>
          <cell r="CE800">
            <v>994054.09090909094</v>
          </cell>
          <cell r="CF800">
            <v>1559999.9999999998</v>
          </cell>
          <cell r="CG800">
            <v>1</v>
          </cell>
          <cell r="CH800">
            <v>0.48869179600886919</v>
          </cell>
          <cell r="CI800">
            <v>0.9747666652295105</v>
          </cell>
          <cell r="CJ800">
            <v>3209429.5909090908</v>
          </cell>
        </row>
        <row r="801">
          <cell r="A801">
            <v>641</v>
          </cell>
          <cell r="B801" t="str">
            <v xml:space="preserve">             360 CV</v>
          </cell>
          <cell r="C801">
            <v>200</v>
          </cell>
          <cell r="D801">
            <v>0.95</v>
          </cell>
          <cell r="E801">
            <v>11</v>
          </cell>
          <cell r="F801">
            <v>4.95</v>
          </cell>
          <cell r="G801">
            <v>6</v>
          </cell>
          <cell r="H801">
            <v>201.6</v>
          </cell>
          <cell r="I801" t="str">
            <v>lÝt diezel</v>
          </cell>
          <cell r="J801" t="str">
            <v>1 thuyÒn tr­ëng 2/2 + 1 thuyÒn phã I 1/2 + 1 m¸y I 1/2 + 2 thî m¸y (1x3/4 + 1x2/4) + 2 thuû thñ (1x2/4 + 1x3/4)</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1</v>
          </cell>
          <cell r="AG801">
            <v>0</v>
          </cell>
          <cell r="AH801">
            <v>0</v>
          </cell>
          <cell r="AI801">
            <v>1</v>
          </cell>
          <cell r="AJ801">
            <v>0</v>
          </cell>
          <cell r="AK801">
            <v>0</v>
          </cell>
          <cell r="AL801">
            <v>0</v>
          </cell>
          <cell r="AM801">
            <v>0</v>
          </cell>
          <cell r="AN801">
            <v>0</v>
          </cell>
          <cell r="AO801">
            <v>0</v>
          </cell>
          <cell r="AP801">
            <v>1</v>
          </cell>
          <cell r="AQ801">
            <v>1</v>
          </cell>
          <cell r="AR801">
            <v>0</v>
          </cell>
          <cell r="AS801">
            <v>0</v>
          </cell>
          <cell r="AT801">
            <v>1</v>
          </cell>
          <cell r="AU801">
            <v>1</v>
          </cell>
          <cell r="AV801">
            <v>0</v>
          </cell>
          <cell r="AW801">
            <v>0</v>
          </cell>
          <cell r="AX801">
            <v>0</v>
          </cell>
          <cell r="AY801">
            <v>0</v>
          </cell>
          <cell r="AZ801">
            <v>0</v>
          </cell>
          <cell r="BA801">
            <v>0</v>
          </cell>
          <cell r="BB801">
            <v>0</v>
          </cell>
          <cell r="BC801">
            <v>1</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887000000.00000012</v>
          </cell>
          <cell r="BX801">
            <v>887000000.00000012</v>
          </cell>
          <cell r="BY801">
            <v>463457.50000000006</v>
          </cell>
          <cell r="BZ801">
            <v>219532.50000000003</v>
          </cell>
          <cell r="CA801">
            <v>266100.00000000006</v>
          </cell>
          <cell r="CB801">
            <v>4339440</v>
          </cell>
          <cell r="CC801">
            <v>1600383</v>
          </cell>
          <cell r="CD801">
            <v>6888913</v>
          </cell>
          <cell r="CE801">
            <v>2120648.7272727275</v>
          </cell>
          <cell r="CF801">
            <v>1623846.1538461538</v>
          </cell>
          <cell r="CG801">
            <v>1</v>
          </cell>
          <cell r="CH801">
            <v>0.48869179600886925</v>
          </cell>
          <cell r="CI801">
            <v>1.0146609616861424</v>
          </cell>
          <cell r="CJ801">
            <v>4693584.8811188806</v>
          </cell>
        </row>
        <row r="802">
          <cell r="A802">
            <v>642</v>
          </cell>
          <cell r="B802" t="str">
            <v xml:space="preserve">             600 CV</v>
          </cell>
          <cell r="C802">
            <v>200</v>
          </cell>
          <cell r="D802">
            <v>0.95</v>
          </cell>
          <cell r="E802">
            <v>11</v>
          </cell>
          <cell r="F802">
            <v>4.2</v>
          </cell>
          <cell r="G802">
            <v>6</v>
          </cell>
          <cell r="H802">
            <v>315</v>
          </cell>
          <cell r="I802" t="str">
            <v>lÝt diezel</v>
          </cell>
          <cell r="J802" t="str">
            <v>1 thuyÒn tr­ëng 2/2 + 1 thuyÒn phã I 2/2 + 1 m¸y I 2/2 + 3 thî m¸y (2x3/4 + 1x2/4) + 4 thuû thñ (3x3/4 + 1x4/4)</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1</v>
          </cell>
          <cell r="AG802">
            <v>0</v>
          </cell>
          <cell r="AH802">
            <v>0</v>
          </cell>
          <cell r="AI802">
            <v>0</v>
          </cell>
          <cell r="AJ802">
            <v>1</v>
          </cell>
          <cell r="AK802">
            <v>0</v>
          </cell>
          <cell r="AL802">
            <v>0</v>
          </cell>
          <cell r="AM802">
            <v>0</v>
          </cell>
          <cell r="AN802">
            <v>0</v>
          </cell>
          <cell r="AO802">
            <v>0</v>
          </cell>
          <cell r="AP802">
            <v>0</v>
          </cell>
          <cell r="AQ802">
            <v>3</v>
          </cell>
          <cell r="AR802">
            <v>1</v>
          </cell>
          <cell r="AS802">
            <v>0</v>
          </cell>
          <cell r="AT802">
            <v>2</v>
          </cell>
          <cell r="AU802">
            <v>1</v>
          </cell>
          <cell r="AV802">
            <v>0</v>
          </cell>
          <cell r="AW802">
            <v>0</v>
          </cell>
          <cell r="AX802">
            <v>0</v>
          </cell>
          <cell r="AY802">
            <v>0</v>
          </cell>
          <cell r="AZ802">
            <v>0</v>
          </cell>
          <cell r="BA802">
            <v>0</v>
          </cell>
          <cell r="BB802">
            <v>0</v>
          </cell>
          <cell r="BC802">
            <v>0</v>
          </cell>
          <cell r="BD802">
            <v>0</v>
          </cell>
          <cell r="BE802">
            <v>1</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1318800000</v>
          </cell>
          <cell r="BX802">
            <v>1318800000</v>
          </cell>
          <cell r="BY802">
            <v>689073</v>
          </cell>
          <cell r="BZ802">
            <v>276948</v>
          </cell>
          <cell r="CA802">
            <v>395640</v>
          </cell>
          <cell r="CB802">
            <v>6780375</v>
          </cell>
          <cell r="CC802">
            <v>2362568</v>
          </cell>
          <cell r="CD802">
            <v>10504604</v>
          </cell>
          <cell r="CE802">
            <v>3313513.6363636367</v>
          </cell>
          <cell r="CF802">
            <v>2307692.307692308</v>
          </cell>
          <cell r="CG802">
            <v>1</v>
          </cell>
          <cell r="CH802">
            <v>0.48869179600886925</v>
          </cell>
          <cell r="CI802">
            <v>0.97677286228049642</v>
          </cell>
          <cell r="CJ802">
            <v>6982866.9440559447</v>
          </cell>
        </row>
        <row r="803">
          <cell r="A803">
            <v>643</v>
          </cell>
          <cell r="B803" t="str">
            <v xml:space="preserve">             1200 CV (tÇu kÐo biÓn)</v>
          </cell>
          <cell r="C803">
            <v>220</v>
          </cell>
          <cell r="D803">
            <v>0.95</v>
          </cell>
          <cell r="E803">
            <v>11</v>
          </cell>
          <cell r="F803">
            <v>3.8</v>
          </cell>
          <cell r="G803">
            <v>6</v>
          </cell>
          <cell r="H803">
            <v>714</v>
          </cell>
          <cell r="I803" t="str">
            <v>lÝt diezel</v>
          </cell>
          <cell r="J803" t="str">
            <v>1 thuyÒn tr­ëng 2/2 + 1 thuyÒn phã I 2/2 + 1 m¸y I 2/2 + 3 thî m¸y (2x3/4 + 1x2/4) + 4 thuû thñ (3x3/4 + 1x4/4)</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1</v>
          </cell>
          <cell r="AG803">
            <v>0</v>
          </cell>
          <cell r="AH803">
            <v>0</v>
          </cell>
          <cell r="AI803">
            <v>0</v>
          </cell>
          <cell r="AJ803">
            <v>1</v>
          </cell>
          <cell r="AK803">
            <v>0</v>
          </cell>
          <cell r="AL803">
            <v>0</v>
          </cell>
          <cell r="AM803">
            <v>0</v>
          </cell>
          <cell r="AN803">
            <v>0</v>
          </cell>
          <cell r="AO803">
            <v>0</v>
          </cell>
          <cell r="AP803">
            <v>0</v>
          </cell>
          <cell r="AQ803">
            <v>3</v>
          </cell>
          <cell r="AR803">
            <v>1</v>
          </cell>
          <cell r="AS803">
            <v>0</v>
          </cell>
          <cell r="AT803">
            <v>1</v>
          </cell>
          <cell r="AU803">
            <v>2</v>
          </cell>
          <cell r="AV803">
            <v>0</v>
          </cell>
          <cell r="AW803">
            <v>0</v>
          </cell>
          <cell r="AX803">
            <v>0</v>
          </cell>
          <cell r="AY803">
            <v>0</v>
          </cell>
          <cell r="AZ803">
            <v>0</v>
          </cell>
          <cell r="BA803">
            <v>0</v>
          </cell>
          <cell r="BB803">
            <v>0</v>
          </cell>
          <cell r="BC803">
            <v>0</v>
          </cell>
          <cell r="BD803">
            <v>0</v>
          </cell>
          <cell r="BE803">
            <v>1</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9851500049.3827152</v>
          </cell>
          <cell r="BX803">
            <v>9851500049.3827152</v>
          </cell>
          <cell r="BY803">
            <v>4679462.5234567905</v>
          </cell>
          <cell r="BZ803">
            <v>1701622.7358024688</v>
          </cell>
          <cell r="CA803">
            <v>2686772.7407407402</v>
          </cell>
          <cell r="CB803">
            <v>15368850</v>
          </cell>
          <cell r="CC803">
            <v>2362568</v>
          </cell>
          <cell r="CD803">
            <v>26799276</v>
          </cell>
          <cell r="CE803">
            <v>7510630.9090909101</v>
          </cell>
          <cell r="CF803">
            <v>2331538.461538462</v>
          </cell>
          <cell r="CG803">
            <v>1</v>
          </cell>
          <cell r="CH803">
            <v>0.48869179600886925</v>
          </cell>
          <cell r="CI803">
            <v>0.98686618185739494</v>
          </cell>
          <cell r="CJ803">
            <v>18910027.37062937</v>
          </cell>
        </row>
        <row r="804">
          <cell r="A804">
            <v>0</v>
          </cell>
          <cell r="B804" t="str">
            <v>Xe n©ng - chiÒu cao n©ng:</v>
          </cell>
          <cell r="C804">
            <v>0</v>
          </cell>
          <cell r="D804">
            <v>1</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I804">
            <v>0</v>
          </cell>
          <cell r="CJ804">
            <v>0</v>
          </cell>
        </row>
        <row r="805">
          <cell r="A805">
            <v>644</v>
          </cell>
          <cell r="B805" t="str">
            <v xml:space="preserve">             12 m</v>
          </cell>
          <cell r="C805">
            <v>260</v>
          </cell>
          <cell r="D805">
            <v>0.95</v>
          </cell>
          <cell r="E805">
            <v>14</v>
          </cell>
          <cell r="F805">
            <v>4.0199999999999996</v>
          </cell>
          <cell r="G805">
            <v>5</v>
          </cell>
          <cell r="H805">
            <v>25.2</v>
          </cell>
          <cell r="I805" t="str">
            <v>lÝt diezel</v>
          </cell>
          <cell r="J805" t="str">
            <v>1x1/4+1x3/4 Lo¹i  7,5 - 16,5 TÊn</v>
          </cell>
          <cell r="K805">
            <v>0</v>
          </cell>
          <cell r="L805">
            <v>0</v>
          </cell>
          <cell r="M805">
            <v>0</v>
          </cell>
          <cell r="N805">
            <v>0</v>
          </cell>
          <cell r="O805">
            <v>0</v>
          </cell>
          <cell r="P805">
            <v>0</v>
          </cell>
          <cell r="Q805">
            <v>0</v>
          </cell>
          <cell r="R805">
            <v>0</v>
          </cell>
          <cell r="S805">
            <v>0</v>
          </cell>
          <cell r="T805">
            <v>0</v>
          </cell>
          <cell r="U805">
            <v>1</v>
          </cell>
          <cell r="V805">
            <v>0</v>
          </cell>
          <cell r="W805">
            <v>1</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638251075.26881719</v>
          </cell>
          <cell r="BX805">
            <v>638251075.26881719</v>
          </cell>
          <cell r="BY805">
            <v>326489.97311827959</v>
          </cell>
          <cell r="BZ805">
            <v>98683.435483870941</v>
          </cell>
          <cell r="CA805">
            <v>122740.59139784946</v>
          </cell>
          <cell r="CB805">
            <v>542430</v>
          </cell>
          <cell r="CC805">
            <v>493463</v>
          </cell>
          <cell r="CD805">
            <v>1583807</v>
          </cell>
          <cell r="CE805">
            <v>265081.09090909094</v>
          </cell>
          <cell r="CF805">
            <v>457692.30769230769</v>
          </cell>
          <cell r="CG805">
            <v>1</v>
          </cell>
          <cell r="CH805">
            <v>0.48869179600886925</v>
          </cell>
          <cell r="CI805">
            <v>0.92751089279704391</v>
          </cell>
          <cell r="CJ805">
            <v>1270687.3986013986</v>
          </cell>
        </row>
        <row r="806">
          <cell r="A806">
            <v>645</v>
          </cell>
          <cell r="B806" t="str">
            <v xml:space="preserve">             18 m</v>
          </cell>
          <cell r="C806">
            <v>260</v>
          </cell>
          <cell r="D806">
            <v>0.95</v>
          </cell>
          <cell r="E806">
            <v>14</v>
          </cell>
          <cell r="F806">
            <v>3.81</v>
          </cell>
          <cell r="G806">
            <v>5</v>
          </cell>
          <cell r="H806">
            <v>29.4</v>
          </cell>
          <cell r="I806" t="str">
            <v>lÝt diezel</v>
          </cell>
          <cell r="J806" t="str">
            <v>1x1/4+1x3/4 Lo¹i  7,5 - 16,5 TÊn</v>
          </cell>
          <cell r="K806">
            <v>0</v>
          </cell>
          <cell r="L806">
            <v>0</v>
          </cell>
          <cell r="M806">
            <v>0</v>
          </cell>
          <cell r="N806">
            <v>0</v>
          </cell>
          <cell r="O806">
            <v>0</v>
          </cell>
          <cell r="P806">
            <v>0</v>
          </cell>
          <cell r="Q806">
            <v>0</v>
          </cell>
          <cell r="R806">
            <v>0</v>
          </cell>
          <cell r="S806">
            <v>0</v>
          </cell>
          <cell r="T806">
            <v>0</v>
          </cell>
          <cell r="U806">
            <v>1</v>
          </cell>
          <cell r="V806">
            <v>0</v>
          </cell>
          <cell r="W806">
            <v>1</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867650927.18227041</v>
          </cell>
          <cell r="BX806">
            <v>867650927.18227041</v>
          </cell>
          <cell r="BY806">
            <v>443836.82044323831</v>
          </cell>
          <cell r="BZ806">
            <v>127144.23202170963</v>
          </cell>
          <cell r="CA806">
            <v>166855.94753505199</v>
          </cell>
          <cell r="CB806">
            <v>632835</v>
          </cell>
          <cell r="CC806">
            <v>493463</v>
          </cell>
          <cell r="CD806">
            <v>1864135</v>
          </cell>
          <cell r="CE806">
            <v>309261.27272727276</v>
          </cell>
          <cell r="CF806">
            <v>457692.30769230769</v>
          </cell>
          <cell r="CG806">
            <v>1</v>
          </cell>
          <cell r="CH806">
            <v>0.48869179600886925</v>
          </cell>
          <cell r="CI806">
            <v>0.92751089279704391</v>
          </cell>
          <cell r="CJ806">
            <v>1504790.5804195805</v>
          </cell>
        </row>
        <row r="807">
          <cell r="A807">
            <v>646</v>
          </cell>
          <cell r="B807" t="str">
            <v xml:space="preserve">             24 m</v>
          </cell>
          <cell r="C807">
            <v>260</v>
          </cell>
          <cell r="D807">
            <v>0.95</v>
          </cell>
          <cell r="E807">
            <v>14</v>
          </cell>
          <cell r="F807">
            <v>3.81</v>
          </cell>
          <cell r="G807">
            <v>5</v>
          </cell>
          <cell r="H807">
            <v>32.549999999999997</v>
          </cell>
          <cell r="I807" t="str">
            <v>lÝt diezel</v>
          </cell>
          <cell r="J807" t="str">
            <v>1x1/4+1x3/4 Lo¹i  7,5 - 16,5 TÊn</v>
          </cell>
          <cell r="K807">
            <v>0</v>
          </cell>
          <cell r="L807">
            <v>0</v>
          </cell>
          <cell r="M807">
            <v>0</v>
          </cell>
          <cell r="N807">
            <v>0</v>
          </cell>
          <cell r="O807">
            <v>0</v>
          </cell>
          <cell r="P807">
            <v>0</v>
          </cell>
          <cell r="Q807">
            <v>0</v>
          </cell>
          <cell r="R807">
            <v>0</v>
          </cell>
          <cell r="S807">
            <v>0</v>
          </cell>
          <cell r="T807">
            <v>0</v>
          </cell>
          <cell r="U807">
            <v>1</v>
          </cell>
          <cell r="V807">
            <v>0</v>
          </cell>
          <cell r="W807">
            <v>1</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1094251040.253279</v>
          </cell>
          <cell r="BX807">
            <v>1094251040.253279</v>
          </cell>
          <cell r="BY807">
            <v>559751.4936680235</v>
          </cell>
          <cell r="BZ807">
            <v>160349.86397557665</v>
          </cell>
          <cell r="CA807">
            <v>210432.89235639983</v>
          </cell>
          <cell r="CB807">
            <v>700638.74999999988</v>
          </cell>
          <cell r="CC807">
            <v>493463</v>
          </cell>
          <cell r="CD807">
            <v>2124636</v>
          </cell>
          <cell r="CE807">
            <v>342396.40909090906</v>
          </cell>
          <cell r="CF807">
            <v>457692.30769230769</v>
          </cell>
          <cell r="CG807">
            <v>1</v>
          </cell>
          <cell r="CH807">
            <v>0.48869179600886919</v>
          </cell>
          <cell r="CI807">
            <v>0.92751089279704391</v>
          </cell>
          <cell r="CJ807">
            <v>1730622.9667832167</v>
          </cell>
        </row>
        <row r="808">
          <cell r="A808">
            <v>0</v>
          </cell>
          <cell r="B808" t="str">
            <v xml:space="preserve">Xe thang - chiÒu dµi thang: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cell r="CI808">
            <v>0</v>
          </cell>
          <cell r="CJ808">
            <v>0</v>
          </cell>
        </row>
        <row r="809">
          <cell r="A809">
            <v>647</v>
          </cell>
          <cell r="B809" t="str">
            <v xml:space="preserve">             9 m</v>
          </cell>
          <cell r="C809">
            <v>260</v>
          </cell>
          <cell r="D809">
            <v>0.95</v>
          </cell>
          <cell r="E809">
            <v>14</v>
          </cell>
          <cell r="F809">
            <v>3.88</v>
          </cell>
          <cell r="G809">
            <v>5</v>
          </cell>
          <cell r="H809">
            <v>25.2</v>
          </cell>
          <cell r="I809" t="str">
            <v>lÝt diezel</v>
          </cell>
          <cell r="J809" t="str">
            <v>1x1/4+1x3/4 Lo¹i  7,5 - 16,5 TÊn</v>
          </cell>
          <cell r="K809">
            <v>0</v>
          </cell>
          <cell r="L809">
            <v>0</v>
          </cell>
          <cell r="M809">
            <v>0</v>
          </cell>
          <cell r="N809">
            <v>0</v>
          </cell>
          <cell r="O809">
            <v>0</v>
          </cell>
          <cell r="P809">
            <v>0</v>
          </cell>
          <cell r="Q809">
            <v>0</v>
          </cell>
          <cell r="R809">
            <v>0</v>
          </cell>
          <cell r="S809">
            <v>0</v>
          </cell>
          <cell r="T809">
            <v>0</v>
          </cell>
          <cell r="U809">
            <v>1</v>
          </cell>
          <cell r="V809">
            <v>0</v>
          </cell>
          <cell r="W809">
            <v>1</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879750676.28494143</v>
          </cell>
          <cell r="BX809">
            <v>879750676.28494143</v>
          </cell>
          <cell r="BY809">
            <v>450026.30748422001</v>
          </cell>
          <cell r="BZ809">
            <v>131285.87015329127</v>
          </cell>
          <cell r="CA809">
            <v>169182.82236248875</v>
          </cell>
          <cell r="CB809">
            <v>542430</v>
          </cell>
          <cell r="CC809">
            <v>493463</v>
          </cell>
          <cell r="CD809">
            <v>1786388</v>
          </cell>
          <cell r="CE809">
            <v>265081.09090909094</v>
          </cell>
          <cell r="CF809">
            <v>457692.30769230769</v>
          </cell>
          <cell r="CG809">
            <v>1</v>
          </cell>
          <cell r="CH809">
            <v>0.48869179600886925</v>
          </cell>
          <cell r="CI809">
            <v>0.92751089279704391</v>
          </cell>
          <cell r="CJ809">
            <v>1473268.3986013986</v>
          </cell>
        </row>
        <row r="810">
          <cell r="A810">
            <v>648</v>
          </cell>
          <cell r="B810" t="str">
            <v xml:space="preserve">             12 m</v>
          </cell>
          <cell r="C810">
            <v>260</v>
          </cell>
          <cell r="D810">
            <v>0.95</v>
          </cell>
          <cell r="E810">
            <v>14</v>
          </cell>
          <cell r="F810">
            <v>3.74</v>
          </cell>
          <cell r="G810">
            <v>5</v>
          </cell>
          <cell r="H810">
            <v>29.4</v>
          </cell>
          <cell r="I810" t="str">
            <v>lÝt diezel</v>
          </cell>
          <cell r="J810" t="str">
            <v>1x1/4+1x3/4 Lo¹i  7,5 - 16,5 TÊn</v>
          </cell>
          <cell r="K810">
            <v>0</v>
          </cell>
          <cell r="L810">
            <v>0</v>
          </cell>
          <cell r="M810">
            <v>0</v>
          </cell>
          <cell r="N810">
            <v>0</v>
          </cell>
          <cell r="O810">
            <v>0</v>
          </cell>
          <cell r="P810">
            <v>0</v>
          </cell>
          <cell r="Q810">
            <v>0</v>
          </cell>
          <cell r="R810">
            <v>0</v>
          </cell>
          <cell r="S810">
            <v>0</v>
          </cell>
          <cell r="T810">
            <v>0</v>
          </cell>
          <cell r="U810">
            <v>1</v>
          </cell>
          <cell r="V810">
            <v>0</v>
          </cell>
          <cell r="W810">
            <v>1</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1195950453.7205081</v>
          </cell>
          <cell r="BX810">
            <v>1195950453.7205081</v>
          </cell>
          <cell r="BY810">
            <v>611774.6551724138</v>
          </cell>
          <cell r="BZ810">
            <v>172032.87295825771</v>
          </cell>
          <cell r="CA810">
            <v>229990.4718693285</v>
          </cell>
          <cell r="CB810">
            <v>632835</v>
          </cell>
          <cell r="CC810">
            <v>493463</v>
          </cell>
          <cell r="CD810">
            <v>2140096</v>
          </cell>
          <cell r="CE810">
            <v>309261.27272727276</v>
          </cell>
          <cell r="CF810">
            <v>457692.30769230769</v>
          </cell>
          <cell r="CG810">
            <v>1</v>
          </cell>
          <cell r="CH810">
            <v>0.48869179600886925</v>
          </cell>
          <cell r="CI810">
            <v>0.92751089279704391</v>
          </cell>
          <cell r="CJ810">
            <v>1780751.5804195805</v>
          </cell>
        </row>
        <row r="811">
          <cell r="A811">
            <v>649</v>
          </cell>
          <cell r="B811" t="str">
            <v xml:space="preserve">             18 m</v>
          </cell>
          <cell r="C811">
            <v>260</v>
          </cell>
          <cell r="D811">
            <v>0.95</v>
          </cell>
          <cell r="E811">
            <v>14</v>
          </cell>
          <cell r="F811">
            <v>3.74</v>
          </cell>
          <cell r="G811">
            <v>5</v>
          </cell>
          <cell r="H811">
            <v>32.549999999999997</v>
          </cell>
          <cell r="I811" t="str">
            <v>lÝt diezel</v>
          </cell>
          <cell r="J811" t="str">
            <v>1x1/4+1x3/4 Lo¹i  7,5 - 16,5 TÊn</v>
          </cell>
          <cell r="K811">
            <v>0</v>
          </cell>
          <cell r="L811">
            <v>0</v>
          </cell>
          <cell r="M811">
            <v>0</v>
          </cell>
          <cell r="N811">
            <v>0</v>
          </cell>
          <cell r="O811">
            <v>0</v>
          </cell>
          <cell r="P811">
            <v>0</v>
          </cell>
          <cell r="Q811">
            <v>0</v>
          </cell>
          <cell r="R811">
            <v>0</v>
          </cell>
          <cell r="S811">
            <v>0</v>
          </cell>
          <cell r="T811">
            <v>0</v>
          </cell>
          <cell r="U811">
            <v>1</v>
          </cell>
          <cell r="V811">
            <v>0</v>
          </cell>
          <cell r="W811">
            <v>1</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1450300113.4301269</v>
          </cell>
          <cell r="BX811">
            <v>1450300113.4301269</v>
          </cell>
          <cell r="BY811">
            <v>741884.28879310342</v>
          </cell>
          <cell r="BZ811">
            <v>208620.09323956442</v>
          </cell>
          <cell r="CA811">
            <v>278903.86796733207</v>
          </cell>
          <cell r="CB811">
            <v>700638.74999999988</v>
          </cell>
          <cell r="CC811">
            <v>493463</v>
          </cell>
          <cell r="CD811">
            <v>2423510</v>
          </cell>
          <cell r="CE811">
            <v>342396.40909090906</v>
          </cell>
          <cell r="CF811">
            <v>457692.30769230769</v>
          </cell>
          <cell r="CG811">
            <v>1</v>
          </cell>
          <cell r="CH811">
            <v>0.48869179600886919</v>
          </cell>
          <cell r="CI811">
            <v>0.92751089279704391</v>
          </cell>
          <cell r="CJ811">
            <v>2029496.9667832169</v>
          </cell>
        </row>
        <row r="812">
          <cell r="A812">
            <v>0</v>
          </cell>
          <cell r="B812" t="str">
            <v>Bé phao th¶ kÌ - Lo¹i träng t¶i, cù ly:</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0</v>
          </cell>
          <cell r="CI812">
            <v>0</v>
          </cell>
          <cell r="CJ812">
            <v>0</v>
          </cell>
        </row>
        <row r="813">
          <cell r="A813">
            <v>650</v>
          </cell>
          <cell r="B813" t="str">
            <v xml:space="preserve">             95 T      L &lt;= 30 m</v>
          </cell>
          <cell r="C813">
            <v>160</v>
          </cell>
          <cell r="D813">
            <v>0.95</v>
          </cell>
          <cell r="E813">
            <v>12</v>
          </cell>
          <cell r="F813">
            <v>6.24</v>
          </cell>
          <cell r="G813">
            <v>6</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105600000</v>
          </cell>
          <cell r="BX813">
            <v>105600000</v>
          </cell>
          <cell r="BY813">
            <v>75240</v>
          </cell>
          <cell r="BZ813">
            <v>41184</v>
          </cell>
          <cell r="CA813">
            <v>39600</v>
          </cell>
          <cell r="CB813">
            <v>0</v>
          </cell>
          <cell r="CC813">
            <v>0</v>
          </cell>
          <cell r="CD813">
            <v>156024</v>
          </cell>
          <cell r="CE813">
            <v>0</v>
          </cell>
          <cell r="CF813">
            <v>0</v>
          </cell>
          <cell r="CG813">
            <v>1</v>
          </cell>
          <cell r="CH813">
            <v>1</v>
          </cell>
          <cell r="CI813">
            <v>1</v>
          </cell>
          <cell r="CJ813">
            <v>156024</v>
          </cell>
        </row>
        <row r="814">
          <cell r="A814">
            <v>651</v>
          </cell>
          <cell r="B814" t="str">
            <v xml:space="preserve">            137 T - 30 &lt; L &lt;=  70 m</v>
          </cell>
          <cell r="C814">
            <v>160</v>
          </cell>
          <cell r="D814">
            <v>0.95</v>
          </cell>
          <cell r="E814">
            <v>12</v>
          </cell>
          <cell r="F814">
            <v>6.24</v>
          </cell>
          <cell r="G814">
            <v>6</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152400000</v>
          </cell>
          <cell r="BX814">
            <v>152400000</v>
          </cell>
          <cell r="BY814">
            <v>108585</v>
          </cell>
          <cell r="BZ814">
            <v>59436</v>
          </cell>
          <cell r="CA814">
            <v>57150</v>
          </cell>
          <cell r="CB814">
            <v>0</v>
          </cell>
          <cell r="CC814">
            <v>0</v>
          </cell>
          <cell r="CD814">
            <v>225171</v>
          </cell>
          <cell r="CE814">
            <v>0</v>
          </cell>
          <cell r="CF814">
            <v>0</v>
          </cell>
          <cell r="CG814">
            <v>1</v>
          </cell>
          <cell r="CH814">
            <v>1</v>
          </cell>
          <cell r="CI814">
            <v>1</v>
          </cell>
          <cell r="CJ814">
            <v>225171</v>
          </cell>
        </row>
        <row r="815">
          <cell r="A815">
            <v>652</v>
          </cell>
          <cell r="B815" t="str">
            <v xml:space="preserve">             190 T -   L &gt; 70 m</v>
          </cell>
          <cell r="C815">
            <v>160</v>
          </cell>
          <cell r="D815">
            <v>0.95</v>
          </cell>
          <cell r="E815">
            <v>12</v>
          </cell>
          <cell r="F815">
            <v>6.24</v>
          </cell>
          <cell r="G815">
            <v>6</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210900169.20473772</v>
          </cell>
          <cell r="BX815">
            <v>210900169.20473772</v>
          </cell>
          <cell r="BY815">
            <v>150266.37055837561</v>
          </cell>
          <cell r="BZ815">
            <v>82251.065989847717</v>
          </cell>
          <cell r="CA815">
            <v>79087.563451776645</v>
          </cell>
          <cell r="CB815">
            <v>0</v>
          </cell>
          <cell r="CC815">
            <v>0</v>
          </cell>
          <cell r="CD815">
            <v>311604.99999999994</v>
          </cell>
          <cell r="CE815">
            <v>0</v>
          </cell>
          <cell r="CF815">
            <v>0</v>
          </cell>
          <cell r="CG815">
            <v>1</v>
          </cell>
          <cell r="CH815">
            <v>1</v>
          </cell>
          <cell r="CI815">
            <v>1</v>
          </cell>
          <cell r="CJ815">
            <v>311604.99999999994</v>
          </cell>
        </row>
        <row r="816">
          <cell r="A816">
            <v>0</v>
          </cell>
          <cell r="B816" t="str">
            <v>Tµu cuèc s«ng- c«ng suÊt:</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row>
        <row r="817">
          <cell r="A817">
            <v>653</v>
          </cell>
          <cell r="B817" t="str">
            <v xml:space="preserve">             495 CV</v>
          </cell>
          <cell r="C817">
            <v>260</v>
          </cell>
          <cell r="D817">
            <v>0.95</v>
          </cell>
          <cell r="E817">
            <v>7.5</v>
          </cell>
          <cell r="F817">
            <v>5.12</v>
          </cell>
          <cell r="G817">
            <v>6</v>
          </cell>
          <cell r="H817">
            <v>519.75</v>
          </cell>
          <cell r="I817" t="str">
            <v>lÝt diezel</v>
          </cell>
          <cell r="J817" t="str">
            <v>1 thuyÒn tr­ëng 2/2 + 1 thuyÒn phã 2/2 + 1 m¸y tr­ëng 2/2 + 1 m¸y hai 2/2 + 1 ®iÖn tr­ëng 2/2 + 1 kü thuËt viªn cuèc I 2/2 + 2 kü thuËt viªn cuèc II 2/2 + 4 thî m¸y (3x3/4 + 1x4/4) + 4 thuû thñ (3x3/4 + 1x4/4)</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3</v>
          </cell>
          <cell r="AR817">
            <v>1</v>
          </cell>
          <cell r="AS817">
            <v>0</v>
          </cell>
          <cell r="AT817">
            <v>0</v>
          </cell>
          <cell r="AU817">
            <v>3</v>
          </cell>
          <cell r="AV817">
            <v>1</v>
          </cell>
          <cell r="AW817">
            <v>0</v>
          </cell>
          <cell r="AX817">
            <v>0</v>
          </cell>
          <cell r="AY817">
            <v>0</v>
          </cell>
          <cell r="AZ817">
            <v>0</v>
          </cell>
          <cell r="BA817">
            <v>0</v>
          </cell>
          <cell r="BB817">
            <v>1</v>
          </cell>
          <cell r="BC817">
            <v>0</v>
          </cell>
          <cell r="BD817">
            <v>0</v>
          </cell>
          <cell r="BE817">
            <v>0</v>
          </cell>
          <cell r="BF817">
            <v>0</v>
          </cell>
          <cell r="BG817">
            <v>0</v>
          </cell>
          <cell r="BH817">
            <v>1</v>
          </cell>
          <cell r="BI817">
            <v>0</v>
          </cell>
          <cell r="BJ817">
            <v>1</v>
          </cell>
          <cell r="BK817">
            <v>0</v>
          </cell>
          <cell r="BL817">
            <v>0</v>
          </cell>
          <cell r="BM817">
            <v>0</v>
          </cell>
          <cell r="BN817">
            <v>0</v>
          </cell>
          <cell r="BO817">
            <v>0</v>
          </cell>
          <cell r="BP817">
            <v>3</v>
          </cell>
          <cell r="BQ817">
            <v>0</v>
          </cell>
          <cell r="BR817">
            <v>0</v>
          </cell>
          <cell r="BS817">
            <v>0</v>
          </cell>
          <cell r="BT817">
            <v>0</v>
          </cell>
          <cell r="BU817">
            <v>0</v>
          </cell>
          <cell r="BV817">
            <v>2</v>
          </cell>
          <cell r="BW817">
            <v>11237300109.619074</v>
          </cell>
          <cell r="BX817">
            <v>11237300109.619074</v>
          </cell>
          <cell r="BY817">
            <v>3079452.4338859958</v>
          </cell>
          <cell r="BZ817">
            <v>2212883.7138942177</v>
          </cell>
          <cell r="CA817">
            <v>2593223.102219786</v>
          </cell>
          <cell r="CB817">
            <v>11187618.75</v>
          </cell>
          <cell r="CC817">
            <v>4363508</v>
          </cell>
          <cell r="CD817">
            <v>23436686</v>
          </cell>
          <cell r="CE817">
            <v>5467297.5</v>
          </cell>
          <cell r="CF817">
            <v>4620769.230769231</v>
          </cell>
          <cell r="CG817">
            <v>1</v>
          </cell>
          <cell r="CH817">
            <v>0.48869179600886919</v>
          </cell>
          <cell r="CI817">
            <v>1.0589574330491043</v>
          </cell>
          <cell r="CJ817">
            <v>17973625.980769232</v>
          </cell>
        </row>
        <row r="818">
          <cell r="A818">
            <v>0</v>
          </cell>
          <cell r="B818" t="str">
            <v>Tµu cuèc biÓn - c«ng suÊt:</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row>
        <row r="819">
          <cell r="A819">
            <v>654</v>
          </cell>
          <cell r="B819" t="str">
            <v xml:space="preserve">             2085 CV</v>
          </cell>
          <cell r="C819">
            <v>260</v>
          </cell>
          <cell r="D819">
            <v>0.95</v>
          </cell>
          <cell r="E819">
            <v>7.5</v>
          </cell>
          <cell r="F819">
            <v>4.5</v>
          </cell>
          <cell r="G819">
            <v>6</v>
          </cell>
          <cell r="H819">
            <v>1751.4</v>
          </cell>
          <cell r="I819" t="str">
            <v>lÝt diezel</v>
          </cell>
          <cell r="J819" t="str">
            <v xml:space="preserve">1 thuyÒn tr­ëng 2/2 + 1 thuyÒn phã 2/2 + 1 m¸y tr­ëng 2/2 + 1 m¸y hai 2/2 + 1 ®iÖn tr­ëng 2/2 + 1 kü thuËt viªn cuèc I 2/2 + 2 kü thuËt viªn cuèc II 2/2 + 4 thî m¸y (3x3/4 + 1x4/4) + 4 thuû thñ (3x3/4 + 1x4/4) </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3</v>
          </cell>
          <cell r="AR819">
            <v>1</v>
          </cell>
          <cell r="AS819">
            <v>0</v>
          </cell>
          <cell r="AT819">
            <v>0</v>
          </cell>
          <cell r="AU819">
            <v>3</v>
          </cell>
          <cell r="AV819">
            <v>1</v>
          </cell>
          <cell r="AW819">
            <v>0</v>
          </cell>
          <cell r="AX819">
            <v>0</v>
          </cell>
          <cell r="AY819">
            <v>0</v>
          </cell>
          <cell r="AZ819">
            <v>0</v>
          </cell>
          <cell r="BA819">
            <v>0</v>
          </cell>
          <cell r="BB819">
            <v>1</v>
          </cell>
          <cell r="BC819">
            <v>0</v>
          </cell>
          <cell r="BD819">
            <v>0</v>
          </cell>
          <cell r="BE819">
            <v>0</v>
          </cell>
          <cell r="BF819">
            <v>0</v>
          </cell>
          <cell r="BG819">
            <v>0</v>
          </cell>
          <cell r="BH819">
            <v>1</v>
          </cell>
          <cell r="BI819">
            <v>0</v>
          </cell>
          <cell r="BJ819">
            <v>1</v>
          </cell>
          <cell r="BK819">
            <v>0</v>
          </cell>
          <cell r="BL819">
            <v>0</v>
          </cell>
          <cell r="BM819">
            <v>0</v>
          </cell>
          <cell r="BN819">
            <v>0</v>
          </cell>
          <cell r="BO819">
            <v>0</v>
          </cell>
          <cell r="BP819">
            <v>3</v>
          </cell>
          <cell r="BQ819">
            <v>0</v>
          </cell>
          <cell r="BR819">
            <v>0</v>
          </cell>
          <cell r="BS819">
            <v>0</v>
          </cell>
          <cell r="BT819">
            <v>0</v>
          </cell>
          <cell r="BU819">
            <v>0</v>
          </cell>
          <cell r="BV819">
            <v>2</v>
          </cell>
          <cell r="BW819">
            <v>34650000113.475182</v>
          </cell>
          <cell r="BX819">
            <v>34650000113.475182</v>
          </cell>
          <cell r="BY819">
            <v>9495432.7234042548</v>
          </cell>
          <cell r="BZ819">
            <v>5997115.4042553194</v>
          </cell>
          <cell r="CA819">
            <v>7996153.8723404258</v>
          </cell>
          <cell r="CB819">
            <v>37698885</v>
          </cell>
          <cell r="CC819">
            <v>4363508</v>
          </cell>
          <cell r="CD819">
            <v>65551095</v>
          </cell>
          <cell r="CE819">
            <v>18423135.81818182</v>
          </cell>
          <cell r="CF819">
            <v>4620769.230769231</v>
          </cell>
          <cell r="CG819">
            <v>1</v>
          </cell>
          <cell r="CH819">
            <v>0.48869179600886925</v>
          </cell>
          <cell r="CI819">
            <v>1.0589574330491043</v>
          </cell>
          <cell r="CJ819">
            <v>46532607.048951052</v>
          </cell>
        </row>
        <row r="820">
          <cell r="A820">
            <v>0</v>
          </cell>
          <cell r="B820" t="str">
            <v>Tµu hót bïn  - c«ng suÊt:</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cell r="CI820">
            <v>0</v>
          </cell>
          <cell r="CJ820">
            <v>0</v>
          </cell>
        </row>
        <row r="821">
          <cell r="A821">
            <v>655</v>
          </cell>
          <cell r="B821" t="str">
            <v xml:space="preserve">             150 CV</v>
          </cell>
          <cell r="C821">
            <v>260</v>
          </cell>
          <cell r="D821">
            <v>0.95</v>
          </cell>
          <cell r="E821">
            <v>10</v>
          </cell>
          <cell r="F821">
            <v>6</v>
          </cell>
          <cell r="G821">
            <v>6</v>
          </cell>
          <cell r="H821">
            <v>157.5</v>
          </cell>
          <cell r="I821" t="str">
            <v>lÝt diezel</v>
          </cell>
          <cell r="J821" t="str">
            <v xml:space="preserve">1 m¸y tr­ëng 2/2 + 1 kü thuËt viªn cuèc I 2/2 + 2 kü thuËt viªn cuèc II 2/2 + 2 thî m¸y (1x2/4 + 1x4/4) + 2 thuû thñ (1x3/4 + 1x2/4) </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1</v>
          </cell>
          <cell r="AQ821">
            <v>1</v>
          </cell>
          <cell r="AR821">
            <v>0</v>
          </cell>
          <cell r="AS821">
            <v>0</v>
          </cell>
          <cell r="AT821">
            <v>1</v>
          </cell>
          <cell r="AU821">
            <v>0</v>
          </cell>
          <cell r="AV821">
            <v>1</v>
          </cell>
          <cell r="AW821">
            <v>0</v>
          </cell>
          <cell r="AX821">
            <v>0</v>
          </cell>
          <cell r="AY821">
            <v>0</v>
          </cell>
          <cell r="AZ821">
            <v>0</v>
          </cell>
          <cell r="BA821">
            <v>0</v>
          </cell>
          <cell r="BB821">
            <v>0</v>
          </cell>
          <cell r="BC821">
            <v>0</v>
          </cell>
          <cell r="BD821">
            <v>1</v>
          </cell>
          <cell r="BE821">
            <v>0</v>
          </cell>
          <cell r="BF821">
            <v>0</v>
          </cell>
          <cell r="BG821">
            <v>0</v>
          </cell>
          <cell r="BH821">
            <v>0</v>
          </cell>
          <cell r="BI821">
            <v>0</v>
          </cell>
          <cell r="BJ821">
            <v>0</v>
          </cell>
          <cell r="BK821">
            <v>0</v>
          </cell>
          <cell r="BL821">
            <v>1</v>
          </cell>
          <cell r="BM821">
            <v>0</v>
          </cell>
          <cell r="BN821">
            <v>0</v>
          </cell>
          <cell r="BO821">
            <v>0</v>
          </cell>
          <cell r="BP821">
            <v>0</v>
          </cell>
          <cell r="BQ821">
            <v>0</v>
          </cell>
          <cell r="BR821">
            <v>2</v>
          </cell>
          <cell r="BS821">
            <v>0</v>
          </cell>
          <cell r="BT821">
            <v>0</v>
          </cell>
          <cell r="BU821">
            <v>0</v>
          </cell>
          <cell r="BV821">
            <v>0</v>
          </cell>
          <cell r="BW821">
            <v>1439300139.5348837</v>
          </cell>
          <cell r="BX821">
            <v>1439300139.5348837</v>
          </cell>
          <cell r="BY821">
            <v>525898.12790697673</v>
          </cell>
          <cell r="BZ821">
            <v>332146.18604651163</v>
          </cell>
          <cell r="CA821">
            <v>332146.18604651163</v>
          </cell>
          <cell r="CB821">
            <v>3390187.5</v>
          </cell>
          <cell r="CC821">
            <v>2079403</v>
          </cell>
          <cell r="CD821">
            <v>6659781</v>
          </cell>
          <cell r="CE821">
            <v>1656756.8181818184</v>
          </cell>
          <cell r="CF821">
            <v>1927692.3076923077</v>
          </cell>
          <cell r="CG821">
            <v>1</v>
          </cell>
          <cell r="CH821">
            <v>0.48869179600886925</v>
          </cell>
          <cell r="CI821">
            <v>0.927041226588741</v>
          </cell>
          <cell r="CJ821">
            <v>4774639.6258741263</v>
          </cell>
        </row>
        <row r="822">
          <cell r="A822">
            <v>656</v>
          </cell>
          <cell r="B822" t="str">
            <v xml:space="preserve">             300 CV</v>
          </cell>
          <cell r="C822">
            <v>260</v>
          </cell>
          <cell r="D822">
            <v>0.95</v>
          </cell>
          <cell r="E822">
            <v>10</v>
          </cell>
          <cell r="F822">
            <v>6</v>
          </cell>
          <cell r="G822">
            <v>6</v>
          </cell>
          <cell r="H822">
            <v>304.5</v>
          </cell>
          <cell r="I822" t="str">
            <v>lÝt diezel</v>
          </cell>
          <cell r="J822" t="str">
            <v>1 thuyÒn tr­ëng 1/2 + thuyÒn phã 1/2 + 1 m¸y tr­ëng 2/2 + 1 kü thuËt viªn cuèc I 2/2 + 1 kü thuËt viªn cuèc II 2/2 + 2 thî m¸y (1x3/4 +1x4/4) + 2 thuû thñ(1x3/4 + 1x2/4)</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1</v>
          </cell>
          <cell r="AQ822">
            <v>1</v>
          </cell>
          <cell r="AR822">
            <v>0</v>
          </cell>
          <cell r="AS822">
            <v>0</v>
          </cell>
          <cell r="AT822">
            <v>0</v>
          </cell>
          <cell r="AU822">
            <v>1</v>
          </cell>
          <cell r="AV822">
            <v>1</v>
          </cell>
          <cell r="AW822">
            <v>0</v>
          </cell>
          <cell r="AX822">
            <v>0</v>
          </cell>
          <cell r="AY822">
            <v>1</v>
          </cell>
          <cell r="AZ822">
            <v>0</v>
          </cell>
          <cell r="BA822">
            <v>0</v>
          </cell>
          <cell r="BB822">
            <v>0</v>
          </cell>
          <cell r="BC822">
            <v>0</v>
          </cell>
          <cell r="BD822">
            <v>0</v>
          </cell>
          <cell r="BE822">
            <v>0</v>
          </cell>
          <cell r="BF822">
            <v>1</v>
          </cell>
          <cell r="BG822">
            <v>0</v>
          </cell>
          <cell r="BH822">
            <v>0</v>
          </cell>
          <cell r="BI822">
            <v>0</v>
          </cell>
          <cell r="BJ822">
            <v>0</v>
          </cell>
          <cell r="BK822">
            <v>0</v>
          </cell>
          <cell r="BL822">
            <v>0</v>
          </cell>
          <cell r="BM822">
            <v>1</v>
          </cell>
          <cell r="BN822">
            <v>1</v>
          </cell>
          <cell r="BO822">
            <v>0</v>
          </cell>
          <cell r="BP822">
            <v>0</v>
          </cell>
          <cell r="BQ822">
            <v>0</v>
          </cell>
          <cell r="BR822">
            <v>0</v>
          </cell>
          <cell r="BS822">
            <v>0</v>
          </cell>
          <cell r="BT822">
            <v>1</v>
          </cell>
          <cell r="BU822">
            <v>0</v>
          </cell>
          <cell r="BV822">
            <v>0</v>
          </cell>
          <cell r="BW822">
            <v>2045799116.2790699</v>
          </cell>
          <cell r="BX822">
            <v>2045799116.2790699</v>
          </cell>
          <cell r="BY822">
            <v>747503.52325581398</v>
          </cell>
          <cell r="BZ822">
            <v>472107.48837209307</v>
          </cell>
          <cell r="CA822">
            <v>472107.48837209307</v>
          </cell>
          <cell r="CB822">
            <v>6554362.5</v>
          </cell>
          <cell r="CC822">
            <v>2594406</v>
          </cell>
          <cell r="CD822">
            <v>10840487</v>
          </cell>
          <cell r="CE822">
            <v>3203063.1818181821</v>
          </cell>
          <cell r="CF822">
            <v>2413846.153846154</v>
          </cell>
          <cell r="CG822">
            <v>1</v>
          </cell>
          <cell r="CH822">
            <v>0.48869179600886925</v>
          </cell>
          <cell r="CI822">
            <v>0.93040416721444297</v>
          </cell>
          <cell r="CJ822">
            <v>7308627.8356643356</v>
          </cell>
        </row>
        <row r="823">
          <cell r="A823">
            <v>657</v>
          </cell>
          <cell r="B823" t="str">
            <v xml:space="preserve">             585 CV</v>
          </cell>
          <cell r="C823">
            <v>260</v>
          </cell>
          <cell r="D823">
            <v>0.95</v>
          </cell>
          <cell r="E823">
            <v>10</v>
          </cell>
          <cell r="F823">
            <v>4.13</v>
          </cell>
          <cell r="G823">
            <v>6</v>
          </cell>
          <cell r="H823">
            <v>573.29999999999995</v>
          </cell>
          <cell r="I823" t="str">
            <v>lÝt diezel</v>
          </cell>
          <cell r="J823" t="str">
            <v>1 thuyÒn tr­ëng 2/2 + thuyÒn phã 2/2 + 1 m¸y tr­ëng 2/2 + 1 m¸y hai 2/2 + 1 kü thuËt viªn cuèc I 2/2 + 1 kü thuËt viªn cuèc II 2/2 + 2 thî m¸y (1x3/4 + 1x4/4) + 4 thuû thñ (3x3/4 + 1x4/4)</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3</v>
          </cell>
          <cell r="AR823">
            <v>1</v>
          </cell>
          <cell r="AS823">
            <v>0</v>
          </cell>
          <cell r="AT823">
            <v>0</v>
          </cell>
          <cell r="AU823">
            <v>1</v>
          </cell>
          <cell r="AV823">
            <v>1</v>
          </cell>
          <cell r="AW823">
            <v>0</v>
          </cell>
          <cell r="AX823">
            <v>0</v>
          </cell>
          <cell r="AY823">
            <v>0</v>
          </cell>
          <cell r="AZ823">
            <v>0</v>
          </cell>
          <cell r="BA823">
            <v>0</v>
          </cell>
          <cell r="BB823">
            <v>1</v>
          </cell>
          <cell r="BC823">
            <v>0</v>
          </cell>
          <cell r="BD823">
            <v>0</v>
          </cell>
          <cell r="BE823">
            <v>0</v>
          </cell>
          <cell r="BF823">
            <v>0</v>
          </cell>
          <cell r="BG823">
            <v>0</v>
          </cell>
          <cell r="BH823">
            <v>1</v>
          </cell>
          <cell r="BI823">
            <v>0</v>
          </cell>
          <cell r="BJ823">
            <v>0</v>
          </cell>
          <cell r="BK823">
            <v>0</v>
          </cell>
          <cell r="BL823">
            <v>0</v>
          </cell>
          <cell r="BM823">
            <v>0</v>
          </cell>
          <cell r="BN823">
            <v>0</v>
          </cell>
          <cell r="BO823">
            <v>0</v>
          </cell>
          <cell r="BP823">
            <v>2</v>
          </cell>
          <cell r="BQ823">
            <v>0</v>
          </cell>
          <cell r="BR823">
            <v>0</v>
          </cell>
          <cell r="BS823">
            <v>0</v>
          </cell>
          <cell r="BT823">
            <v>0</v>
          </cell>
          <cell r="BU823">
            <v>0</v>
          </cell>
          <cell r="BV823">
            <v>1</v>
          </cell>
          <cell r="BW823">
            <v>7685500000.0000038</v>
          </cell>
          <cell r="BX823">
            <v>7685500000.0000038</v>
          </cell>
          <cell r="BY823">
            <v>2808163.4615384629</v>
          </cell>
          <cell r="BZ823">
            <v>1220812.115384616</v>
          </cell>
          <cell r="CA823">
            <v>1773576.9230769239</v>
          </cell>
          <cell r="CB823">
            <v>12340282.499999998</v>
          </cell>
          <cell r="CC823">
            <v>3828363</v>
          </cell>
          <cell r="CD823">
            <v>21971198</v>
          </cell>
          <cell r="CE823">
            <v>6030594.8181818184</v>
          </cell>
          <cell r="CF823">
            <v>3137692.3076923075</v>
          </cell>
          <cell r="CG823">
            <v>1</v>
          </cell>
          <cell r="CH823">
            <v>0.48869179600886925</v>
          </cell>
          <cell r="CI823">
            <v>0.81959111706290844</v>
          </cell>
          <cell r="CJ823">
            <v>14970839.625874128</v>
          </cell>
        </row>
        <row r="824">
          <cell r="A824">
            <v>658</v>
          </cell>
          <cell r="B824" t="str">
            <v xml:space="preserve">             900 CV</v>
          </cell>
          <cell r="C824">
            <v>260</v>
          </cell>
          <cell r="D824">
            <v>0.95</v>
          </cell>
          <cell r="E824">
            <v>7.5</v>
          </cell>
          <cell r="F824">
            <v>4.0999999999999996</v>
          </cell>
          <cell r="G824">
            <v>6</v>
          </cell>
          <cell r="H824">
            <v>756</v>
          </cell>
          <cell r="I824" t="str">
            <v>lÝt diezel</v>
          </cell>
          <cell r="J824" t="str">
            <v xml:space="preserve">1 thuyÒn tr­ëng 2/2 + thuyÒn phã 2/2 + 1 m¸y tr­ëng 2/2 + 1 m¸y hai 2/2 + 1 kü thuËt viªn cuèc I 2/2 + 1 kü thuËt viªn cuèc II 2/2 + 2 thî m¸y (1x3/4 + 1x4/4) + 4 thuû thñ (3x3/4 + 1x4/4) </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3</v>
          </cell>
          <cell r="AR824">
            <v>1</v>
          </cell>
          <cell r="AS824">
            <v>0</v>
          </cell>
          <cell r="AT824">
            <v>0</v>
          </cell>
          <cell r="AU824">
            <v>1</v>
          </cell>
          <cell r="AV824">
            <v>1</v>
          </cell>
          <cell r="AW824">
            <v>0</v>
          </cell>
          <cell r="AX824">
            <v>0</v>
          </cell>
          <cell r="AY824">
            <v>0</v>
          </cell>
          <cell r="AZ824">
            <v>0</v>
          </cell>
          <cell r="BA824">
            <v>0</v>
          </cell>
          <cell r="BB824">
            <v>1</v>
          </cell>
          <cell r="BC824">
            <v>0</v>
          </cell>
          <cell r="BD824">
            <v>0</v>
          </cell>
          <cell r="BE824">
            <v>0</v>
          </cell>
          <cell r="BF824">
            <v>0</v>
          </cell>
          <cell r="BG824">
            <v>0</v>
          </cell>
          <cell r="BH824">
            <v>1</v>
          </cell>
          <cell r="BI824">
            <v>0</v>
          </cell>
          <cell r="BJ824">
            <v>0</v>
          </cell>
          <cell r="BK824">
            <v>0</v>
          </cell>
          <cell r="BL824">
            <v>0</v>
          </cell>
          <cell r="BM824">
            <v>0</v>
          </cell>
          <cell r="BN824">
            <v>0</v>
          </cell>
          <cell r="BO824">
            <v>0</v>
          </cell>
          <cell r="BP824">
            <v>2</v>
          </cell>
          <cell r="BQ824">
            <v>0</v>
          </cell>
          <cell r="BR824">
            <v>0</v>
          </cell>
          <cell r="BS824">
            <v>0</v>
          </cell>
          <cell r="BT824">
            <v>0</v>
          </cell>
          <cell r="BU824">
            <v>0</v>
          </cell>
          <cell r="BV824">
            <v>1</v>
          </cell>
          <cell r="BW824">
            <v>9918101132.0754719</v>
          </cell>
          <cell r="BX824">
            <v>9918101132.0754719</v>
          </cell>
          <cell r="BY824">
            <v>2717941.1756168362</v>
          </cell>
          <cell r="BZ824">
            <v>1564008.2554426705</v>
          </cell>
          <cell r="CA824">
            <v>2288792.5689404933</v>
          </cell>
          <cell r="CB824">
            <v>16272900</v>
          </cell>
          <cell r="CC824">
            <v>3828363</v>
          </cell>
          <cell r="CD824">
            <v>26672005</v>
          </cell>
          <cell r="CE824">
            <v>7952432.7272727275</v>
          </cell>
          <cell r="CF824">
            <v>3137692.3076923075</v>
          </cell>
          <cell r="CG824">
            <v>1</v>
          </cell>
          <cell r="CH824">
            <v>0.48869179600886919</v>
          </cell>
          <cell r="CI824">
            <v>0.81959111706290844</v>
          </cell>
          <cell r="CJ824">
            <v>17660867.034965035</v>
          </cell>
        </row>
        <row r="825">
          <cell r="A825">
            <v>659</v>
          </cell>
          <cell r="B825" t="str">
            <v xml:space="preserve">             1200 CV</v>
          </cell>
          <cell r="C825">
            <v>260</v>
          </cell>
          <cell r="D825">
            <v>0.95</v>
          </cell>
          <cell r="E825">
            <v>7.5</v>
          </cell>
          <cell r="F825">
            <v>3.75</v>
          </cell>
          <cell r="G825">
            <v>6</v>
          </cell>
          <cell r="H825">
            <v>1008</v>
          </cell>
          <cell r="I825" t="str">
            <v>lÝt diezel</v>
          </cell>
          <cell r="J825" t="str">
            <v>1 thuyÒn tr­ëng 2/2 + thuyÒn phã 2/2 + 1 m¸y tr­ëng 2/2 + 1 m¸y hai 2/2 + 1 ®iÖn tr­ëng 2/2 + 1 kü thuËt viªn cuèc I 2/2 + 1 kü thuËt viªn cuèc II 2/2 + 6 thî m¸y (5x3/4 + 1x4/4) + 2 thuû thñ (1x3/4 + 1x4/4)</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1</v>
          </cell>
          <cell r="AR825">
            <v>1</v>
          </cell>
          <cell r="AS825">
            <v>0</v>
          </cell>
          <cell r="AT825">
            <v>0</v>
          </cell>
          <cell r="AU825">
            <v>5</v>
          </cell>
          <cell r="AV825">
            <v>1</v>
          </cell>
          <cell r="AW825">
            <v>0</v>
          </cell>
          <cell r="AX825">
            <v>0</v>
          </cell>
          <cell r="AY825">
            <v>0</v>
          </cell>
          <cell r="AZ825">
            <v>0</v>
          </cell>
          <cell r="BA825">
            <v>0</v>
          </cell>
          <cell r="BB825">
            <v>1</v>
          </cell>
          <cell r="BC825">
            <v>0</v>
          </cell>
          <cell r="BD825">
            <v>0</v>
          </cell>
          <cell r="BE825">
            <v>0</v>
          </cell>
          <cell r="BF825">
            <v>0</v>
          </cell>
          <cell r="BG825">
            <v>0</v>
          </cell>
          <cell r="BH825">
            <v>1</v>
          </cell>
          <cell r="BI825">
            <v>0</v>
          </cell>
          <cell r="BJ825">
            <v>1</v>
          </cell>
          <cell r="BK825">
            <v>0</v>
          </cell>
          <cell r="BL825">
            <v>0</v>
          </cell>
          <cell r="BM825">
            <v>0</v>
          </cell>
          <cell r="BN825">
            <v>0</v>
          </cell>
          <cell r="BO825">
            <v>0</v>
          </cell>
          <cell r="BP825">
            <v>3</v>
          </cell>
          <cell r="BQ825">
            <v>0</v>
          </cell>
          <cell r="BR825">
            <v>0</v>
          </cell>
          <cell r="BS825">
            <v>0</v>
          </cell>
          <cell r="BT825">
            <v>0</v>
          </cell>
          <cell r="BU825">
            <v>0</v>
          </cell>
          <cell r="BV825">
            <v>1</v>
          </cell>
          <cell r="BW825">
            <v>20115499733.333332</v>
          </cell>
          <cell r="BX825">
            <v>20115499733.333332</v>
          </cell>
          <cell r="BY825">
            <v>5512420.5999999987</v>
          </cell>
          <cell r="BZ825">
            <v>2901273.9999999995</v>
          </cell>
          <cell r="CA825">
            <v>4642038.3999999994</v>
          </cell>
          <cell r="CB825">
            <v>21697200</v>
          </cell>
          <cell r="CC825">
            <v>4827234</v>
          </cell>
          <cell r="CD825">
            <v>39580167</v>
          </cell>
          <cell r="CE825">
            <v>10603243.636363637</v>
          </cell>
          <cell r="CF825">
            <v>4283846.153846154</v>
          </cell>
          <cell r="CG825">
            <v>1</v>
          </cell>
          <cell r="CH825">
            <v>0.48869179600886919</v>
          </cell>
          <cell r="CI825">
            <v>0.88743287643527413</v>
          </cell>
          <cell r="CJ825">
            <v>27942822.790209785</v>
          </cell>
        </row>
        <row r="826">
          <cell r="A826">
            <v>660</v>
          </cell>
          <cell r="B826" t="str">
            <v xml:space="preserve">             4170 CV</v>
          </cell>
          <cell r="C826">
            <v>260</v>
          </cell>
          <cell r="D826">
            <v>0.95</v>
          </cell>
          <cell r="E826">
            <v>7.5</v>
          </cell>
          <cell r="F826">
            <v>2.4</v>
          </cell>
          <cell r="G826">
            <v>6</v>
          </cell>
          <cell r="H826">
            <v>3210.9</v>
          </cell>
          <cell r="I826" t="str">
            <v>lÝt diezel</v>
          </cell>
          <cell r="J826" t="str">
            <v xml:space="preserve">1 thuyÒn tr­ëng 2/2 + thuyÒn phã 2/2 + 1 m¸y tr­ëng 2/2 + 1 m¸y hai 2/2 + 1 ®iÖn tr­ëng 2/2 + 1 kü thuËt viªn cuèc I 2/2 + 3 kü thuËt viªn cuèc II 2/2 + 6 thî m¸y (5x3/4 + 1x4/4) + 4 thuû thñ (3x3/4 + 1x4/4) </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3</v>
          </cell>
          <cell r="AR826">
            <v>1</v>
          </cell>
          <cell r="AS826">
            <v>0</v>
          </cell>
          <cell r="AT826">
            <v>0</v>
          </cell>
          <cell r="AU826">
            <v>5</v>
          </cell>
          <cell r="AV826">
            <v>1</v>
          </cell>
          <cell r="AW826">
            <v>0</v>
          </cell>
          <cell r="AX826">
            <v>0</v>
          </cell>
          <cell r="AY826">
            <v>0</v>
          </cell>
          <cell r="AZ826">
            <v>0</v>
          </cell>
          <cell r="BA826">
            <v>0</v>
          </cell>
          <cell r="BB826">
            <v>1</v>
          </cell>
          <cell r="BC826">
            <v>0</v>
          </cell>
          <cell r="BD826">
            <v>0</v>
          </cell>
          <cell r="BE826">
            <v>0</v>
          </cell>
          <cell r="BF826">
            <v>0</v>
          </cell>
          <cell r="BG826">
            <v>0</v>
          </cell>
          <cell r="BH826">
            <v>1</v>
          </cell>
          <cell r="BI826">
            <v>0</v>
          </cell>
          <cell r="BJ826">
            <v>1</v>
          </cell>
          <cell r="BK826">
            <v>0</v>
          </cell>
          <cell r="BL826">
            <v>0</v>
          </cell>
          <cell r="BM826">
            <v>0</v>
          </cell>
          <cell r="BN826">
            <v>0</v>
          </cell>
          <cell r="BO826">
            <v>0</v>
          </cell>
          <cell r="BP826">
            <v>3</v>
          </cell>
          <cell r="BQ826">
            <v>0</v>
          </cell>
          <cell r="BR826">
            <v>0</v>
          </cell>
          <cell r="BS826">
            <v>0</v>
          </cell>
          <cell r="BT826">
            <v>0</v>
          </cell>
          <cell r="BU826">
            <v>0</v>
          </cell>
          <cell r="BV826">
            <v>3</v>
          </cell>
          <cell r="BW826">
            <v>101976100547.50403</v>
          </cell>
          <cell r="BX826">
            <v>101976100547.50403</v>
          </cell>
          <cell r="BY826">
            <v>27945373.707729466</v>
          </cell>
          <cell r="BZ826">
            <v>9413178.5120772943</v>
          </cell>
          <cell r="CA826">
            <v>23532946.280193236</v>
          </cell>
          <cell r="CB826">
            <v>69114622.5</v>
          </cell>
          <cell r="CC826">
            <v>5980481</v>
          </cell>
          <cell r="CD826">
            <v>135986602</v>
          </cell>
          <cell r="CE826">
            <v>33775749</v>
          </cell>
          <cell r="CF826">
            <v>5390000</v>
          </cell>
          <cell r="CG826">
            <v>1</v>
          </cell>
          <cell r="CH826">
            <v>0.48869179600886919</v>
          </cell>
          <cell r="CI826">
            <v>0.90126529956369728</v>
          </cell>
          <cell r="CJ826">
            <v>100057247.5</v>
          </cell>
        </row>
        <row r="827">
          <cell r="A827">
            <v>0</v>
          </cell>
          <cell r="B827" t="str">
            <v xml:space="preserve">Tµu hót bông tù hµnh - c«ng suÊt: </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cell r="CI827">
            <v>0</v>
          </cell>
          <cell r="CJ827">
            <v>0</v>
          </cell>
        </row>
        <row r="828">
          <cell r="A828">
            <v>661</v>
          </cell>
          <cell r="B828" t="str">
            <v xml:space="preserve">             1390 CV</v>
          </cell>
          <cell r="C828">
            <v>260</v>
          </cell>
          <cell r="D828">
            <v>0.95</v>
          </cell>
          <cell r="E828">
            <v>7.5</v>
          </cell>
          <cell r="F828">
            <v>6.5</v>
          </cell>
          <cell r="G828">
            <v>6</v>
          </cell>
          <cell r="H828">
            <v>1445.6</v>
          </cell>
          <cell r="I828" t="str">
            <v>lÝt diezel</v>
          </cell>
          <cell r="J828" t="str">
            <v>1 thuyÒn tr­ëng 2/2 + thuyÒn phã 2/2 + 1 m¸y tr­ëng 2/2 + 1 m¸y hai 2/2 + 1 ®iÖn tr­ëng 2/2 + 1 kü thuËt viªn cuèc I 2/2 + 1 kü thuËt viªn cuèc II 2/2 + 2 thî m¸y (1x3/4 + 1x4/4) + 4 thuû thñ (3x3/4 + 1x4/4)</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3</v>
          </cell>
          <cell r="AR828">
            <v>1</v>
          </cell>
          <cell r="AS828">
            <v>0</v>
          </cell>
          <cell r="AT828">
            <v>0</v>
          </cell>
          <cell r="AU828">
            <v>1</v>
          </cell>
          <cell r="AV828">
            <v>1</v>
          </cell>
          <cell r="AW828">
            <v>0</v>
          </cell>
          <cell r="AX828">
            <v>0</v>
          </cell>
          <cell r="AY828">
            <v>0</v>
          </cell>
          <cell r="AZ828">
            <v>0</v>
          </cell>
          <cell r="BA828">
            <v>0</v>
          </cell>
          <cell r="BB828">
            <v>1</v>
          </cell>
          <cell r="BC828">
            <v>0</v>
          </cell>
          <cell r="BD828">
            <v>0</v>
          </cell>
          <cell r="BE828">
            <v>0</v>
          </cell>
          <cell r="BF828">
            <v>0</v>
          </cell>
          <cell r="BG828">
            <v>0</v>
          </cell>
          <cell r="BH828">
            <v>1</v>
          </cell>
          <cell r="BI828">
            <v>0</v>
          </cell>
          <cell r="BJ828">
            <v>1</v>
          </cell>
          <cell r="BK828">
            <v>0</v>
          </cell>
          <cell r="BL828">
            <v>0</v>
          </cell>
          <cell r="BM828">
            <v>0</v>
          </cell>
          <cell r="BN828">
            <v>0</v>
          </cell>
          <cell r="BO828">
            <v>0</v>
          </cell>
          <cell r="BP828">
            <v>3</v>
          </cell>
          <cell r="BQ828">
            <v>0</v>
          </cell>
          <cell r="BR828">
            <v>0</v>
          </cell>
          <cell r="BS828">
            <v>0</v>
          </cell>
          <cell r="BT828">
            <v>0</v>
          </cell>
          <cell r="BU828">
            <v>0</v>
          </cell>
          <cell r="BV828">
            <v>1</v>
          </cell>
          <cell r="BW828">
            <v>11388400101.910833</v>
          </cell>
          <cell r="BX828">
            <v>11388400101.910833</v>
          </cell>
          <cell r="BY828">
            <v>3120859.6433121031</v>
          </cell>
          <cell r="BZ828">
            <v>2847100.0254777083</v>
          </cell>
          <cell r="CA828">
            <v>2628092.3312101923</v>
          </cell>
          <cell r="CB828">
            <v>31116539.999999996</v>
          </cell>
          <cell r="CC828">
            <v>4610438</v>
          </cell>
          <cell r="CD828">
            <v>44323030</v>
          </cell>
          <cell r="CE828">
            <v>15206397.818181818</v>
          </cell>
          <cell r="CF828">
            <v>3851538.461538461</v>
          </cell>
          <cell r="CG828">
            <v>1</v>
          </cell>
          <cell r="CH828">
            <v>0.48869179600886925</v>
          </cell>
          <cell r="CI828">
            <v>0.83539534888842693</v>
          </cell>
          <cell r="CJ828">
            <v>27653988.27972028</v>
          </cell>
        </row>
        <row r="829">
          <cell r="A829">
            <v>662</v>
          </cell>
          <cell r="B829" t="str">
            <v xml:space="preserve">             5945 CV</v>
          </cell>
          <cell r="C829">
            <v>260</v>
          </cell>
          <cell r="D829">
            <v>0.95</v>
          </cell>
          <cell r="E829">
            <v>7.5</v>
          </cell>
          <cell r="F829">
            <v>6</v>
          </cell>
          <cell r="G829">
            <v>6</v>
          </cell>
          <cell r="H829">
            <v>5231.6000000000004</v>
          </cell>
          <cell r="I829" t="str">
            <v>lÝt diezel</v>
          </cell>
          <cell r="J829" t="str">
            <v>1 thuyÒn tr­ëng 2/2 + 1 thuyÒn phã 2/2 + 1 m¸y tr­ëng 2/2 + 1 m¸y hai 2/2 + 1 ®iÖn tr­ëng 2/2 + 1 kü thuËt viªn cuèc I 2/2 + 1 kü thuËt viªn cuèc II 2/2 + 2 thî m¸y (1x3/4 + 1x4/4) + 4 thuû thñ (3x3/4 + 1x4/4)</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3</v>
          </cell>
          <cell r="AR829">
            <v>1</v>
          </cell>
          <cell r="AS829">
            <v>0</v>
          </cell>
          <cell r="AT829">
            <v>0</v>
          </cell>
          <cell r="AU829">
            <v>1</v>
          </cell>
          <cell r="AV829">
            <v>1</v>
          </cell>
          <cell r="AW829">
            <v>0</v>
          </cell>
          <cell r="AX829">
            <v>0</v>
          </cell>
          <cell r="AY829">
            <v>0</v>
          </cell>
          <cell r="AZ829">
            <v>0</v>
          </cell>
          <cell r="BA829">
            <v>0</v>
          </cell>
          <cell r="BB829">
            <v>1</v>
          </cell>
          <cell r="BC829">
            <v>0</v>
          </cell>
          <cell r="BD829">
            <v>0</v>
          </cell>
          <cell r="BE829">
            <v>0</v>
          </cell>
          <cell r="BF829">
            <v>0</v>
          </cell>
          <cell r="BG829">
            <v>0</v>
          </cell>
          <cell r="BH829">
            <v>1</v>
          </cell>
          <cell r="BI829">
            <v>0</v>
          </cell>
          <cell r="BJ829">
            <v>1</v>
          </cell>
          <cell r="BK829">
            <v>0</v>
          </cell>
          <cell r="BL829">
            <v>0</v>
          </cell>
          <cell r="BM829">
            <v>0</v>
          </cell>
          <cell r="BN829">
            <v>0</v>
          </cell>
          <cell r="BO829">
            <v>0</v>
          </cell>
          <cell r="BP829">
            <v>3</v>
          </cell>
          <cell r="BQ829">
            <v>0</v>
          </cell>
          <cell r="BR829">
            <v>0</v>
          </cell>
          <cell r="BS829">
            <v>0</v>
          </cell>
          <cell r="BT829">
            <v>0</v>
          </cell>
          <cell r="BU829">
            <v>0</v>
          </cell>
          <cell r="BV829">
            <v>1</v>
          </cell>
          <cell r="BW829">
            <v>65839999163.398682</v>
          </cell>
          <cell r="BX829">
            <v>65839999163.398682</v>
          </cell>
          <cell r="BY829">
            <v>18042692.078431368</v>
          </cell>
          <cell r="BZ829">
            <v>15193845.96078431</v>
          </cell>
          <cell r="CA829">
            <v>15193845.96078431</v>
          </cell>
          <cell r="CB829">
            <v>112610190.00000001</v>
          </cell>
          <cell r="CC829">
            <v>4610438</v>
          </cell>
          <cell r="CD829">
            <v>165651012</v>
          </cell>
          <cell r="CE829">
            <v>55031676.000000007</v>
          </cell>
          <cell r="CF829">
            <v>3851538.461538461</v>
          </cell>
          <cell r="CG829">
            <v>1</v>
          </cell>
          <cell r="CH829">
            <v>0.48869179600886919</v>
          </cell>
          <cell r="CI829">
            <v>0.83539534888842693</v>
          </cell>
          <cell r="CJ829">
            <v>107313598.46153846</v>
          </cell>
        </row>
        <row r="830">
          <cell r="A830">
            <v>0</v>
          </cell>
          <cell r="B830" t="str">
            <v>TÇu ngo¹m (cã tÝnh n¨ng ph¸ ®¸ ngÇm), c«ng suÊt 3170 CV - dung tÝch gÇu:</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cell r="CI830">
            <v>0</v>
          </cell>
          <cell r="CJ830">
            <v>0</v>
          </cell>
        </row>
        <row r="831">
          <cell r="A831">
            <v>663</v>
          </cell>
          <cell r="B831" t="str">
            <v xml:space="preserve">             17,00 m3</v>
          </cell>
          <cell r="C831">
            <v>260</v>
          </cell>
          <cell r="D831">
            <v>0.95</v>
          </cell>
          <cell r="E831">
            <v>10</v>
          </cell>
          <cell r="F831">
            <v>5.5</v>
          </cell>
          <cell r="G831">
            <v>6</v>
          </cell>
          <cell r="H831">
            <v>2662.8</v>
          </cell>
          <cell r="I831" t="str">
            <v>lÝt diezel</v>
          </cell>
          <cell r="J831" t="str">
            <v>1 thuyÒn tr­ëng 2/2 + 1 thuyÒn phã 2/2 + 1 m¸y tr­ëng 2/2 + 1 m¸y hai 2/2 + 1 kü thuËt viªn cuèc I 2/2 + 3 kü thuËt viªn cuèc II 2/2 + 4 thî m¸y (3x3/4 + 1x4/4) + 4 thuû thñ (3x3/4 + 1x4/4)</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3</v>
          </cell>
          <cell r="AR831">
            <v>1</v>
          </cell>
          <cell r="AS831">
            <v>0</v>
          </cell>
          <cell r="AT831">
            <v>0</v>
          </cell>
          <cell r="AU831">
            <v>3</v>
          </cell>
          <cell r="AV831">
            <v>1</v>
          </cell>
          <cell r="AW831">
            <v>0</v>
          </cell>
          <cell r="AX831">
            <v>0</v>
          </cell>
          <cell r="AY831">
            <v>0</v>
          </cell>
          <cell r="AZ831">
            <v>0</v>
          </cell>
          <cell r="BA831">
            <v>0</v>
          </cell>
          <cell r="BB831">
            <v>1</v>
          </cell>
          <cell r="BC831">
            <v>0</v>
          </cell>
          <cell r="BD831">
            <v>0</v>
          </cell>
          <cell r="BE831">
            <v>0</v>
          </cell>
          <cell r="BF831">
            <v>0</v>
          </cell>
          <cell r="BG831">
            <v>0</v>
          </cell>
          <cell r="BH831">
            <v>1</v>
          </cell>
          <cell r="BI831">
            <v>0</v>
          </cell>
          <cell r="BJ831">
            <v>0</v>
          </cell>
          <cell r="BK831">
            <v>0</v>
          </cell>
          <cell r="BL831">
            <v>0</v>
          </cell>
          <cell r="BM831">
            <v>0</v>
          </cell>
          <cell r="BN831">
            <v>0</v>
          </cell>
          <cell r="BO831">
            <v>0</v>
          </cell>
          <cell r="BP831">
            <v>3</v>
          </cell>
          <cell r="BQ831">
            <v>0</v>
          </cell>
          <cell r="BR831">
            <v>0</v>
          </cell>
          <cell r="BS831">
            <v>0</v>
          </cell>
          <cell r="BT831">
            <v>0</v>
          </cell>
          <cell r="BU831">
            <v>0</v>
          </cell>
          <cell r="BV831">
            <v>3</v>
          </cell>
          <cell r="BW831">
            <v>38478500666.666656</v>
          </cell>
          <cell r="BX831">
            <v>38478500666.666656</v>
          </cell>
          <cell r="BY831">
            <v>14059452.166666662</v>
          </cell>
          <cell r="BZ831">
            <v>8139682.8333333312</v>
          </cell>
          <cell r="CA831">
            <v>8879653.9999999981</v>
          </cell>
          <cell r="CB831">
            <v>57316770.000000007</v>
          </cell>
          <cell r="CC831">
            <v>5546938</v>
          </cell>
          <cell r="CD831">
            <v>93942497</v>
          </cell>
          <cell r="CE831">
            <v>28010235.272727277</v>
          </cell>
          <cell r="CF831">
            <v>4645384.615384615</v>
          </cell>
          <cell r="CG831">
            <v>1</v>
          </cell>
          <cell r="CH831">
            <v>0.48869179600886919</v>
          </cell>
          <cell r="CI831">
            <v>0.8374682780634316</v>
          </cell>
          <cell r="CJ831">
            <v>63734408.888111882</v>
          </cell>
        </row>
        <row r="832">
          <cell r="A832">
            <v>0</v>
          </cell>
          <cell r="B832" t="str">
            <v>X¸ng c¹p - dung tÝch gÇu:</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cell r="CI832">
            <v>0</v>
          </cell>
          <cell r="CJ832">
            <v>0</v>
          </cell>
        </row>
        <row r="833">
          <cell r="A833">
            <v>664</v>
          </cell>
          <cell r="B833" t="str">
            <v xml:space="preserve">             0,65  m3</v>
          </cell>
          <cell r="C833">
            <v>220</v>
          </cell>
          <cell r="D833">
            <v>0.95</v>
          </cell>
          <cell r="E833">
            <v>13</v>
          </cell>
          <cell r="F833">
            <v>5.2</v>
          </cell>
          <cell r="G833">
            <v>6</v>
          </cell>
          <cell r="H833">
            <v>45.9</v>
          </cell>
          <cell r="I833" t="str">
            <v>lÝt diezel</v>
          </cell>
          <cell r="J833" t="str">
            <v>2x3/7+1x4/7+1x5/7</v>
          </cell>
          <cell r="K833">
            <v>0</v>
          </cell>
          <cell r="L833">
            <v>2</v>
          </cell>
          <cell r="M833">
            <v>1</v>
          </cell>
          <cell r="N833">
            <v>1</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1066699660.2972401</v>
          </cell>
          <cell r="BX833">
            <v>1066699660.2972401</v>
          </cell>
          <cell r="BY833">
            <v>598806.40021231433</v>
          </cell>
          <cell r="BZ833">
            <v>252129.01061571133</v>
          </cell>
          <cell r="CA833">
            <v>290918.08917197457</v>
          </cell>
          <cell r="CB833">
            <v>987997.5</v>
          </cell>
          <cell r="CC833">
            <v>876580</v>
          </cell>
          <cell r="CD833">
            <v>3006431</v>
          </cell>
          <cell r="CE833">
            <v>482826.27272727276</v>
          </cell>
          <cell r="CF833">
            <v>760000</v>
          </cell>
          <cell r="CG833">
            <v>1</v>
          </cell>
          <cell r="CH833">
            <v>0.48869179600886919</v>
          </cell>
          <cell r="CI833">
            <v>0.86700586369755184</v>
          </cell>
          <cell r="CJ833">
            <v>2384679.7727272729</v>
          </cell>
        </row>
        <row r="834">
          <cell r="A834">
            <v>665</v>
          </cell>
          <cell r="B834" t="str">
            <v xml:space="preserve">             1,00  m3</v>
          </cell>
          <cell r="C834">
            <v>220</v>
          </cell>
          <cell r="D834">
            <v>0.95</v>
          </cell>
          <cell r="E834">
            <v>13</v>
          </cell>
          <cell r="F834">
            <v>5.2</v>
          </cell>
          <cell r="G834">
            <v>6</v>
          </cell>
          <cell r="H834">
            <v>62.1</v>
          </cell>
          <cell r="I834" t="str">
            <v>lÝt diezel</v>
          </cell>
          <cell r="J834" t="str">
            <v xml:space="preserve">2x3/7+1x4/7+1x6/7 </v>
          </cell>
          <cell r="K834">
            <v>0</v>
          </cell>
          <cell r="L834">
            <v>2</v>
          </cell>
          <cell r="M834">
            <v>1</v>
          </cell>
          <cell r="N834">
            <v>0</v>
          </cell>
          <cell r="O834">
            <v>1</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1221800127.388535</v>
          </cell>
          <cell r="BX834">
            <v>1221800127.388535</v>
          </cell>
          <cell r="BY834">
            <v>685874.16242038214</v>
          </cell>
          <cell r="BZ834">
            <v>288789.12101910828</v>
          </cell>
          <cell r="CA834">
            <v>333218.21656050952</v>
          </cell>
          <cell r="CB834">
            <v>1336702.5</v>
          </cell>
          <cell r="CC834">
            <v>920559</v>
          </cell>
          <cell r="CD834">
            <v>3565143</v>
          </cell>
          <cell r="CE834">
            <v>653235.54545454553</v>
          </cell>
          <cell r="CF834">
            <v>802307.69230769237</v>
          </cell>
          <cell r="CG834">
            <v>1</v>
          </cell>
          <cell r="CH834">
            <v>0.48869179600886925</v>
          </cell>
          <cell r="CI834">
            <v>0.87154402086959382</v>
          </cell>
          <cell r="CJ834">
            <v>2763424.7377622379</v>
          </cell>
        </row>
        <row r="835">
          <cell r="A835">
            <v>666</v>
          </cell>
          <cell r="B835" t="str">
            <v xml:space="preserve">             1,25  m3</v>
          </cell>
          <cell r="C835">
            <v>220</v>
          </cell>
          <cell r="D835">
            <v>0.95</v>
          </cell>
          <cell r="E835">
            <v>13</v>
          </cell>
          <cell r="F835">
            <v>5.2</v>
          </cell>
          <cell r="G835">
            <v>6</v>
          </cell>
          <cell r="H835">
            <v>70.2</v>
          </cell>
          <cell r="I835" t="str">
            <v>lÝt diezel</v>
          </cell>
          <cell r="J835" t="str">
            <v xml:space="preserve">2x3/7+1x4/7+1x6/7 </v>
          </cell>
          <cell r="K835">
            <v>0</v>
          </cell>
          <cell r="L835">
            <v>2</v>
          </cell>
          <cell r="M835">
            <v>1</v>
          </cell>
          <cell r="N835">
            <v>0</v>
          </cell>
          <cell r="O835">
            <v>1</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1482500127.388535</v>
          </cell>
          <cell r="BX835">
            <v>1482500127.388535</v>
          </cell>
          <cell r="BY835">
            <v>832221.66242038214</v>
          </cell>
          <cell r="BZ835">
            <v>350409.12101910834</v>
          </cell>
          <cell r="CA835">
            <v>404318.21656050952</v>
          </cell>
          <cell r="CB835">
            <v>1511055</v>
          </cell>
          <cell r="CC835">
            <v>920559</v>
          </cell>
          <cell r="CD835">
            <v>4018563</v>
          </cell>
          <cell r="CE835">
            <v>738440.18181818188</v>
          </cell>
          <cell r="CF835">
            <v>802307.69230769237</v>
          </cell>
          <cell r="CG835">
            <v>1</v>
          </cell>
          <cell r="CH835">
            <v>0.48869179600886919</v>
          </cell>
          <cell r="CI835">
            <v>0.87154402086959382</v>
          </cell>
          <cell r="CJ835">
            <v>3127696.8741258741</v>
          </cell>
        </row>
        <row r="836">
          <cell r="A836">
            <v>0</v>
          </cell>
          <cell r="B836" t="str">
            <v>M¸y qu¹t giã - c«ng suÊt:</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0</v>
          </cell>
          <cell r="CB836">
            <v>0</v>
          </cell>
          <cell r="CC836">
            <v>0</v>
          </cell>
          <cell r="CD836">
            <v>0</v>
          </cell>
          <cell r="CE836">
            <v>0</v>
          </cell>
          <cell r="CF836">
            <v>0</v>
          </cell>
          <cell r="CG836">
            <v>0</v>
          </cell>
          <cell r="CH836">
            <v>0</v>
          </cell>
          <cell r="CI836">
            <v>0</v>
          </cell>
          <cell r="CJ836">
            <v>0</v>
          </cell>
        </row>
        <row r="837">
          <cell r="A837">
            <v>667</v>
          </cell>
          <cell r="B837" t="str">
            <v xml:space="preserve">             2,5 kW</v>
          </cell>
          <cell r="C837">
            <v>150</v>
          </cell>
          <cell r="D837">
            <v>1</v>
          </cell>
          <cell r="E837">
            <v>20</v>
          </cell>
          <cell r="F837">
            <v>1.7</v>
          </cell>
          <cell r="G837">
            <v>5</v>
          </cell>
          <cell r="H837">
            <v>16</v>
          </cell>
          <cell r="I837" t="str">
            <v>kWh</v>
          </cell>
          <cell r="J837" t="str">
            <v>1x3/7</v>
          </cell>
          <cell r="K837">
            <v>0</v>
          </cell>
          <cell r="L837">
            <v>1</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3600313.7078651735</v>
          </cell>
          <cell r="BX837">
            <v>3600313.7078651735</v>
          </cell>
          <cell r="BY837">
            <v>4800.4182771535652</v>
          </cell>
          <cell r="BZ837">
            <v>408.03555355805304</v>
          </cell>
          <cell r="CA837">
            <v>1200.1045692883913</v>
          </cell>
          <cell r="CB837">
            <v>21882.441600000002</v>
          </cell>
          <cell r="CC837">
            <v>193557</v>
          </cell>
          <cell r="CD837">
            <v>221848</v>
          </cell>
          <cell r="CE837">
            <v>25988.16</v>
          </cell>
          <cell r="CF837">
            <v>166153.84615384616</v>
          </cell>
          <cell r="CG837">
            <v>1</v>
          </cell>
          <cell r="CH837">
            <v>1.1876261559404777</v>
          </cell>
          <cell r="CI837">
            <v>0.85842333862296971</v>
          </cell>
          <cell r="CJ837">
            <v>198550.56455384617</v>
          </cell>
        </row>
        <row r="838">
          <cell r="A838">
            <v>668</v>
          </cell>
          <cell r="B838" t="str">
            <v xml:space="preserve">             4,5 kW (CBM - 5)</v>
          </cell>
          <cell r="C838">
            <v>150</v>
          </cell>
          <cell r="D838">
            <v>1</v>
          </cell>
          <cell r="E838">
            <v>20</v>
          </cell>
          <cell r="F838">
            <v>1.7</v>
          </cell>
          <cell r="G838">
            <v>5</v>
          </cell>
          <cell r="H838">
            <v>28.8</v>
          </cell>
          <cell r="I838" t="str">
            <v>kWh</v>
          </cell>
          <cell r="J838" t="str">
            <v>1x3/7</v>
          </cell>
          <cell r="K838">
            <v>0</v>
          </cell>
          <cell r="L838">
            <v>1</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7900339.9550561747</v>
          </cell>
          <cell r="BX838">
            <v>7900339.9550561747</v>
          </cell>
          <cell r="BY838">
            <v>10533.786606741567</v>
          </cell>
          <cell r="BZ838">
            <v>895.37186157303324</v>
          </cell>
          <cell r="CA838">
            <v>2633.4466516853918</v>
          </cell>
          <cell r="CB838">
            <v>39388.394880000007</v>
          </cell>
          <cell r="CC838">
            <v>193557</v>
          </cell>
          <cell r="CD838">
            <v>247008</v>
          </cell>
          <cell r="CE838">
            <v>46778.688000000002</v>
          </cell>
          <cell r="CF838">
            <v>166153.84615384616</v>
          </cell>
          <cell r="CG838">
            <v>1</v>
          </cell>
          <cell r="CH838">
            <v>1.1876261559404777</v>
          </cell>
          <cell r="CI838">
            <v>0.85842333862296971</v>
          </cell>
          <cell r="CJ838">
            <v>226995.13927384614</v>
          </cell>
        </row>
        <row r="839">
          <cell r="A839">
            <v>0</v>
          </cell>
          <cell r="B839" t="str">
            <v>M¸y - thiÕt bÞ khoan vµ th¨m dß kh¶o s¸t:</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row>
        <row r="840">
          <cell r="A840">
            <v>669</v>
          </cell>
          <cell r="B840" t="str">
            <v xml:space="preserve">             Bé khoan tay</v>
          </cell>
          <cell r="C840">
            <v>180</v>
          </cell>
          <cell r="D840">
            <v>0.95</v>
          </cell>
          <cell r="E840">
            <v>20</v>
          </cell>
          <cell r="F840">
            <v>6</v>
          </cell>
          <cell r="G840">
            <v>5</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30600000</v>
          </cell>
          <cell r="BX840">
            <v>30600000</v>
          </cell>
          <cell r="BY840">
            <v>32300</v>
          </cell>
          <cell r="BZ840">
            <v>10200</v>
          </cell>
          <cell r="CA840">
            <v>8500</v>
          </cell>
          <cell r="CB840">
            <v>0</v>
          </cell>
          <cell r="CC840">
            <v>0</v>
          </cell>
          <cell r="CD840">
            <v>51000</v>
          </cell>
          <cell r="CE840">
            <v>0</v>
          </cell>
          <cell r="CF840">
            <v>0</v>
          </cell>
          <cell r="CG840">
            <v>1</v>
          </cell>
          <cell r="CH840">
            <v>1</v>
          </cell>
          <cell r="CI840">
            <v>1</v>
          </cell>
          <cell r="CJ840">
            <v>51000</v>
          </cell>
        </row>
        <row r="841">
          <cell r="A841">
            <v>670</v>
          </cell>
          <cell r="B841" t="str">
            <v xml:space="preserve">             Bé m¸y khoan cby-150-zub</v>
          </cell>
          <cell r="C841">
            <v>250</v>
          </cell>
          <cell r="D841">
            <v>0.95</v>
          </cell>
          <cell r="E841">
            <v>15</v>
          </cell>
          <cell r="F841">
            <v>5</v>
          </cell>
          <cell r="G841">
            <v>5</v>
          </cell>
          <cell r="H841">
            <v>16.399999999999999</v>
          </cell>
          <cell r="I841" t="str">
            <v>lÝt diezel</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790000000</v>
          </cell>
          <cell r="BX841">
            <v>790000000</v>
          </cell>
          <cell r="BY841">
            <v>450300</v>
          </cell>
          <cell r="BZ841">
            <v>158000</v>
          </cell>
          <cell r="CA841">
            <v>158000</v>
          </cell>
          <cell r="CB841">
            <v>353009.99999999994</v>
          </cell>
          <cell r="CC841">
            <v>0</v>
          </cell>
          <cell r="CD841">
            <v>1119310</v>
          </cell>
          <cell r="CE841">
            <v>172513.09090909091</v>
          </cell>
          <cell r="CF841">
            <v>0</v>
          </cell>
          <cell r="CG841">
            <v>1</v>
          </cell>
          <cell r="CH841">
            <v>0.48869179600886925</v>
          </cell>
          <cell r="CI841">
            <v>1</v>
          </cell>
          <cell r="CJ841">
            <v>938813.09090909094</v>
          </cell>
        </row>
        <row r="842">
          <cell r="A842">
            <v>671</v>
          </cell>
          <cell r="B842" t="str">
            <v xml:space="preserve">             Bé nÐn ngang GA</v>
          </cell>
          <cell r="C842">
            <v>180</v>
          </cell>
          <cell r="D842">
            <v>0.95</v>
          </cell>
          <cell r="E842">
            <v>14</v>
          </cell>
          <cell r="F842">
            <v>3</v>
          </cell>
          <cell r="G842">
            <v>5</v>
          </cell>
          <cell r="H842">
            <v>4.5</v>
          </cell>
          <cell r="I842" t="str">
            <v>lÝt diezel</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415999859.15492952</v>
          </cell>
          <cell r="BX842">
            <v>415999859.15492952</v>
          </cell>
          <cell r="BY842">
            <v>307377.67370892013</v>
          </cell>
          <cell r="BZ842">
            <v>69333.309859154921</v>
          </cell>
          <cell r="CA842">
            <v>115555.51643192487</v>
          </cell>
          <cell r="CB842">
            <v>96862.5</v>
          </cell>
          <cell r="CC842">
            <v>0</v>
          </cell>
          <cell r="CD842">
            <v>589129</v>
          </cell>
          <cell r="CE842">
            <v>47335.909090909096</v>
          </cell>
          <cell r="CF842">
            <v>0</v>
          </cell>
          <cell r="CG842">
            <v>1</v>
          </cell>
          <cell r="CH842">
            <v>0.48869179600886925</v>
          </cell>
          <cell r="CI842">
            <v>1</v>
          </cell>
          <cell r="CJ842">
            <v>539602.40909090906</v>
          </cell>
        </row>
        <row r="843">
          <cell r="A843">
            <v>672</v>
          </cell>
          <cell r="B843" t="str">
            <v xml:space="preserve">             Bóa c¨n MO - 10 (ch­a tÝnh khÝ nÐn)</v>
          </cell>
          <cell r="C843">
            <v>180</v>
          </cell>
          <cell r="D843">
            <v>1</v>
          </cell>
          <cell r="E843">
            <v>30</v>
          </cell>
          <cell r="F843">
            <v>6.6</v>
          </cell>
          <cell r="G843">
            <v>5</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5550144.2307692301</v>
          </cell>
          <cell r="BX843">
            <v>5550144.2307692301</v>
          </cell>
          <cell r="BY843">
            <v>9250.2403846153829</v>
          </cell>
          <cell r="BZ843">
            <v>2035.0528846153843</v>
          </cell>
          <cell r="CA843">
            <v>1541.7067307692305</v>
          </cell>
          <cell r="CB843">
            <v>0</v>
          </cell>
          <cell r="CC843">
            <v>0</v>
          </cell>
          <cell r="CD843">
            <v>12826.999999999998</v>
          </cell>
          <cell r="CE843">
            <v>0</v>
          </cell>
          <cell r="CF843">
            <v>0</v>
          </cell>
          <cell r="CG843">
            <v>1</v>
          </cell>
          <cell r="CH843">
            <v>1</v>
          </cell>
          <cell r="CI843">
            <v>1</v>
          </cell>
          <cell r="CJ843">
            <v>12826.999999999998</v>
          </cell>
        </row>
        <row r="844">
          <cell r="A844">
            <v>673</v>
          </cell>
          <cell r="B844" t="str">
            <v xml:space="preserve">             Bóa khoan tay P30 (2,02 kW)</v>
          </cell>
          <cell r="C844">
            <v>180</v>
          </cell>
          <cell r="D844">
            <v>0.95</v>
          </cell>
          <cell r="E844">
            <v>20</v>
          </cell>
          <cell r="F844">
            <v>8.5</v>
          </cell>
          <cell r="G844">
            <v>5</v>
          </cell>
          <cell r="H844">
            <v>5.2</v>
          </cell>
          <cell r="I844" t="str">
            <v>kWh</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10699868.204307692</v>
          </cell>
          <cell r="BX844">
            <v>10699868.204307692</v>
          </cell>
          <cell r="BY844">
            <v>11294.30532676923</v>
          </cell>
          <cell r="BZ844">
            <v>5052.7155409230772</v>
          </cell>
          <cell r="CA844">
            <v>2972.1856123076927</v>
          </cell>
          <cell r="CB844">
            <v>7111.7935200000011</v>
          </cell>
          <cell r="CC844">
            <v>0</v>
          </cell>
          <cell r="CD844">
            <v>26431</v>
          </cell>
          <cell r="CE844">
            <v>8446.152</v>
          </cell>
          <cell r="CF844">
            <v>0</v>
          </cell>
          <cell r="CG844">
            <v>1</v>
          </cell>
          <cell r="CH844">
            <v>1.1876261559404777</v>
          </cell>
          <cell r="CI844">
            <v>1</v>
          </cell>
          <cell r="CJ844">
            <v>27765.358480000003</v>
          </cell>
        </row>
        <row r="845">
          <cell r="A845">
            <v>674</v>
          </cell>
          <cell r="B845" t="str">
            <v xml:space="preserve">             Thïng trôc 0,5 m3 </v>
          </cell>
          <cell r="C845">
            <v>150</v>
          </cell>
          <cell r="D845">
            <v>1</v>
          </cell>
          <cell r="E845">
            <v>30</v>
          </cell>
          <cell r="F845">
            <v>8</v>
          </cell>
          <cell r="G845">
            <v>5</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2700000</v>
          </cell>
          <cell r="BX845">
            <v>2700000</v>
          </cell>
          <cell r="BY845">
            <v>5400</v>
          </cell>
          <cell r="BZ845">
            <v>1440</v>
          </cell>
          <cell r="CA845">
            <v>900</v>
          </cell>
          <cell r="CB845">
            <v>0</v>
          </cell>
          <cell r="CC845">
            <v>0</v>
          </cell>
          <cell r="CD845">
            <v>7740</v>
          </cell>
          <cell r="CE845">
            <v>0</v>
          </cell>
          <cell r="CF845">
            <v>0</v>
          </cell>
          <cell r="CG845">
            <v>1</v>
          </cell>
          <cell r="CH845">
            <v>1</v>
          </cell>
          <cell r="CI845">
            <v>1</v>
          </cell>
          <cell r="CJ845">
            <v>7740</v>
          </cell>
        </row>
        <row r="846">
          <cell r="A846">
            <v>675</v>
          </cell>
          <cell r="B846" t="str">
            <v xml:space="preserve">             M¸y khoan F-60L</v>
          </cell>
          <cell r="C846">
            <v>250</v>
          </cell>
          <cell r="D846">
            <v>0.95</v>
          </cell>
          <cell r="E846">
            <v>15</v>
          </cell>
          <cell r="F846">
            <v>4</v>
          </cell>
          <cell r="G846">
            <v>5</v>
          </cell>
          <cell r="H846">
            <v>27.8</v>
          </cell>
          <cell r="I846" t="str">
            <v>lÝt diezel</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1218000000</v>
          </cell>
          <cell r="BX846">
            <v>1218000000</v>
          </cell>
          <cell r="BY846">
            <v>694260</v>
          </cell>
          <cell r="BZ846">
            <v>194880</v>
          </cell>
          <cell r="CA846">
            <v>243600</v>
          </cell>
          <cell r="CB846">
            <v>598395</v>
          </cell>
          <cell r="CC846">
            <v>0</v>
          </cell>
          <cell r="CD846">
            <v>1731135</v>
          </cell>
          <cell r="CE846">
            <v>292430.72727272729</v>
          </cell>
          <cell r="CF846">
            <v>0</v>
          </cell>
          <cell r="CG846">
            <v>1</v>
          </cell>
          <cell r="CH846">
            <v>0.48869179600886919</v>
          </cell>
          <cell r="CI846">
            <v>1</v>
          </cell>
          <cell r="CJ846">
            <v>1425170.7272727273</v>
          </cell>
        </row>
        <row r="847">
          <cell r="A847">
            <v>676</v>
          </cell>
          <cell r="B847" t="str">
            <v xml:space="preserve">             M¸y xuyªn ®éng RA-50</v>
          </cell>
          <cell r="C847">
            <v>180</v>
          </cell>
          <cell r="D847">
            <v>0.95</v>
          </cell>
          <cell r="E847">
            <v>14</v>
          </cell>
          <cell r="F847">
            <v>3.5</v>
          </cell>
          <cell r="G847">
            <v>5</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51299999.999999993</v>
          </cell>
          <cell r="BX847">
            <v>51299999.999999993</v>
          </cell>
          <cell r="BY847">
            <v>37905</v>
          </cell>
          <cell r="BZ847">
            <v>9975</v>
          </cell>
          <cell r="CA847">
            <v>14250</v>
          </cell>
          <cell r="CB847">
            <v>0</v>
          </cell>
          <cell r="CC847">
            <v>0</v>
          </cell>
          <cell r="CD847">
            <v>62130</v>
          </cell>
          <cell r="CE847">
            <v>0</v>
          </cell>
          <cell r="CF847">
            <v>0</v>
          </cell>
          <cell r="CG847">
            <v>1</v>
          </cell>
          <cell r="CH847">
            <v>1</v>
          </cell>
          <cell r="CI847">
            <v>1</v>
          </cell>
          <cell r="CJ847">
            <v>62130</v>
          </cell>
        </row>
        <row r="848">
          <cell r="A848">
            <v>677</v>
          </cell>
          <cell r="B848" t="str">
            <v xml:space="preserve">             Bé dông cô ®o ®é xuyªn ®éng h×nh c«n DCP</v>
          </cell>
          <cell r="C848">
            <v>180</v>
          </cell>
          <cell r="D848">
            <v>1</v>
          </cell>
          <cell r="E848">
            <v>14</v>
          </cell>
          <cell r="F848">
            <v>1.4</v>
          </cell>
          <cell r="G848">
            <v>5</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1200000</v>
          </cell>
          <cell r="BX848">
            <v>1200000</v>
          </cell>
          <cell r="BY848">
            <v>933.33333333333348</v>
          </cell>
          <cell r="BZ848">
            <v>93.333333333333329</v>
          </cell>
          <cell r="CA848">
            <v>333.33333333333331</v>
          </cell>
          <cell r="CB848">
            <v>0</v>
          </cell>
          <cell r="CC848">
            <v>0</v>
          </cell>
          <cell r="CD848">
            <v>1360</v>
          </cell>
          <cell r="CE848">
            <v>0</v>
          </cell>
          <cell r="CF848">
            <v>0</v>
          </cell>
          <cell r="CG848">
            <v>1</v>
          </cell>
          <cell r="CH848">
            <v>1</v>
          </cell>
          <cell r="CI848">
            <v>1</v>
          </cell>
          <cell r="CJ848">
            <v>1360</v>
          </cell>
        </row>
        <row r="849">
          <cell r="A849">
            <v>678</v>
          </cell>
          <cell r="B849" t="str">
            <v xml:space="preserve">             M¸y xuyªn tÜnh Gouda</v>
          </cell>
          <cell r="C849">
            <v>180</v>
          </cell>
          <cell r="D849">
            <v>0.95</v>
          </cell>
          <cell r="E849">
            <v>14</v>
          </cell>
          <cell r="F849">
            <v>2.8</v>
          </cell>
          <cell r="G849">
            <v>5</v>
          </cell>
          <cell r="H849">
            <v>19.8</v>
          </cell>
          <cell r="I849" t="str">
            <v>lÝt diezel</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431999999.99999994</v>
          </cell>
          <cell r="BX849">
            <v>431999999.99999994</v>
          </cell>
          <cell r="BY849">
            <v>319200</v>
          </cell>
          <cell r="BZ849">
            <v>67199.999999999985</v>
          </cell>
          <cell r="CA849">
            <v>120000</v>
          </cell>
          <cell r="CB849">
            <v>426195</v>
          </cell>
          <cell r="CC849">
            <v>0</v>
          </cell>
          <cell r="CD849">
            <v>932595</v>
          </cell>
          <cell r="CE849">
            <v>208278.00000000003</v>
          </cell>
          <cell r="CF849">
            <v>0</v>
          </cell>
          <cell r="CG849">
            <v>1</v>
          </cell>
          <cell r="CH849">
            <v>0.48869179600886925</v>
          </cell>
          <cell r="CI849">
            <v>1</v>
          </cell>
          <cell r="CJ849">
            <v>714678</v>
          </cell>
        </row>
        <row r="850">
          <cell r="A850">
            <v>679</v>
          </cell>
          <cell r="B850" t="str">
            <v xml:space="preserve">             ThiÕt bÞ ®o ngÉu lùc</v>
          </cell>
          <cell r="C850">
            <v>180</v>
          </cell>
          <cell r="D850">
            <v>0.95</v>
          </cell>
          <cell r="E850">
            <v>14</v>
          </cell>
          <cell r="F850">
            <v>3</v>
          </cell>
          <cell r="G850">
            <v>5</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296999999.99999994</v>
          </cell>
          <cell r="BX850">
            <v>296999999.99999994</v>
          </cell>
          <cell r="BY850">
            <v>219449.99999999997</v>
          </cell>
          <cell r="BZ850">
            <v>49499.999999999993</v>
          </cell>
          <cell r="CA850">
            <v>82499.999999999985</v>
          </cell>
          <cell r="CB850">
            <v>0</v>
          </cell>
          <cell r="CC850">
            <v>0</v>
          </cell>
          <cell r="CD850">
            <v>351449.99999999994</v>
          </cell>
          <cell r="CE850">
            <v>0</v>
          </cell>
          <cell r="CF850">
            <v>0</v>
          </cell>
          <cell r="CG850">
            <v>1</v>
          </cell>
          <cell r="CH850">
            <v>1</v>
          </cell>
          <cell r="CI850">
            <v>1</v>
          </cell>
          <cell r="CJ850">
            <v>351449.99999999994</v>
          </cell>
        </row>
        <row r="851">
          <cell r="A851">
            <v>680</v>
          </cell>
          <cell r="B851" t="str">
            <v xml:space="preserve">             Bé dông cô thÝ nghiÖm SPT</v>
          </cell>
          <cell r="C851">
            <v>180</v>
          </cell>
          <cell r="D851">
            <v>1</v>
          </cell>
          <cell r="E851">
            <v>14</v>
          </cell>
          <cell r="F851">
            <v>3.5</v>
          </cell>
          <cell r="G851">
            <v>5</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9400000</v>
          </cell>
          <cell r="BX851">
            <v>9400000</v>
          </cell>
          <cell r="BY851">
            <v>7311.1111111111122</v>
          </cell>
          <cell r="BZ851">
            <v>1827.7777777777781</v>
          </cell>
          <cell r="CA851">
            <v>2611.1111111111113</v>
          </cell>
          <cell r="CB851">
            <v>0</v>
          </cell>
          <cell r="CC851">
            <v>0</v>
          </cell>
          <cell r="CD851">
            <v>11750.000000000002</v>
          </cell>
          <cell r="CE851">
            <v>0</v>
          </cell>
          <cell r="CF851">
            <v>0</v>
          </cell>
          <cell r="CG851">
            <v>1</v>
          </cell>
          <cell r="CH851">
            <v>1</v>
          </cell>
          <cell r="CI851">
            <v>1</v>
          </cell>
          <cell r="CJ851">
            <v>11750.000000000002</v>
          </cell>
        </row>
        <row r="852">
          <cell r="A852">
            <v>681</v>
          </cell>
          <cell r="B852" t="str">
            <v xml:space="preserve">              BiÕn thÕ th¾p s¸ng</v>
          </cell>
          <cell r="C852">
            <v>150</v>
          </cell>
          <cell r="D852">
            <v>1</v>
          </cell>
          <cell r="E852">
            <v>25</v>
          </cell>
          <cell r="F852">
            <v>4.5</v>
          </cell>
          <cell r="G852">
            <v>5</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2900000</v>
          </cell>
          <cell r="BX852">
            <v>2900000</v>
          </cell>
          <cell r="BY852">
            <v>4833.333333333333</v>
          </cell>
          <cell r="BZ852">
            <v>870</v>
          </cell>
          <cell r="CA852">
            <v>966.66666666666663</v>
          </cell>
          <cell r="CB852">
            <v>0</v>
          </cell>
          <cell r="CC852">
            <v>0</v>
          </cell>
          <cell r="CD852">
            <v>6670</v>
          </cell>
          <cell r="CE852">
            <v>0</v>
          </cell>
          <cell r="CF852">
            <v>0</v>
          </cell>
          <cell r="CG852">
            <v>1</v>
          </cell>
          <cell r="CH852">
            <v>1</v>
          </cell>
          <cell r="CI852">
            <v>1</v>
          </cell>
          <cell r="CJ852">
            <v>6670</v>
          </cell>
        </row>
        <row r="853">
          <cell r="A853">
            <v>0</v>
          </cell>
          <cell r="B853" t="str">
            <v>M¸y nÐn khÝ hót n­íc thÝ nghiÖm, thæi röa lç khoan:</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row>
        <row r="854">
          <cell r="A854">
            <v>682</v>
          </cell>
          <cell r="B854" t="str">
            <v xml:space="preserve">             M¸y nÐn khÝ DK9</v>
          </cell>
          <cell r="C854">
            <v>150</v>
          </cell>
          <cell r="D854">
            <v>0.95</v>
          </cell>
          <cell r="E854">
            <v>11</v>
          </cell>
          <cell r="F854">
            <v>5</v>
          </cell>
          <cell r="G854">
            <v>5</v>
          </cell>
          <cell r="H854">
            <v>45.6</v>
          </cell>
          <cell r="I854" t="str">
            <v>lÝt diezel</v>
          </cell>
          <cell r="J854" t="str">
            <v>1x4/7</v>
          </cell>
          <cell r="K854">
            <v>0</v>
          </cell>
          <cell r="L854">
            <v>0</v>
          </cell>
          <cell r="M854">
            <v>1</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358200000</v>
          </cell>
          <cell r="BX854">
            <v>358200000</v>
          </cell>
          <cell r="BY854">
            <v>249546</v>
          </cell>
          <cell r="BZ854">
            <v>119400</v>
          </cell>
          <cell r="CA854">
            <v>119400</v>
          </cell>
          <cell r="CB854">
            <v>981540</v>
          </cell>
          <cell r="CC854">
            <v>225542</v>
          </cell>
          <cell r="CD854">
            <v>1695428</v>
          </cell>
          <cell r="CE854">
            <v>479670.54545454553</v>
          </cell>
          <cell r="CF854">
            <v>196153.84615384616</v>
          </cell>
          <cell r="CG854">
            <v>1</v>
          </cell>
          <cell r="CH854">
            <v>0.48869179600886925</v>
          </cell>
          <cell r="CI854">
            <v>0.86969986146192801</v>
          </cell>
          <cell r="CJ854">
            <v>1164170.3916083917</v>
          </cell>
        </row>
        <row r="855">
          <cell r="A855">
            <v>683</v>
          </cell>
          <cell r="B855" t="str">
            <v xml:space="preserve">             M¸y nÐn khÝ 660 m3/h</v>
          </cell>
          <cell r="C855">
            <v>150</v>
          </cell>
          <cell r="D855">
            <v>0.95</v>
          </cell>
          <cell r="E855">
            <v>11</v>
          </cell>
          <cell r="F855">
            <v>5</v>
          </cell>
          <cell r="G855">
            <v>5</v>
          </cell>
          <cell r="H855">
            <v>48.6</v>
          </cell>
          <cell r="I855" t="str">
            <v>lÝt diezel</v>
          </cell>
          <cell r="J855" t="str">
            <v>1x4/7</v>
          </cell>
          <cell r="K855">
            <v>0</v>
          </cell>
          <cell r="L855">
            <v>0</v>
          </cell>
          <cell r="M855">
            <v>1</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417399755.50122249</v>
          </cell>
          <cell r="BX855">
            <v>417399755.50122249</v>
          </cell>
          <cell r="BY855">
            <v>290788.49633251829</v>
          </cell>
          <cell r="BZ855">
            <v>139133.25183374085</v>
          </cell>
          <cell r="CA855">
            <v>139133.25183374085</v>
          </cell>
          <cell r="CB855">
            <v>1046115</v>
          </cell>
          <cell r="CC855">
            <v>225542</v>
          </cell>
          <cell r="CD855">
            <v>1840712</v>
          </cell>
          <cell r="CE855">
            <v>511227.81818181823</v>
          </cell>
          <cell r="CF855">
            <v>196153.84615384616</v>
          </cell>
          <cell r="CG855">
            <v>1</v>
          </cell>
          <cell r="CH855">
            <v>0.48869179600886925</v>
          </cell>
          <cell r="CI855">
            <v>0.86969986146192801</v>
          </cell>
          <cell r="CJ855">
            <v>1276436.6643356646</v>
          </cell>
        </row>
        <row r="856">
          <cell r="A856">
            <v>684</v>
          </cell>
          <cell r="B856" t="str">
            <v xml:space="preserve">             M¸y nÐn khÝ 1260 m3/h</v>
          </cell>
          <cell r="C856">
            <v>150</v>
          </cell>
          <cell r="D856">
            <v>0.95</v>
          </cell>
          <cell r="E856">
            <v>11</v>
          </cell>
          <cell r="F856">
            <v>3.5</v>
          </cell>
          <cell r="G856">
            <v>5</v>
          </cell>
          <cell r="H856">
            <v>89.3</v>
          </cell>
          <cell r="I856" t="str">
            <v>lÝt diezel</v>
          </cell>
          <cell r="J856" t="str">
            <v>1x5/7</v>
          </cell>
          <cell r="K856">
            <v>0</v>
          </cell>
          <cell r="L856">
            <v>0</v>
          </cell>
          <cell r="M856">
            <v>0</v>
          </cell>
          <cell r="N856">
            <v>1</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962800131.92612135</v>
          </cell>
          <cell r="BX856">
            <v>962800131.92612135</v>
          </cell>
          <cell r="BY856">
            <v>670750.75857519789</v>
          </cell>
          <cell r="BZ856">
            <v>224653.36411609501</v>
          </cell>
          <cell r="CA856">
            <v>320933.37730870716</v>
          </cell>
          <cell r="CB856">
            <v>1922182.5</v>
          </cell>
          <cell r="CC856">
            <v>263923</v>
          </cell>
          <cell r="CD856">
            <v>3402443</v>
          </cell>
          <cell r="CE856">
            <v>939354.81818181823</v>
          </cell>
          <cell r="CF856">
            <v>231538.46153846153</v>
          </cell>
          <cell r="CG856">
            <v>1</v>
          </cell>
          <cell r="CH856">
            <v>0.48869179600886919</v>
          </cell>
          <cell r="CI856">
            <v>0.87729550489522146</v>
          </cell>
          <cell r="CJ856">
            <v>2387230.7797202799</v>
          </cell>
        </row>
        <row r="857">
          <cell r="A857">
            <v>0</v>
          </cell>
          <cell r="B857" t="str">
            <v>M¸y th¨m dß ®Þa vËt lý:</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row>
        <row r="858">
          <cell r="A858">
            <v>685</v>
          </cell>
          <cell r="B858" t="str">
            <v xml:space="preserve">             M¸y UJ-18</v>
          </cell>
          <cell r="C858">
            <v>150</v>
          </cell>
          <cell r="D858">
            <v>0.95</v>
          </cell>
          <cell r="E858">
            <v>14</v>
          </cell>
          <cell r="F858">
            <v>3.2</v>
          </cell>
          <cell r="G858">
            <v>4</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27299999.999999996</v>
          </cell>
          <cell r="BX858">
            <v>27299999.999999996</v>
          </cell>
          <cell r="BY858">
            <v>24206</v>
          </cell>
          <cell r="BZ858">
            <v>5823.9999999999991</v>
          </cell>
          <cell r="CA858">
            <v>7279.9999999999982</v>
          </cell>
          <cell r="CB858">
            <v>0</v>
          </cell>
          <cell r="CC858">
            <v>0</v>
          </cell>
          <cell r="CD858">
            <v>37310</v>
          </cell>
          <cell r="CE858">
            <v>0</v>
          </cell>
          <cell r="CF858">
            <v>0</v>
          </cell>
          <cell r="CG858">
            <v>1</v>
          </cell>
          <cell r="CH858">
            <v>1</v>
          </cell>
          <cell r="CI858">
            <v>1</v>
          </cell>
          <cell r="CJ858">
            <v>37310</v>
          </cell>
        </row>
        <row r="859">
          <cell r="A859">
            <v>686</v>
          </cell>
          <cell r="B859" t="str">
            <v xml:space="preserve">             M¸y MF-2-100</v>
          </cell>
          <cell r="C859">
            <v>150</v>
          </cell>
          <cell r="D859">
            <v>0.95</v>
          </cell>
          <cell r="E859">
            <v>14</v>
          </cell>
          <cell r="F859">
            <v>3.2</v>
          </cell>
          <cell r="G859">
            <v>4</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33799756.097560972</v>
          </cell>
          <cell r="BX859">
            <v>33799756.097560972</v>
          </cell>
          <cell r="BY859">
            <v>29969.117073170728</v>
          </cell>
          <cell r="BZ859">
            <v>7210.6146341463409</v>
          </cell>
          <cell r="CA859">
            <v>9013.2682926829275</v>
          </cell>
          <cell r="CB859">
            <v>0</v>
          </cell>
          <cell r="CC859">
            <v>0</v>
          </cell>
          <cell r="CD859">
            <v>46193</v>
          </cell>
          <cell r="CE859">
            <v>0</v>
          </cell>
          <cell r="CF859">
            <v>0</v>
          </cell>
          <cell r="CG859">
            <v>1</v>
          </cell>
          <cell r="CH859">
            <v>1</v>
          </cell>
          <cell r="CI859">
            <v>1</v>
          </cell>
          <cell r="CJ859">
            <v>46193</v>
          </cell>
        </row>
        <row r="860">
          <cell r="A860">
            <v>0</v>
          </cell>
          <cell r="B860" t="str">
            <v>M¸y, thiÕt bÞ  tr¾c ®¹c:</v>
          </cell>
          <cell r="C860">
            <v>0</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row>
        <row r="861">
          <cell r="A861">
            <v>687</v>
          </cell>
          <cell r="B861" t="str">
            <v xml:space="preserve">             Theo 020</v>
          </cell>
          <cell r="C861">
            <v>180</v>
          </cell>
          <cell r="D861">
            <v>0.95</v>
          </cell>
          <cell r="E861">
            <v>14</v>
          </cell>
          <cell r="F861">
            <v>2.5</v>
          </cell>
          <cell r="G861">
            <v>4</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16500000</v>
          </cell>
          <cell r="BX861">
            <v>16500000</v>
          </cell>
          <cell r="BY861">
            <v>12191.666666666666</v>
          </cell>
          <cell r="BZ861">
            <v>2291.6666666666665</v>
          </cell>
          <cell r="CA861">
            <v>3666.6666666666665</v>
          </cell>
          <cell r="CB861">
            <v>0</v>
          </cell>
          <cell r="CC861">
            <v>0</v>
          </cell>
          <cell r="CD861">
            <v>18150</v>
          </cell>
          <cell r="CE861">
            <v>0</v>
          </cell>
          <cell r="CF861">
            <v>0</v>
          </cell>
          <cell r="CG861">
            <v>1</v>
          </cell>
          <cell r="CH861">
            <v>1</v>
          </cell>
          <cell r="CI861">
            <v>1</v>
          </cell>
          <cell r="CJ861">
            <v>18150</v>
          </cell>
        </row>
        <row r="862">
          <cell r="A862">
            <v>688</v>
          </cell>
          <cell r="B862" t="str">
            <v xml:space="preserve">             Theo 010</v>
          </cell>
          <cell r="C862">
            <v>180</v>
          </cell>
          <cell r="D862">
            <v>0.95</v>
          </cell>
          <cell r="E862">
            <v>14</v>
          </cell>
          <cell r="F862">
            <v>2.2000000000000002</v>
          </cell>
          <cell r="G862">
            <v>4</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38499692.307692304</v>
          </cell>
          <cell r="BX862">
            <v>38499692.307692304</v>
          </cell>
          <cell r="BY862">
            <v>28446.994871794872</v>
          </cell>
          <cell r="BZ862">
            <v>4705.5179487179485</v>
          </cell>
          <cell r="CA862">
            <v>8555.4871794871797</v>
          </cell>
          <cell r="CB862">
            <v>0</v>
          </cell>
          <cell r="CC862">
            <v>0</v>
          </cell>
          <cell r="CD862">
            <v>41708</v>
          </cell>
          <cell r="CE862">
            <v>0</v>
          </cell>
          <cell r="CF862">
            <v>0</v>
          </cell>
          <cell r="CG862">
            <v>1</v>
          </cell>
          <cell r="CH862">
            <v>1</v>
          </cell>
          <cell r="CI862">
            <v>1</v>
          </cell>
          <cell r="CJ862">
            <v>41708</v>
          </cell>
        </row>
        <row r="863">
          <cell r="A863">
            <v>689</v>
          </cell>
          <cell r="B863" t="str">
            <v xml:space="preserve">             §itom¸t</v>
          </cell>
          <cell r="C863">
            <v>180</v>
          </cell>
          <cell r="D863">
            <v>0.95</v>
          </cell>
          <cell r="E863">
            <v>14</v>
          </cell>
          <cell r="F863">
            <v>2</v>
          </cell>
          <cell r="G863">
            <v>4</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63599689.119170986</v>
          </cell>
          <cell r="BX863">
            <v>63599689.119170986</v>
          </cell>
          <cell r="BY863">
            <v>46993.103626943004</v>
          </cell>
          <cell r="BZ863">
            <v>7066.6321243523325</v>
          </cell>
          <cell r="CA863">
            <v>14133.264248704665</v>
          </cell>
          <cell r="CB863">
            <v>0</v>
          </cell>
          <cell r="CC863">
            <v>0</v>
          </cell>
          <cell r="CD863">
            <v>68193</v>
          </cell>
          <cell r="CE863">
            <v>0</v>
          </cell>
          <cell r="CF863">
            <v>0</v>
          </cell>
          <cell r="CG863">
            <v>1</v>
          </cell>
          <cell r="CH863">
            <v>1</v>
          </cell>
          <cell r="CI863">
            <v>1</v>
          </cell>
          <cell r="CJ863">
            <v>68193</v>
          </cell>
        </row>
        <row r="864">
          <cell r="A864">
            <v>690</v>
          </cell>
          <cell r="B864" t="str">
            <v xml:space="preserve">             Ni 030</v>
          </cell>
          <cell r="C864">
            <v>180</v>
          </cell>
          <cell r="D864">
            <v>1</v>
          </cell>
          <cell r="E864">
            <v>14</v>
          </cell>
          <cell r="F864">
            <v>3</v>
          </cell>
          <cell r="G864">
            <v>4</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8299714.2857142864</v>
          </cell>
          <cell r="BX864">
            <v>8299714.2857142864</v>
          </cell>
          <cell r="BY864">
            <v>6455.3333333333348</v>
          </cell>
          <cell r="BZ864">
            <v>1383.2857142857142</v>
          </cell>
          <cell r="CA864">
            <v>1844.3809523809527</v>
          </cell>
          <cell r="CB864">
            <v>0</v>
          </cell>
          <cell r="CC864">
            <v>0</v>
          </cell>
          <cell r="CD864">
            <v>9683.0000000000018</v>
          </cell>
          <cell r="CE864">
            <v>0</v>
          </cell>
          <cell r="CF864">
            <v>0</v>
          </cell>
          <cell r="CG864">
            <v>1</v>
          </cell>
          <cell r="CH864">
            <v>1</v>
          </cell>
          <cell r="CI864">
            <v>1</v>
          </cell>
          <cell r="CJ864">
            <v>9683.0000000000018</v>
          </cell>
        </row>
        <row r="865">
          <cell r="A865">
            <v>691</v>
          </cell>
          <cell r="B865" t="str">
            <v xml:space="preserve">             Ni 004</v>
          </cell>
          <cell r="C865">
            <v>180</v>
          </cell>
          <cell r="D865">
            <v>0.95</v>
          </cell>
          <cell r="E865">
            <v>14</v>
          </cell>
          <cell r="F865">
            <v>2.8</v>
          </cell>
          <cell r="G865">
            <v>4</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12499701.492537312</v>
          </cell>
          <cell r="BX865">
            <v>12499701.492537312</v>
          </cell>
          <cell r="BY865">
            <v>9235.8905472636798</v>
          </cell>
          <cell r="BZ865">
            <v>1944.3980099502485</v>
          </cell>
          <cell r="CA865">
            <v>2777.7114427860693</v>
          </cell>
          <cell r="CB865">
            <v>0</v>
          </cell>
          <cell r="CC865">
            <v>0</v>
          </cell>
          <cell r="CD865">
            <v>13957.999999999996</v>
          </cell>
          <cell r="CE865">
            <v>0</v>
          </cell>
          <cell r="CF865">
            <v>0</v>
          </cell>
          <cell r="CG865">
            <v>1</v>
          </cell>
          <cell r="CH865">
            <v>1</v>
          </cell>
          <cell r="CI865">
            <v>1</v>
          </cell>
          <cell r="CJ865">
            <v>13957.999999999996</v>
          </cell>
        </row>
        <row r="866">
          <cell r="A866">
            <v>692</v>
          </cell>
          <cell r="B866" t="str">
            <v xml:space="preserve">             Dalta 020</v>
          </cell>
          <cell r="C866">
            <v>180</v>
          </cell>
          <cell r="D866">
            <v>0.95</v>
          </cell>
          <cell r="E866">
            <v>14</v>
          </cell>
          <cell r="F866">
            <v>2.2000000000000002</v>
          </cell>
          <cell r="G866">
            <v>4</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23400000</v>
          </cell>
          <cell r="BX866">
            <v>23400000</v>
          </cell>
          <cell r="BY866">
            <v>17290.000000000004</v>
          </cell>
          <cell r="BZ866">
            <v>2860.0000000000005</v>
          </cell>
          <cell r="CA866">
            <v>5200</v>
          </cell>
          <cell r="CB866">
            <v>0</v>
          </cell>
          <cell r="CC866">
            <v>0</v>
          </cell>
          <cell r="CD866">
            <v>25350.000000000004</v>
          </cell>
          <cell r="CE866">
            <v>0</v>
          </cell>
          <cell r="CF866">
            <v>0</v>
          </cell>
          <cell r="CG866">
            <v>1</v>
          </cell>
          <cell r="CH866">
            <v>1</v>
          </cell>
          <cell r="CI866">
            <v>1</v>
          </cell>
          <cell r="CJ866">
            <v>25350.000000000004</v>
          </cell>
        </row>
        <row r="867">
          <cell r="A867">
            <v>693</v>
          </cell>
          <cell r="B867" t="str">
            <v xml:space="preserve">             Bé ®o mia bala</v>
          </cell>
          <cell r="C867">
            <v>180</v>
          </cell>
          <cell r="D867">
            <v>1</v>
          </cell>
          <cell r="E867">
            <v>20</v>
          </cell>
          <cell r="F867">
            <v>3</v>
          </cell>
          <cell r="G867">
            <v>4</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1600000</v>
          </cell>
          <cell r="BX867">
            <v>1600000</v>
          </cell>
          <cell r="BY867">
            <v>1777.7777777777778</v>
          </cell>
          <cell r="BZ867">
            <v>266.66666666666669</v>
          </cell>
          <cell r="CA867">
            <v>355.55555555555554</v>
          </cell>
          <cell r="CB867">
            <v>0</v>
          </cell>
          <cell r="CC867">
            <v>0</v>
          </cell>
          <cell r="CD867">
            <v>2400</v>
          </cell>
          <cell r="CE867">
            <v>0</v>
          </cell>
          <cell r="CF867">
            <v>0</v>
          </cell>
          <cell r="CG867">
            <v>1</v>
          </cell>
          <cell r="CH867">
            <v>1</v>
          </cell>
          <cell r="CI867">
            <v>1</v>
          </cell>
          <cell r="CJ867">
            <v>2400</v>
          </cell>
        </row>
        <row r="868">
          <cell r="A868">
            <v>694</v>
          </cell>
          <cell r="B868" t="str">
            <v xml:space="preserve">             M¸y thuû b×nh NA 720</v>
          </cell>
          <cell r="C868">
            <v>180</v>
          </cell>
          <cell r="D868">
            <v>0.95</v>
          </cell>
          <cell r="E868">
            <v>14</v>
          </cell>
          <cell r="F868">
            <v>2.8</v>
          </cell>
          <cell r="G868">
            <v>4</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13800000</v>
          </cell>
          <cell r="BX868">
            <v>13800000</v>
          </cell>
          <cell r="BY868">
            <v>10196.666666666668</v>
          </cell>
          <cell r="BZ868">
            <v>2146.6666666666665</v>
          </cell>
          <cell r="CA868">
            <v>3066.6666666666665</v>
          </cell>
          <cell r="CB868">
            <v>0</v>
          </cell>
          <cell r="CC868">
            <v>0</v>
          </cell>
          <cell r="CD868">
            <v>15410</v>
          </cell>
          <cell r="CE868">
            <v>0</v>
          </cell>
          <cell r="CF868">
            <v>0</v>
          </cell>
          <cell r="CG868">
            <v>1</v>
          </cell>
          <cell r="CH868">
            <v>1</v>
          </cell>
          <cell r="CI868">
            <v>1</v>
          </cell>
          <cell r="CJ868">
            <v>15410</v>
          </cell>
        </row>
        <row r="869">
          <cell r="A869">
            <v>695</v>
          </cell>
          <cell r="B869" t="str">
            <v xml:space="preserve">             M¸y toµn ®¹c ®iÖn tö</v>
          </cell>
          <cell r="C869">
            <v>180</v>
          </cell>
          <cell r="D869">
            <v>0.95</v>
          </cell>
          <cell r="E869">
            <v>14</v>
          </cell>
          <cell r="F869">
            <v>1.8</v>
          </cell>
          <cell r="G869">
            <v>4</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155999685.86387435</v>
          </cell>
          <cell r="BX869">
            <v>155999685.86387435</v>
          </cell>
          <cell r="BY869">
            <v>115266.43455497382</v>
          </cell>
          <cell r="BZ869">
            <v>15599.968586387437</v>
          </cell>
          <cell r="CA869">
            <v>34666.596858638739</v>
          </cell>
          <cell r="CB869">
            <v>0</v>
          </cell>
          <cell r="CC869">
            <v>0</v>
          </cell>
          <cell r="CD869">
            <v>165533</v>
          </cell>
          <cell r="CE869">
            <v>0</v>
          </cell>
          <cell r="CF869">
            <v>0</v>
          </cell>
          <cell r="CG869">
            <v>1</v>
          </cell>
          <cell r="CH869">
            <v>1</v>
          </cell>
          <cell r="CI869">
            <v>1</v>
          </cell>
          <cell r="CJ869">
            <v>165533</v>
          </cell>
        </row>
        <row r="870">
          <cell r="A870">
            <v>696</v>
          </cell>
          <cell r="B870" t="str">
            <v xml:space="preserve">             Bé thiÕt bÞ kh«ng chÕ mÆt b»ng GPS (3 m¸y)</v>
          </cell>
          <cell r="C870">
            <v>180</v>
          </cell>
          <cell r="D870">
            <v>0.95</v>
          </cell>
          <cell r="E870">
            <v>14</v>
          </cell>
          <cell r="F870">
            <v>1.5</v>
          </cell>
          <cell r="G870">
            <v>4</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585000000</v>
          </cell>
          <cell r="BX870">
            <v>585000000</v>
          </cell>
          <cell r="BY870">
            <v>432250</v>
          </cell>
          <cell r="BZ870">
            <v>48750</v>
          </cell>
          <cell r="CA870">
            <v>130000</v>
          </cell>
          <cell r="CB870">
            <v>0</v>
          </cell>
          <cell r="CC870">
            <v>0</v>
          </cell>
          <cell r="CD870">
            <v>611000</v>
          </cell>
          <cell r="CE870">
            <v>0</v>
          </cell>
          <cell r="CF870">
            <v>0</v>
          </cell>
          <cell r="CG870">
            <v>1</v>
          </cell>
          <cell r="CH870">
            <v>1</v>
          </cell>
          <cell r="CI870">
            <v>1</v>
          </cell>
          <cell r="CJ870">
            <v>611000</v>
          </cell>
        </row>
        <row r="871">
          <cell r="A871">
            <v>697</v>
          </cell>
          <cell r="B871" t="str">
            <v xml:space="preserve">             Xe chuyªn dïng (Pajero)</v>
          </cell>
          <cell r="C871">
            <v>180</v>
          </cell>
          <cell r="D871">
            <v>0.95</v>
          </cell>
          <cell r="E871">
            <v>14</v>
          </cell>
          <cell r="F871">
            <v>2.5</v>
          </cell>
          <cell r="G871">
            <v>4</v>
          </cell>
          <cell r="H871">
            <v>34</v>
          </cell>
          <cell r="I871" t="str">
            <v>lÝt diezel</v>
          </cell>
          <cell r="J871" t="str">
            <v>1x3/4 Lo¹i  7,5 -16,5 TÊn</v>
          </cell>
          <cell r="K871">
            <v>0</v>
          </cell>
          <cell r="L871">
            <v>0</v>
          </cell>
          <cell r="M871">
            <v>0</v>
          </cell>
          <cell r="N871">
            <v>0</v>
          </cell>
          <cell r="O871">
            <v>0</v>
          </cell>
          <cell r="P871">
            <v>0</v>
          </cell>
          <cell r="Q871">
            <v>0</v>
          </cell>
          <cell r="R871">
            <v>0</v>
          </cell>
          <cell r="S871">
            <v>0</v>
          </cell>
          <cell r="T871">
            <v>0</v>
          </cell>
          <cell r="U871">
            <v>0</v>
          </cell>
          <cell r="V871">
            <v>0</v>
          </cell>
          <cell r="W871">
            <v>1</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546000000</v>
          </cell>
          <cell r="BX871">
            <v>546000000</v>
          </cell>
          <cell r="BY871">
            <v>403433.33333333331</v>
          </cell>
          <cell r="BZ871">
            <v>75833.333333333328</v>
          </cell>
          <cell r="CA871">
            <v>121333.33333333333</v>
          </cell>
          <cell r="CB871">
            <v>731850</v>
          </cell>
          <cell r="CC871">
            <v>283914</v>
          </cell>
          <cell r="CD871">
            <v>1616364</v>
          </cell>
          <cell r="CE871">
            <v>357649.09090909094</v>
          </cell>
          <cell r="CF871">
            <v>264615.38461538462</v>
          </cell>
          <cell r="CG871">
            <v>1</v>
          </cell>
          <cell r="CH871">
            <v>0.48869179600886925</v>
          </cell>
          <cell r="CI871">
            <v>0.93202654541651564</v>
          </cell>
          <cell r="CJ871">
            <v>1222864.4755244756</v>
          </cell>
        </row>
        <row r="872">
          <cell r="A872">
            <v>0</v>
          </cell>
          <cell r="B872" t="str">
            <v>M¸y, thiÕt bÞ quang häc:</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row>
        <row r="873">
          <cell r="A873">
            <v>698</v>
          </cell>
          <cell r="B873" t="str">
            <v xml:space="preserve">             èng nhßm</v>
          </cell>
          <cell r="C873">
            <v>180</v>
          </cell>
          <cell r="D873">
            <v>1</v>
          </cell>
          <cell r="E873">
            <v>14</v>
          </cell>
          <cell r="F873">
            <v>2</v>
          </cell>
          <cell r="G873">
            <v>4</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999900</v>
          </cell>
          <cell r="BX873">
            <v>999900</v>
          </cell>
          <cell r="BY873">
            <v>777.7</v>
          </cell>
          <cell r="BZ873">
            <v>111.1</v>
          </cell>
          <cell r="CA873">
            <v>222.2</v>
          </cell>
          <cell r="CB873">
            <v>0</v>
          </cell>
          <cell r="CC873">
            <v>0</v>
          </cell>
          <cell r="CD873">
            <v>1111</v>
          </cell>
          <cell r="CE873">
            <v>0</v>
          </cell>
          <cell r="CF873">
            <v>0</v>
          </cell>
          <cell r="CG873">
            <v>1</v>
          </cell>
          <cell r="CH873">
            <v>1</v>
          </cell>
          <cell r="CI873">
            <v>1</v>
          </cell>
          <cell r="CJ873">
            <v>1111</v>
          </cell>
        </row>
        <row r="874">
          <cell r="A874">
            <v>699</v>
          </cell>
          <cell r="B874" t="str">
            <v xml:space="preserve">             KÝnh hiÓn vi</v>
          </cell>
          <cell r="C874">
            <v>200</v>
          </cell>
          <cell r="D874">
            <v>1</v>
          </cell>
          <cell r="E874">
            <v>14</v>
          </cell>
          <cell r="F874">
            <v>1.8</v>
          </cell>
          <cell r="G874">
            <v>4</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7800000</v>
          </cell>
          <cell r="BX874">
            <v>7800000</v>
          </cell>
          <cell r="BY874">
            <v>5460</v>
          </cell>
          <cell r="BZ874">
            <v>702.00000000000011</v>
          </cell>
          <cell r="CA874">
            <v>1560</v>
          </cell>
          <cell r="CB874">
            <v>0</v>
          </cell>
          <cell r="CC874">
            <v>0</v>
          </cell>
          <cell r="CD874">
            <v>7722</v>
          </cell>
          <cell r="CE874">
            <v>0</v>
          </cell>
          <cell r="CF874">
            <v>0</v>
          </cell>
          <cell r="CG874">
            <v>1</v>
          </cell>
          <cell r="CH874">
            <v>1</v>
          </cell>
          <cell r="CI874">
            <v>1</v>
          </cell>
          <cell r="CJ874">
            <v>7722</v>
          </cell>
        </row>
        <row r="875">
          <cell r="A875">
            <v>700</v>
          </cell>
          <cell r="B875" t="str">
            <v xml:space="preserve">             KÝnh hiÓn vi ®iÖn tö quÐt</v>
          </cell>
          <cell r="C875">
            <v>200</v>
          </cell>
          <cell r="D875">
            <v>0.95</v>
          </cell>
          <cell r="E875">
            <v>14</v>
          </cell>
          <cell r="F875">
            <v>1.2</v>
          </cell>
          <cell r="G875">
            <v>4</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2810000000</v>
          </cell>
          <cell r="BX875">
            <v>2810000000</v>
          </cell>
          <cell r="BY875">
            <v>1868650.0000000002</v>
          </cell>
          <cell r="BZ875">
            <v>168600</v>
          </cell>
          <cell r="CA875">
            <v>562000</v>
          </cell>
          <cell r="CB875">
            <v>0</v>
          </cell>
          <cell r="CC875">
            <v>0</v>
          </cell>
          <cell r="CD875">
            <v>2599250</v>
          </cell>
          <cell r="CE875">
            <v>0</v>
          </cell>
          <cell r="CF875">
            <v>0</v>
          </cell>
          <cell r="CG875">
            <v>1</v>
          </cell>
          <cell r="CH875">
            <v>1</v>
          </cell>
          <cell r="CI875">
            <v>1</v>
          </cell>
          <cell r="CJ875">
            <v>2599250</v>
          </cell>
        </row>
        <row r="876">
          <cell r="A876">
            <v>701</v>
          </cell>
          <cell r="B876" t="str">
            <v xml:space="preserve">             M¸y ¶nh</v>
          </cell>
          <cell r="C876">
            <v>150</v>
          </cell>
          <cell r="D876">
            <v>1</v>
          </cell>
          <cell r="E876">
            <v>14</v>
          </cell>
          <cell r="F876">
            <v>2</v>
          </cell>
          <cell r="G876">
            <v>4</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5499750</v>
          </cell>
          <cell r="BX876">
            <v>5499750</v>
          </cell>
          <cell r="BY876">
            <v>5133.1000000000004</v>
          </cell>
          <cell r="BZ876">
            <v>733.3</v>
          </cell>
          <cell r="CA876">
            <v>1466.6</v>
          </cell>
          <cell r="CB876">
            <v>0</v>
          </cell>
          <cell r="CC876">
            <v>0</v>
          </cell>
          <cell r="CD876">
            <v>7333</v>
          </cell>
          <cell r="CE876">
            <v>0</v>
          </cell>
          <cell r="CF876">
            <v>0</v>
          </cell>
          <cell r="CG876">
            <v>1</v>
          </cell>
          <cell r="CH876">
            <v>1</v>
          </cell>
          <cell r="CI876">
            <v>1</v>
          </cell>
          <cell r="CJ876">
            <v>7333</v>
          </cell>
        </row>
        <row r="877">
          <cell r="A877">
            <v>0</v>
          </cell>
          <cell r="B877" t="str">
            <v>M¸y, thiÕt bÞ kiÓm tra nÒn, mÆt ®­êng bé:</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1</v>
          </cell>
          <cell r="CJ877">
            <v>0</v>
          </cell>
        </row>
        <row r="878">
          <cell r="A878">
            <v>702</v>
          </cell>
          <cell r="B878" t="str">
            <v xml:space="preserve">             CÇn Belkenman</v>
          </cell>
          <cell r="C878">
            <v>180</v>
          </cell>
          <cell r="D878">
            <v>0.95</v>
          </cell>
          <cell r="E878">
            <v>14</v>
          </cell>
          <cell r="F878">
            <v>2.8</v>
          </cell>
          <cell r="G878">
            <v>4</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18199701.492537312</v>
          </cell>
          <cell r="BX878">
            <v>18199701.492537312</v>
          </cell>
          <cell r="BY878">
            <v>13447.557213930348</v>
          </cell>
          <cell r="BZ878">
            <v>2831.0646766169148</v>
          </cell>
          <cell r="CA878">
            <v>4044.3781094527362</v>
          </cell>
          <cell r="CB878">
            <v>0</v>
          </cell>
          <cell r="CC878">
            <v>0</v>
          </cell>
          <cell r="CD878">
            <v>20323</v>
          </cell>
          <cell r="CE878">
            <v>0</v>
          </cell>
          <cell r="CF878">
            <v>0</v>
          </cell>
          <cell r="CG878">
            <v>1</v>
          </cell>
          <cell r="CH878">
            <v>1</v>
          </cell>
          <cell r="CI878">
            <v>1</v>
          </cell>
          <cell r="CJ878">
            <v>20323</v>
          </cell>
        </row>
        <row r="879">
          <cell r="A879">
            <v>703</v>
          </cell>
          <cell r="B879" t="str">
            <v xml:space="preserve">             ThiÕt bÞ ®Õm phãng x¹</v>
          </cell>
          <cell r="C879">
            <v>180</v>
          </cell>
          <cell r="D879">
            <v>0.95</v>
          </cell>
          <cell r="E879">
            <v>14</v>
          </cell>
          <cell r="F879">
            <v>2.2000000000000002</v>
          </cell>
          <cell r="G879">
            <v>4</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124299692.3076923</v>
          </cell>
          <cell r="BX879">
            <v>124299692.3076923</v>
          </cell>
          <cell r="BY879">
            <v>91843.661538461529</v>
          </cell>
          <cell r="BZ879">
            <v>15192.184615384616</v>
          </cell>
          <cell r="CA879">
            <v>27622.153846153844</v>
          </cell>
          <cell r="CB879">
            <v>0</v>
          </cell>
          <cell r="CC879">
            <v>0</v>
          </cell>
          <cell r="CD879">
            <v>134658</v>
          </cell>
          <cell r="CE879">
            <v>0</v>
          </cell>
          <cell r="CF879">
            <v>0</v>
          </cell>
          <cell r="CG879">
            <v>1</v>
          </cell>
          <cell r="CH879">
            <v>1</v>
          </cell>
          <cell r="CI879">
            <v>1</v>
          </cell>
          <cell r="CJ879">
            <v>134658</v>
          </cell>
        </row>
        <row r="880">
          <cell r="A880">
            <v>704</v>
          </cell>
          <cell r="B880" t="str">
            <v xml:space="preserve">             TRL Profile Beam</v>
          </cell>
          <cell r="C880">
            <v>180</v>
          </cell>
          <cell r="D880">
            <v>0.95</v>
          </cell>
          <cell r="E880">
            <v>14</v>
          </cell>
          <cell r="F880">
            <v>1.8</v>
          </cell>
          <cell r="G880">
            <v>4</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348399895.28795809</v>
          </cell>
          <cell r="BX880">
            <v>348399895.28795809</v>
          </cell>
          <cell r="BY880">
            <v>257428.81151832457</v>
          </cell>
          <cell r="BZ880">
            <v>34839.989528795813</v>
          </cell>
          <cell r="CA880">
            <v>77422.198952879582</v>
          </cell>
          <cell r="CB880">
            <v>0</v>
          </cell>
          <cell r="CC880">
            <v>0</v>
          </cell>
          <cell r="CD880">
            <v>369690.99999999994</v>
          </cell>
          <cell r="CE880">
            <v>0</v>
          </cell>
          <cell r="CF880">
            <v>0</v>
          </cell>
          <cell r="CG880">
            <v>1</v>
          </cell>
          <cell r="CH880">
            <v>1</v>
          </cell>
          <cell r="CI880">
            <v>1</v>
          </cell>
          <cell r="CJ880">
            <v>369690.99999999994</v>
          </cell>
        </row>
        <row r="881">
          <cell r="A881">
            <v>705</v>
          </cell>
          <cell r="B881" t="str">
            <v xml:space="preserve">             M¸y FWD</v>
          </cell>
          <cell r="C881">
            <v>180</v>
          </cell>
          <cell r="D881">
            <v>0.95</v>
          </cell>
          <cell r="E881">
            <v>14</v>
          </cell>
          <cell r="F881">
            <v>1.4</v>
          </cell>
          <cell r="G881">
            <v>4</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1794000320.8556149</v>
          </cell>
          <cell r="BX881">
            <v>1794000320.8556149</v>
          </cell>
          <cell r="BY881">
            <v>1325566.9037433155</v>
          </cell>
          <cell r="BZ881">
            <v>139533.35828877002</v>
          </cell>
          <cell r="CA881">
            <v>398666.73796791444</v>
          </cell>
          <cell r="CB881">
            <v>0</v>
          </cell>
          <cell r="CC881">
            <v>0</v>
          </cell>
          <cell r="CD881">
            <v>1863767</v>
          </cell>
          <cell r="CE881">
            <v>0</v>
          </cell>
          <cell r="CF881">
            <v>0</v>
          </cell>
          <cell r="CG881">
            <v>1</v>
          </cell>
          <cell r="CH881">
            <v>1</v>
          </cell>
          <cell r="CI881">
            <v>1</v>
          </cell>
          <cell r="CJ881">
            <v>1863767</v>
          </cell>
        </row>
        <row r="882">
          <cell r="A882">
            <v>706</v>
          </cell>
          <cell r="B882" t="str">
            <v xml:space="preserve">             ThiÕt bÞ ®o ph¶n øng Romdas</v>
          </cell>
          <cell r="C882">
            <v>180</v>
          </cell>
          <cell r="D882">
            <v>0.95</v>
          </cell>
          <cell r="E882">
            <v>14</v>
          </cell>
          <cell r="F882">
            <v>3</v>
          </cell>
          <cell r="G882">
            <v>4</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80600098.522167489</v>
          </cell>
          <cell r="BX882">
            <v>80600098.522167489</v>
          </cell>
          <cell r="BY882">
            <v>59554.517241379319</v>
          </cell>
          <cell r="BZ882">
            <v>13433.34975369458</v>
          </cell>
          <cell r="CA882">
            <v>17911.133004926109</v>
          </cell>
          <cell r="CB882">
            <v>0</v>
          </cell>
          <cell r="CC882">
            <v>0</v>
          </cell>
          <cell r="CD882">
            <v>90899</v>
          </cell>
          <cell r="CE882">
            <v>0</v>
          </cell>
          <cell r="CF882">
            <v>0</v>
          </cell>
          <cell r="CG882">
            <v>1</v>
          </cell>
          <cell r="CH882">
            <v>1</v>
          </cell>
          <cell r="CI882">
            <v>1</v>
          </cell>
          <cell r="CJ882">
            <v>90899</v>
          </cell>
        </row>
        <row r="883">
          <cell r="A883">
            <v>0</v>
          </cell>
          <cell r="B883" t="str">
            <v>ThiÕt bÞ kiÓm tra chÊt l­îng cäc khoan nhåi:</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row>
        <row r="884">
          <cell r="A884">
            <v>707</v>
          </cell>
          <cell r="B884" t="str">
            <v xml:space="preserve">             Bé thiÕt bÞ PIT (®o biÕn d¹ng nhá)</v>
          </cell>
          <cell r="C884">
            <v>180</v>
          </cell>
          <cell r="D884">
            <v>0.95</v>
          </cell>
          <cell r="E884">
            <v>14</v>
          </cell>
          <cell r="F884">
            <v>2.2000000000000002</v>
          </cell>
          <cell r="G884">
            <v>4</v>
          </cell>
          <cell r="H884">
            <v>1.1000000000000001</v>
          </cell>
          <cell r="I884" t="str">
            <v>kWh</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304199614.28307688</v>
          </cell>
          <cell r="BX884">
            <v>304199614.28307688</v>
          </cell>
          <cell r="BY884">
            <v>224769.71499805123</v>
          </cell>
          <cell r="BZ884">
            <v>37179.952856820513</v>
          </cell>
          <cell r="CA884">
            <v>67599.914285128209</v>
          </cell>
          <cell r="CB884">
            <v>1504.4178600000002</v>
          </cell>
          <cell r="CC884">
            <v>0</v>
          </cell>
          <cell r="CD884">
            <v>331053.99999999994</v>
          </cell>
          <cell r="CE884">
            <v>1786.6860000000001</v>
          </cell>
          <cell r="CF884">
            <v>0</v>
          </cell>
          <cell r="CG884">
            <v>1</v>
          </cell>
          <cell r="CH884">
            <v>1.1876261559404777</v>
          </cell>
          <cell r="CI884">
            <v>1</v>
          </cell>
          <cell r="CJ884">
            <v>331336.26813999994</v>
          </cell>
        </row>
        <row r="885">
          <cell r="A885">
            <v>708</v>
          </cell>
          <cell r="B885" t="str">
            <v xml:space="preserve">             Bé thiÕt bÞ ®o PDA (®o biÕn d¹ng lín)</v>
          </cell>
          <cell r="C885">
            <v>180</v>
          </cell>
          <cell r="D885">
            <v>0.95</v>
          </cell>
          <cell r="E885">
            <v>14</v>
          </cell>
          <cell r="F885">
            <v>1.4</v>
          </cell>
          <cell r="G885">
            <v>4</v>
          </cell>
          <cell r="H885">
            <v>1.6</v>
          </cell>
          <cell r="I885" t="str">
            <v>kWh</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1195999658.0278075</v>
          </cell>
          <cell r="BX885">
            <v>1195999658.0278075</v>
          </cell>
          <cell r="BY885">
            <v>883710.85843165778</v>
          </cell>
          <cell r="BZ885">
            <v>93022.195624385015</v>
          </cell>
          <cell r="CA885">
            <v>265777.70178395719</v>
          </cell>
          <cell r="CB885">
            <v>2188.2441600000002</v>
          </cell>
          <cell r="CC885">
            <v>0</v>
          </cell>
          <cell r="CD885">
            <v>1244699</v>
          </cell>
          <cell r="CE885">
            <v>2598.8160000000003</v>
          </cell>
          <cell r="CF885">
            <v>0</v>
          </cell>
          <cell r="CG885">
            <v>1</v>
          </cell>
          <cell r="CH885">
            <v>1.1876261559404779</v>
          </cell>
          <cell r="CI885">
            <v>1</v>
          </cell>
          <cell r="CJ885">
            <v>1245109.5718400001</v>
          </cell>
        </row>
        <row r="886">
          <cell r="A886">
            <v>709</v>
          </cell>
          <cell r="B886" t="str">
            <v xml:space="preserve">             Bé thiÕt bÞ siªu ©m </v>
          </cell>
          <cell r="C886">
            <v>180</v>
          </cell>
          <cell r="D886">
            <v>0.95</v>
          </cell>
          <cell r="E886">
            <v>14</v>
          </cell>
          <cell r="F886">
            <v>2</v>
          </cell>
          <cell r="G886">
            <v>4</v>
          </cell>
          <cell r="H886">
            <v>1.1000000000000001</v>
          </cell>
          <cell r="I886" t="str">
            <v>kWh</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500500335.67461133</v>
          </cell>
          <cell r="BX886">
            <v>500500335.67461133</v>
          </cell>
          <cell r="BY886">
            <v>369814.13691512949</v>
          </cell>
          <cell r="BZ886">
            <v>55611.148408290152</v>
          </cell>
          <cell r="CA886">
            <v>111222.2968165803</v>
          </cell>
          <cell r="CB886">
            <v>1504.4178600000002</v>
          </cell>
          <cell r="CC886">
            <v>0</v>
          </cell>
          <cell r="CD886">
            <v>538152</v>
          </cell>
          <cell r="CE886">
            <v>1786.6860000000001</v>
          </cell>
          <cell r="CF886">
            <v>0</v>
          </cell>
          <cell r="CG886">
            <v>1</v>
          </cell>
          <cell r="CH886">
            <v>1.1876261559404777</v>
          </cell>
          <cell r="CI886">
            <v>1</v>
          </cell>
          <cell r="CJ886">
            <v>538434.26813999994</v>
          </cell>
        </row>
        <row r="887">
          <cell r="A887">
            <v>0</v>
          </cell>
          <cell r="B887" t="str">
            <v>M¸y, thiÕt bÞ th¨m dß ®Þa chÊn:</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I887">
            <v>0</v>
          </cell>
          <cell r="CJ887">
            <v>0</v>
          </cell>
        </row>
        <row r="888">
          <cell r="A888">
            <v>710</v>
          </cell>
          <cell r="B888" t="str">
            <v xml:space="preserve">             Lo¹i 1 m¹ch (ES-125)</v>
          </cell>
          <cell r="C888">
            <v>150</v>
          </cell>
          <cell r="D888">
            <v>0.95</v>
          </cell>
          <cell r="E888">
            <v>14</v>
          </cell>
          <cell r="F888">
            <v>2.2000000000000002</v>
          </cell>
          <cell r="G888">
            <v>4</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85300000</v>
          </cell>
          <cell r="BX888">
            <v>85300000</v>
          </cell>
          <cell r="BY888">
            <v>75632.666666666686</v>
          </cell>
          <cell r="BZ888">
            <v>12510.666666666668</v>
          </cell>
          <cell r="CA888">
            <v>22746.666666666668</v>
          </cell>
          <cell r="CB888">
            <v>0</v>
          </cell>
          <cell r="CC888">
            <v>0</v>
          </cell>
          <cell r="CD888">
            <v>110890.00000000003</v>
          </cell>
          <cell r="CE888">
            <v>0</v>
          </cell>
          <cell r="CF888">
            <v>0</v>
          </cell>
          <cell r="CG888">
            <v>1</v>
          </cell>
          <cell r="CH888">
            <v>1</v>
          </cell>
          <cell r="CI888">
            <v>1</v>
          </cell>
          <cell r="CJ888">
            <v>110890.00000000003</v>
          </cell>
        </row>
        <row r="889">
          <cell r="A889">
            <v>711</v>
          </cell>
          <cell r="B889" t="str">
            <v xml:space="preserve">             Lo¹i 12 m¹ch (Triosx-12)</v>
          </cell>
          <cell r="C889">
            <v>150</v>
          </cell>
          <cell r="D889">
            <v>0.95</v>
          </cell>
          <cell r="E889">
            <v>14</v>
          </cell>
          <cell r="F889">
            <v>2</v>
          </cell>
          <cell r="G889">
            <v>4</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254800259.06735751</v>
          </cell>
          <cell r="BX889">
            <v>254800259.06735751</v>
          </cell>
          <cell r="BY889">
            <v>225922.89637305701</v>
          </cell>
          <cell r="BZ889">
            <v>33973.367875647666</v>
          </cell>
          <cell r="CA889">
            <v>67946.735751295331</v>
          </cell>
          <cell r="CB889">
            <v>0</v>
          </cell>
          <cell r="CC889">
            <v>0</v>
          </cell>
          <cell r="CD889">
            <v>327843</v>
          </cell>
          <cell r="CE889">
            <v>0</v>
          </cell>
          <cell r="CF889">
            <v>0</v>
          </cell>
          <cell r="CG889">
            <v>1</v>
          </cell>
          <cell r="CH889">
            <v>1</v>
          </cell>
          <cell r="CI889">
            <v>1</v>
          </cell>
          <cell r="CJ889">
            <v>327843</v>
          </cell>
        </row>
        <row r="890">
          <cell r="A890">
            <v>712</v>
          </cell>
          <cell r="B890" t="str">
            <v xml:space="preserve">             Lo¹i 24 m¹ch (Triosx-24)</v>
          </cell>
          <cell r="C890">
            <v>150</v>
          </cell>
          <cell r="D890">
            <v>0.95</v>
          </cell>
          <cell r="E890">
            <v>14</v>
          </cell>
          <cell r="F890">
            <v>2</v>
          </cell>
          <cell r="G890">
            <v>4</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299500259.06735748</v>
          </cell>
          <cell r="BX890">
            <v>299500259.06735748</v>
          </cell>
          <cell r="BY890">
            <v>265556.89637305698</v>
          </cell>
          <cell r="BZ890">
            <v>39933.367875647666</v>
          </cell>
          <cell r="CA890">
            <v>79866.735751295331</v>
          </cell>
          <cell r="CB890">
            <v>0</v>
          </cell>
          <cell r="CC890">
            <v>0</v>
          </cell>
          <cell r="CD890">
            <v>385357</v>
          </cell>
          <cell r="CE890">
            <v>0</v>
          </cell>
          <cell r="CF890">
            <v>0</v>
          </cell>
          <cell r="CG890">
            <v>1</v>
          </cell>
          <cell r="CH890">
            <v>1</v>
          </cell>
          <cell r="CI890">
            <v>1</v>
          </cell>
          <cell r="CJ890">
            <v>385357</v>
          </cell>
        </row>
        <row r="891">
          <cell r="A891">
            <v>0</v>
          </cell>
          <cell r="B891" t="str">
            <v>M¸y, thiÕt bÞ ®o l­êng, thÝ nghiÖm:</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row>
        <row r="892">
          <cell r="A892">
            <v>713</v>
          </cell>
          <cell r="B892" t="str">
            <v xml:space="preserve">             C©n ®iÖn tö</v>
          </cell>
          <cell r="C892">
            <v>200</v>
          </cell>
          <cell r="D892">
            <v>1</v>
          </cell>
          <cell r="E892">
            <v>14</v>
          </cell>
          <cell r="F892">
            <v>1.8</v>
          </cell>
          <cell r="G892">
            <v>4</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7200000</v>
          </cell>
          <cell r="BX892">
            <v>7200000</v>
          </cell>
          <cell r="BY892">
            <v>5040.0000000000009</v>
          </cell>
          <cell r="BZ892">
            <v>648.00000000000011</v>
          </cell>
          <cell r="CA892">
            <v>1440</v>
          </cell>
          <cell r="CB892">
            <v>0</v>
          </cell>
          <cell r="CC892">
            <v>0</v>
          </cell>
          <cell r="CD892">
            <v>7128.0000000000009</v>
          </cell>
          <cell r="CE892">
            <v>0</v>
          </cell>
          <cell r="CF892">
            <v>0</v>
          </cell>
          <cell r="CG892">
            <v>1</v>
          </cell>
          <cell r="CH892">
            <v>1</v>
          </cell>
          <cell r="CI892">
            <v>1</v>
          </cell>
          <cell r="CJ892">
            <v>7128.0000000000009</v>
          </cell>
        </row>
        <row r="893">
          <cell r="A893">
            <v>714</v>
          </cell>
          <cell r="B893" t="str">
            <v xml:space="preserve">             C©n ph©n tÝch</v>
          </cell>
          <cell r="C893">
            <v>200</v>
          </cell>
          <cell r="D893">
            <v>0.95</v>
          </cell>
          <cell r="E893">
            <v>14</v>
          </cell>
          <cell r="F893">
            <v>1.8</v>
          </cell>
          <cell r="G893">
            <v>4</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11109947.643979058</v>
          </cell>
          <cell r="BX893">
            <v>11109947.643979058</v>
          </cell>
          <cell r="BY893">
            <v>7388.1151832460728</v>
          </cell>
          <cell r="BZ893">
            <v>999.89528795811532</v>
          </cell>
          <cell r="CA893">
            <v>2221.9895287958116</v>
          </cell>
          <cell r="CB893">
            <v>0</v>
          </cell>
          <cell r="CC893">
            <v>0</v>
          </cell>
          <cell r="CD893">
            <v>10610</v>
          </cell>
          <cell r="CE893">
            <v>0</v>
          </cell>
          <cell r="CF893">
            <v>0</v>
          </cell>
          <cell r="CG893">
            <v>1</v>
          </cell>
          <cell r="CH893">
            <v>1</v>
          </cell>
          <cell r="CI893">
            <v>1</v>
          </cell>
          <cell r="CJ893">
            <v>10610</v>
          </cell>
        </row>
        <row r="894">
          <cell r="A894">
            <v>715</v>
          </cell>
          <cell r="B894" t="str">
            <v xml:space="preserve">             C©n bµn</v>
          </cell>
          <cell r="C894">
            <v>200</v>
          </cell>
          <cell r="D894">
            <v>1</v>
          </cell>
          <cell r="E894">
            <v>14</v>
          </cell>
          <cell r="F894">
            <v>1.8</v>
          </cell>
          <cell r="G894">
            <v>4</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4200000</v>
          </cell>
          <cell r="BX894">
            <v>4200000</v>
          </cell>
          <cell r="BY894">
            <v>2940</v>
          </cell>
          <cell r="BZ894">
            <v>378.00000000000006</v>
          </cell>
          <cell r="CA894">
            <v>840</v>
          </cell>
          <cell r="CB894">
            <v>0</v>
          </cell>
          <cell r="CC894">
            <v>0</v>
          </cell>
          <cell r="CD894">
            <v>4158</v>
          </cell>
          <cell r="CE894">
            <v>0</v>
          </cell>
          <cell r="CF894">
            <v>0</v>
          </cell>
          <cell r="CG894">
            <v>1</v>
          </cell>
          <cell r="CH894">
            <v>1</v>
          </cell>
          <cell r="CI894">
            <v>1</v>
          </cell>
          <cell r="CJ894">
            <v>4158</v>
          </cell>
        </row>
        <row r="895">
          <cell r="A895">
            <v>716</v>
          </cell>
          <cell r="B895" t="str">
            <v xml:space="preserve">             C©n thñy tÜnh</v>
          </cell>
          <cell r="C895">
            <v>200</v>
          </cell>
          <cell r="D895">
            <v>1</v>
          </cell>
          <cell r="E895">
            <v>14</v>
          </cell>
          <cell r="F895">
            <v>1.8</v>
          </cell>
          <cell r="G895">
            <v>4</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4900000</v>
          </cell>
          <cell r="BX895">
            <v>4900000</v>
          </cell>
          <cell r="BY895">
            <v>3430.0000000000005</v>
          </cell>
          <cell r="BZ895">
            <v>441.00000000000006</v>
          </cell>
          <cell r="CA895">
            <v>980</v>
          </cell>
          <cell r="CB895">
            <v>0</v>
          </cell>
          <cell r="CC895">
            <v>0</v>
          </cell>
          <cell r="CD895">
            <v>4851</v>
          </cell>
          <cell r="CE895">
            <v>0</v>
          </cell>
          <cell r="CF895">
            <v>0</v>
          </cell>
          <cell r="CG895">
            <v>1</v>
          </cell>
          <cell r="CH895">
            <v>1</v>
          </cell>
          <cell r="CI895">
            <v>1</v>
          </cell>
          <cell r="CJ895">
            <v>4851</v>
          </cell>
        </row>
        <row r="896">
          <cell r="A896">
            <v>717</v>
          </cell>
          <cell r="B896" t="str">
            <v xml:space="preserve">             Lß nung</v>
          </cell>
          <cell r="C896">
            <v>200</v>
          </cell>
          <cell r="D896">
            <v>0.95</v>
          </cell>
          <cell r="E896">
            <v>14</v>
          </cell>
          <cell r="F896">
            <v>4</v>
          </cell>
          <cell r="G896">
            <v>4</v>
          </cell>
          <cell r="H896">
            <v>12.2</v>
          </cell>
          <cell r="I896" t="str">
            <v>kWh</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12399660.356807509</v>
          </cell>
          <cell r="BX896">
            <v>12399660.356807509</v>
          </cell>
          <cell r="BY896">
            <v>8245.7741372769942</v>
          </cell>
          <cell r="BZ896">
            <v>2479.932071361502</v>
          </cell>
          <cell r="CA896">
            <v>2479.932071361502</v>
          </cell>
          <cell r="CB896">
            <v>16685.361720000001</v>
          </cell>
          <cell r="CC896">
            <v>0</v>
          </cell>
          <cell r="CD896">
            <v>29891</v>
          </cell>
          <cell r="CE896">
            <v>19815.971999999998</v>
          </cell>
          <cell r="CF896">
            <v>0</v>
          </cell>
          <cell r="CG896">
            <v>1</v>
          </cell>
          <cell r="CH896">
            <v>1.1876261559404777</v>
          </cell>
          <cell r="CI896">
            <v>1</v>
          </cell>
          <cell r="CJ896">
            <v>33021.610279999994</v>
          </cell>
        </row>
        <row r="897">
          <cell r="A897">
            <v>718</v>
          </cell>
          <cell r="B897" t="str">
            <v xml:space="preserve">             Tñ sÊy</v>
          </cell>
          <cell r="C897">
            <v>200</v>
          </cell>
          <cell r="D897">
            <v>0.95</v>
          </cell>
          <cell r="E897">
            <v>14</v>
          </cell>
          <cell r="F897">
            <v>4.5</v>
          </cell>
          <cell r="G897">
            <v>4</v>
          </cell>
          <cell r="H897">
            <v>8.1999999999999993</v>
          </cell>
          <cell r="I897" t="str">
            <v>kWh</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10700228.14678899</v>
          </cell>
          <cell r="BX897">
            <v>10700228.14678899</v>
          </cell>
          <cell r="BY897">
            <v>7115.651717614679</v>
          </cell>
          <cell r="BZ897">
            <v>2407.5513330275226</v>
          </cell>
          <cell r="CA897">
            <v>2140.0456293577981</v>
          </cell>
          <cell r="CB897">
            <v>11214.751319999999</v>
          </cell>
          <cell r="CC897">
            <v>0</v>
          </cell>
          <cell r="CD897">
            <v>22878</v>
          </cell>
          <cell r="CE897">
            <v>13318.931999999999</v>
          </cell>
          <cell r="CF897">
            <v>0</v>
          </cell>
          <cell r="CG897">
            <v>1</v>
          </cell>
          <cell r="CH897">
            <v>1.1876261559404779</v>
          </cell>
          <cell r="CI897">
            <v>1</v>
          </cell>
          <cell r="CJ897">
            <v>24982.180680000001</v>
          </cell>
        </row>
        <row r="898">
          <cell r="A898">
            <v>719</v>
          </cell>
          <cell r="B898" t="str">
            <v xml:space="preserve">             Tñ hót ®éc</v>
          </cell>
          <cell r="C898">
            <v>200</v>
          </cell>
          <cell r="D898">
            <v>0.95</v>
          </cell>
          <cell r="E898">
            <v>14</v>
          </cell>
          <cell r="F898">
            <v>4</v>
          </cell>
          <cell r="G898">
            <v>4</v>
          </cell>
          <cell r="H898">
            <v>2.4</v>
          </cell>
          <cell r="I898" t="str">
            <v>kWh</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10700125.596244132</v>
          </cell>
          <cell r="BX898">
            <v>10700125.596244132</v>
          </cell>
          <cell r="BY898">
            <v>7115.5835215023471</v>
          </cell>
          <cell r="BZ898">
            <v>2140.0251192488267</v>
          </cell>
          <cell r="CA898">
            <v>2140.0251192488267</v>
          </cell>
          <cell r="CB898">
            <v>3282.3662400000003</v>
          </cell>
          <cell r="CC898">
            <v>0</v>
          </cell>
          <cell r="CD898">
            <v>14678</v>
          </cell>
          <cell r="CE898">
            <v>3898.2239999999997</v>
          </cell>
          <cell r="CF898">
            <v>0</v>
          </cell>
          <cell r="CG898">
            <v>1</v>
          </cell>
          <cell r="CH898">
            <v>1.1876261559404777</v>
          </cell>
          <cell r="CI898">
            <v>1</v>
          </cell>
          <cell r="CJ898">
            <v>15293.857760000001</v>
          </cell>
        </row>
        <row r="899">
          <cell r="A899">
            <v>720</v>
          </cell>
          <cell r="B899" t="str">
            <v xml:space="preserve">             Tñ l¹nh</v>
          </cell>
          <cell r="C899">
            <v>250</v>
          </cell>
          <cell r="D899">
            <v>1</v>
          </cell>
          <cell r="E899">
            <v>14</v>
          </cell>
          <cell r="F899">
            <v>4</v>
          </cell>
          <cell r="G899">
            <v>4</v>
          </cell>
          <cell r="H899">
            <v>2.4</v>
          </cell>
          <cell r="I899" t="str">
            <v>kWh</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6799583.8181818184</v>
          </cell>
          <cell r="BX899">
            <v>6799583.8181818184</v>
          </cell>
          <cell r="BY899">
            <v>3807.7669381818187</v>
          </cell>
          <cell r="BZ899">
            <v>1087.933410909091</v>
          </cell>
          <cell r="CA899">
            <v>1087.933410909091</v>
          </cell>
          <cell r="CB899">
            <v>3282.3662400000003</v>
          </cell>
          <cell r="CC899">
            <v>0</v>
          </cell>
          <cell r="CD899">
            <v>9266</v>
          </cell>
          <cell r="CE899">
            <v>3898.2239999999997</v>
          </cell>
          <cell r="CF899">
            <v>0</v>
          </cell>
          <cell r="CG899">
            <v>1</v>
          </cell>
          <cell r="CH899">
            <v>1.1876261559404777</v>
          </cell>
          <cell r="CI899">
            <v>1</v>
          </cell>
          <cell r="CJ899">
            <v>9881.8577600000008</v>
          </cell>
        </row>
        <row r="900">
          <cell r="A900">
            <v>721</v>
          </cell>
          <cell r="B900" t="str">
            <v xml:space="preserve">             M¸y hót ch©n kh«ng</v>
          </cell>
          <cell r="C900">
            <v>200</v>
          </cell>
          <cell r="D900">
            <v>1</v>
          </cell>
          <cell r="E900">
            <v>14</v>
          </cell>
          <cell r="F900">
            <v>4.5</v>
          </cell>
          <cell r="G900">
            <v>4</v>
          </cell>
          <cell r="H900">
            <v>0.8</v>
          </cell>
          <cell r="I900" t="str">
            <v>kWh</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3300335.928888889</v>
          </cell>
          <cell r="BX900">
            <v>3300335.928888889</v>
          </cell>
          <cell r="BY900">
            <v>2310.2351502222223</v>
          </cell>
          <cell r="BZ900">
            <v>742.57558399999994</v>
          </cell>
          <cell r="CA900">
            <v>660.06718577777781</v>
          </cell>
          <cell r="CB900">
            <v>1094.1220800000001</v>
          </cell>
          <cell r="CC900">
            <v>0</v>
          </cell>
          <cell r="CD900">
            <v>4807</v>
          </cell>
          <cell r="CE900">
            <v>1299.4080000000001</v>
          </cell>
          <cell r="CF900">
            <v>0</v>
          </cell>
          <cell r="CG900">
            <v>1</v>
          </cell>
          <cell r="CH900">
            <v>1.1876261559404779</v>
          </cell>
          <cell r="CI900">
            <v>1</v>
          </cell>
          <cell r="CJ900">
            <v>5012.2859200000003</v>
          </cell>
        </row>
        <row r="901">
          <cell r="A901">
            <v>722</v>
          </cell>
          <cell r="B901" t="str">
            <v xml:space="preserve">             M¸y hót Èm OASIS-America</v>
          </cell>
          <cell r="C901">
            <v>200</v>
          </cell>
          <cell r="D901">
            <v>1</v>
          </cell>
          <cell r="E901">
            <v>14</v>
          </cell>
          <cell r="F901">
            <v>4</v>
          </cell>
          <cell r="G901">
            <v>4</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cell r="BO901">
            <v>0</v>
          </cell>
          <cell r="BP901">
            <v>0</v>
          </cell>
          <cell r="BQ901">
            <v>0</v>
          </cell>
          <cell r="BR901">
            <v>0</v>
          </cell>
          <cell r="BS901">
            <v>0</v>
          </cell>
          <cell r="BT901">
            <v>0</v>
          </cell>
          <cell r="BU901">
            <v>0</v>
          </cell>
          <cell r="BV901">
            <v>0</v>
          </cell>
          <cell r="BW901">
            <v>9000000</v>
          </cell>
          <cell r="BX901">
            <v>9000000</v>
          </cell>
          <cell r="BY901">
            <v>6300.0000000000009</v>
          </cell>
          <cell r="BZ901">
            <v>1800</v>
          </cell>
          <cell r="CA901">
            <v>1800</v>
          </cell>
          <cell r="CB901">
            <v>0</v>
          </cell>
          <cell r="CC901">
            <v>0</v>
          </cell>
          <cell r="CD901">
            <v>9900</v>
          </cell>
          <cell r="CE901">
            <v>0</v>
          </cell>
          <cell r="CF901">
            <v>0</v>
          </cell>
          <cell r="CG901">
            <v>1</v>
          </cell>
          <cell r="CH901">
            <v>1</v>
          </cell>
          <cell r="CI901">
            <v>1</v>
          </cell>
          <cell r="CJ901">
            <v>9900</v>
          </cell>
        </row>
        <row r="902">
          <cell r="A902">
            <v>723</v>
          </cell>
          <cell r="B902" t="str">
            <v xml:space="preserve">             BÕp ®iÖn</v>
          </cell>
          <cell r="C902">
            <v>150</v>
          </cell>
          <cell r="D902">
            <v>1</v>
          </cell>
          <cell r="E902">
            <v>40</v>
          </cell>
          <cell r="F902">
            <v>6.5</v>
          </cell>
          <cell r="G902">
            <v>4</v>
          </cell>
          <cell r="H902">
            <v>2.9</v>
          </cell>
          <cell r="I902" t="str">
            <v>kWh</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cell r="BO902">
            <v>0</v>
          </cell>
          <cell r="BP902">
            <v>0</v>
          </cell>
          <cell r="BQ902">
            <v>0</v>
          </cell>
          <cell r="BR902">
            <v>0</v>
          </cell>
          <cell r="BS902">
            <v>0</v>
          </cell>
          <cell r="BT902">
            <v>0</v>
          </cell>
          <cell r="BU902">
            <v>0</v>
          </cell>
          <cell r="BV902">
            <v>0</v>
          </cell>
          <cell r="BW902">
            <v>700041.81980198016</v>
          </cell>
          <cell r="BX902">
            <v>700041.81980198016</v>
          </cell>
          <cell r="BY902">
            <v>1866.7781861386138</v>
          </cell>
          <cell r="BZ902">
            <v>303.35145524752477</v>
          </cell>
          <cell r="CA902">
            <v>186.67781861386138</v>
          </cell>
          <cell r="CB902">
            <v>3966.19254</v>
          </cell>
          <cell r="CC902">
            <v>0</v>
          </cell>
          <cell r="CD902">
            <v>6323</v>
          </cell>
          <cell r="CE902">
            <v>4710.3540000000003</v>
          </cell>
          <cell r="CF902">
            <v>0</v>
          </cell>
          <cell r="CG902">
            <v>1</v>
          </cell>
          <cell r="CH902">
            <v>1.1876261559404779</v>
          </cell>
          <cell r="CI902">
            <v>1</v>
          </cell>
          <cell r="CJ902">
            <v>7067.1614600000003</v>
          </cell>
        </row>
        <row r="903">
          <cell r="A903">
            <v>724</v>
          </cell>
          <cell r="B903" t="str">
            <v xml:space="preserve">             BÕp c¸t</v>
          </cell>
          <cell r="C903">
            <v>150</v>
          </cell>
          <cell r="D903">
            <v>1</v>
          </cell>
          <cell r="E903">
            <v>40</v>
          </cell>
          <cell r="F903">
            <v>6.5</v>
          </cell>
          <cell r="G903">
            <v>4</v>
          </cell>
          <cell r="H903">
            <v>2.9</v>
          </cell>
          <cell r="I903" t="str">
            <v>kWh</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899942.80990099011</v>
          </cell>
          <cell r="BX903">
            <v>899942.80990099011</v>
          </cell>
          <cell r="BY903">
            <v>2399.8474930693069</v>
          </cell>
          <cell r="BZ903">
            <v>389.97521762376238</v>
          </cell>
          <cell r="CA903">
            <v>239.98474930693069</v>
          </cell>
          <cell r="CB903">
            <v>3966.19254</v>
          </cell>
          <cell r="CC903">
            <v>0</v>
          </cell>
          <cell r="CD903">
            <v>6996</v>
          </cell>
          <cell r="CE903">
            <v>4710.3540000000003</v>
          </cell>
          <cell r="CF903">
            <v>0</v>
          </cell>
          <cell r="CG903">
            <v>1</v>
          </cell>
          <cell r="CH903">
            <v>1.1876261559404779</v>
          </cell>
          <cell r="CI903">
            <v>1</v>
          </cell>
          <cell r="CJ903">
            <v>7740.1614600000003</v>
          </cell>
        </row>
        <row r="904">
          <cell r="A904">
            <v>725</v>
          </cell>
          <cell r="B904" t="str">
            <v xml:space="preserve">             M¸y ch­ng cÊt n­íc</v>
          </cell>
          <cell r="C904">
            <v>200</v>
          </cell>
          <cell r="D904">
            <v>1</v>
          </cell>
          <cell r="E904">
            <v>14</v>
          </cell>
          <cell r="F904">
            <v>3.5</v>
          </cell>
          <cell r="G904">
            <v>4</v>
          </cell>
          <cell r="H904">
            <v>2.9</v>
          </cell>
          <cell r="I904" t="str">
            <v>kWh</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6599820.8930232562</v>
          </cell>
          <cell r="BX904">
            <v>6599820.8930232562</v>
          </cell>
          <cell r="BY904">
            <v>4619.8746251162802</v>
          </cell>
          <cell r="BZ904">
            <v>1154.96865627907</v>
          </cell>
          <cell r="CA904">
            <v>1319.9641786046514</v>
          </cell>
          <cell r="CB904">
            <v>3966.19254</v>
          </cell>
          <cell r="CC904">
            <v>0</v>
          </cell>
          <cell r="CD904">
            <v>11061.000000000002</v>
          </cell>
          <cell r="CE904">
            <v>4710.3540000000003</v>
          </cell>
          <cell r="CF904">
            <v>0</v>
          </cell>
          <cell r="CG904">
            <v>1</v>
          </cell>
          <cell r="CH904">
            <v>1.1876261559404779</v>
          </cell>
          <cell r="CI904">
            <v>1</v>
          </cell>
          <cell r="CJ904">
            <v>11805.161460000003</v>
          </cell>
        </row>
        <row r="905">
          <cell r="A905">
            <v>726</v>
          </cell>
          <cell r="B905" t="str">
            <v xml:space="preserve">             M¸y trén ®Êt</v>
          </cell>
          <cell r="C905">
            <v>200</v>
          </cell>
          <cell r="D905">
            <v>1</v>
          </cell>
          <cell r="E905">
            <v>14</v>
          </cell>
          <cell r="F905">
            <v>3.5</v>
          </cell>
          <cell r="G905">
            <v>4</v>
          </cell>
          <cell r="H905">
            <v>4.0999999999999996</v>
          </cell>
          <cell r="I905" t="str">
            <v>kWh</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cell r="BR905">
            <v>0</v>
          </cell>
          <cell r="BS905">
            <v>0</v>
          </cell>
          <cell r="BT905">
            <v>0</v>
          </cell>
          <cell r="BU905">
            <v>0</v>
          </cell>
          <cell r="BV905">
            <v>0</v>
          </cell>
          <cell r="BW905">
            <v>5500115.6651162794</v>
          </cell>
          <cell r="BX905">
            <v>5500115.6651162794</v>
          </cell>
          <cell r="BY905">
            <v>3850.080965581396</v>
          </cell>
          <cell r="BZ905">
            <v>962.52024139534899</v>
          </cell>
          <cell r="CA905">
            <v>1100.0231330232559</v>
          </cell>
          <cell r="CB905">
            <v>5607.3756599999997</v>
          </cell>
          <cell r="CC905">
            <v>0</v>
          </cell>
          <cell r="CD905">
            <v>11520</v>
          </cell>
          <cell r="CE905">
            <v>6659.4659999999994</v>
          </cell>
          <cell r="CF905">
            <v>0</v>
          </cell>
          <cell r="CG905">
            <v>1</v>
          </cell>
          <cell r="CH905">
            <v>1.1876261559404779</v>
          </cell>
          <cell r="CI905">
            <v>1</v>
          </cell>
          <cell r="CJ905">
            <v>12572.090340000001</v>
          </cell>
        </row>
        <row r="906">
          <cell r="A906">
            <v>727</v>
          </cell>
          <cell r="B906" t="str">
            <v xml:space="preserve">             M¸y trén xi m¨ng, dung tÝch 5lÝt</v>
          </cell>
          <cell r="C906">
            <v>200</v>
          </cell>
          <cell r="D906">
            <v>0.95</v>
          </cell>
          <cell r="E906">
            <v>14</v>
          </cell>
          <cell r="F906">
            <v>3.5</v>
          </cell>
          <cell r="G906">
            <v>4</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17400000</v>
          </cell>
          <cell r="BX906">
            <v>17400000</v>
          </cell>
          <cell r="BY906">
            <v>11571</v>
          </cell>
          <cell r="BZ906">
            <v>3045</v>
          </cell>
          <cell r="CA906">
            <v>3480</v>
          </cell>
          <cell r="CB906">
            <v>0</v>
          </cell>
          <cell r="CC906">
            <v>0</v>
          </cell>
          <cell r="CD906">
            <v>18096</v>
          </cell>
          <cell r="CE906">
            <v>0</v>
          </cell>
          <cell r="CF906">
            <v>0</v>
          </cell>
          <cell r="CG906">
            <v>1</v>
          </cell>
          <cell r="CH906">
            <v>1</v>
          </cell>
          <cell r="CI906">
            <v>1</v>
          </cell>
          <cell r="CJ906">
            <v>18096</v>
          </cell>
        </row>
        <row r="907">
          <cell r="A907">
            <v>728</v>
          </cell>
          <cell r="B907" t="str">
            <v xml:space="preserve">             M¸y trén dung dÞch láng (m¸y ®o ®é rung v÷a)</v>
          </cell>
          <cell r="C907">
            <v>200</v>
          </cell>
          <cell r="D907">
            <v>0.95</v>
          </cell>
          <cell r="E907">
            <v>14</v>
          </cell>
          <cell r="F907">
            <v>3.5</v>
          </cell>
          <cell r="G907">
            <v>4</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14799999.999999998</v>
          </cell>
          <cell r="BX907">
            <v>14799999.999999998</v>
          </cell>
          <cell r="BY907">
            <v>9842</v>
          </cell>
          <cell r="BZ907">
            <v>2590</v>
          </cell>
          <cell r="CA907">
            <v>2959.9999999999995</v>
          </cell>
          <cell r="CB907">
            <v>0</v>
          </cell>
          <cell r="CC907">
            <v>0</v>
          </cell>
          <cell r="CD907">
            <v>15392</v>
          </cell>
          <cell r="CE907">
            <v>0</v>
          </cell>
          <cell r="CF907">
            <v>0</v>
          </cell>
          <cell r="CG907">
            <v>1</v>
          </cell>
          <cell r="CH907">
            <v>1</v>
          </cell>
          <cell r="CI907">
            <v>1</v>
          </cell>
          <cell r="CJ907">
            <v>15392</v>
          </cell>
        </row>
        <row r="908">
          <cell r="A908">
            <v>729</v>
          </cell>
          <cell r="B908" t="str">
            <v xml:space="preserve">             M¸y ®Çm tiªu chuÈn (®Çm rung)</v>
          </cell>
          <cell r="C908">
            <v>200</v>
          </cell>
          <cell r="D908">
            <v>1</v>
          </cell>
          <cell r="E908">
            <v>14</v>
          </cell>
          <cell r="F908">
            <v>4.5</v>
          </cell>
          <cell r="G908">
            <v>4</v>
          </cell>
          <cell r="H908">
            <v>4.0999999999999996</v>
          </cell>
          <cell r="I908" t="str">
            <v>kWh</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5500110.5244444441</v>
          </cell>
          <cell r="BX908">
            <v>5500110.5244444441</v>
          </cell>
          <cell r="BY908">
            <v>3850.0773671111115</v>
          </cell>
          <cell r="BZ908">
            <v>1237.5248679999997</v>
          </cell>
          <cell r="CA908">
            <v>1100.0221048888889</v>
          </cell>
          <cell r="CB908">
            <v>5607.3756599999997</v>
          </cell>
          <cell r="CC908">
            <v>0</v>
          </cell>
          <cell r="CD908">
            <v>11795</v>
          </cell>
          <cell r="CE908">
            <v>6659.4659999999994</v>
          </cell>
          <cell r="CF908">
            <v>0</v>
          </cell>
          <cell r="CG908">
            <v>1</v>
          </cell>
          <cell r="CH908">
            <v>1.1876261559404779</v>
          </cell>
          <cell r="CI908">
            <v>1</v>
          </cell>
          <cell r="CJ908">
            <v>12847.090340000001</v>
          </cell>
        </row>
        <row r="909">
          <cell r="A909">
            <v>730</v>
          </cell>
          <cell r="B909" t="str">
            <v xml:space="preserve">             M¸y c¾t ®Êt </v>
          </cell>
          <cell r="C909">
            <v>200</v>
          </cell>
          <cell r="D909">
            <v>1</v>
          </cell>
          <cell r="E909">
            <v>14</v>
          </cell>
          <cell r="F909">
            <v>3</v>
          </cell>
          <cell r="G909">
            <v>4</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2300000</v>
          </cell>
          <cell r="BX909">
            <v>2300000</v>
          </cell>
          <cell r="BY909">
            <v>1610.0000000000002</v>
          </cell>
          <cell r="BZ909">
            <v>345</v>
          </cell>
          <cell r="CA909">
            <v>460</v>
          </cell>
          <cell r="CB909">
            <v>0</v>
          </cell>
          <cell r="CC909">
            <v>0</v>
          </cell>
          <cell r="CD909">
            <v>2415</v>
          </cell>
          <cell r="CE909">
            <v>0</v>
          </cell>
          <cell r="CF909">
            <v>0</v>
          </cell>
          <cell r="CG909">
            <v>1</v>
          </cell>
          <cell r="CH909">
            <v>1</v>
          </cell>
          <cell r="CI909">
            <v>1</v>
          </cell>
          <cell r="CJ909">
            <v>2415</v>
          </cell>
        </row>
        <row r="910">
          <cell r="A910">
            <v>731</v>
          </cell>
          <cell r="B910" t="str">
            <v xml:space="preserve">             M¸y c¾t mÉu lín (30x30) cm</v>
          </cell>
          <cell r="C910">
            <v>200</v>
          </cell>
          <cell r="D910">
            <v>0.95</v>
          </cell>
          <cell r="E910">
            <v>14</v>
          </cell>
          <cell r="F910">
            <v>3</v>
          </cell>
          <cell r="G910">
            <v>4</v>
          </cell>
          <cell r="H910">
            <v>3.8</v>
          </cell>
          <cell r="I910" t="str">
            <v>kWh</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14999921.300492609</v>
          </cell>
          <cell r="BX910">
            <v>14999921.300492609</v>
          </cell>
          <cell r="BY910">
            <v>9974.947664827585</v>
          </cell>
          <cell r="BZ910">
            <v>2249.9881950738913</v>
          </cell>
          <cell r="CA910">
            <v>2999.9842600985221</v>
          </cell>
          <cell r="CB910">
            <v>5197.0798800000002</v>
          </cell>
          <cell r="CC910">
            <v>0</v>
          </cell>
          <cell r="CD910">
            <v>20422</v>
          </cell>
          <cell r="CE910">
            <v>6172.1880000000001</v>
          </cell>
          <cell r="CF910">
            <v>0</v>
          </cell>
          <cell r="CG910">
            <v>1</v>
          </cell>
          <cell r="CH910">
            <v>1.1876261559404779</v>
          </cell>
          <cell r="CI910">
            <v>1</v>
          </cell>
          <cell r="CJ910">
            <v>21397.108120000001</v>
          </cell>
        </row>
        <row r="911">
          <cell r="A911">
            <v>732</v>
          </cell>
          <cell r="B911" t="str">
            <v xml:space="preserve">             M¸y c¾t øng biÕn</v>
          </cell>
          <cell r="C911">
            <v>200</v>
          </cell>
          <cell r="D911">
            <v>0.95</v>
          </cell>
          <cell r="E911">
            <v>14</v>
          </cell>
          <cell r="F911">
            <v>2.2000000000000002</v>
          </cell>
          <cell r="G911">
            <v>4</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143000000</v>
          </cell>
          <cell r="BX911">
            <v>143000000</v>
          </cell>
          <cell r="BY911">
            <v>95095</v>
          </cell>
          <cell r="BZ911">
            <v>15730.000000000002</v>
          </cell>
          <cell r="CA911">
            <v>28600</v>
          </cell>
          <cell r="CB911">
            <v>0</v>
          </cell>
          <cell r="CC911">
            <v>0</v>
          </cell>
          <cell r="CD911">
            <v>139425</v>
          </cell>
          <cell r="CE911">
            <v>0</v>
          </cell>
          <cell r="CF911">
            <v>0</v>
          </cell>
          <cell r="CG911">
            <v>1</v>
          </cell>
          <cell r="CH911">
            <v>1</v>
          </cell>
          <cell r="CI911">
            <v>1</v>
          </cell>
          <cell r="CJ911">
            <v>139425</v>
          </cell>
        </row>
        <row r="912">
          <cell r="A912">
            <v>733</v>
          </cell>
          <cell r="B912" t="str">
            <v xml:space="preserve">             M¸y nÐn 3 trôc</v>
          </cell>
          <cell r="C912">
            <v>200</v>
          </cell>
          <cell r="D912">
            <v>0.95</v>
          </cell>
          <cell r="E912">
            <v>14</v>
          </cell>
          <cell r="F912">
            <v>1.6</v>
          </cell>
          <cell r="G912">
            <v>4</v>
          </cell>
          <cell r="H912">
            <v>4.5</v>
          </cell>
          <cell r="I912" t="str">
            <v>kWh</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680199537.88359797</v>
          </cell>
          <cell r="BX912">
            <v>680199537.88359797</v>
          </cell>
          <cell r="BY912">
            <v>452332.69269259268</v>
          </cell>
          <cell r="BZ912">
            <v>54415.963030687839</v>
          </cell>
          <cell r="CA912">
            <v>136039.90757671959</v>
          </cell>
          <cell r="CB912">
            <v>6154.4367000000002</v>
          </cell>
          <cell r="CC912">
            <v>0</v>
          </cell>
          <cell r="CD912">
            <v>648943</v>
          </cell>
          <cell r="CE912">
            <v>7309.17</v>
          </cell>
          <cell r="CF912">
            <v>0</v>
          </cell>
          <cell r="CG912">
            <v>1</v>
          </cell>
          <cell r="CH912">
            <v>1.1876261559404779</v>
          </cell>
          <cell r="CI912">
            <v>1</v>
          </cell>
          <cell r="CJ912">
            <v>650097.73330000008</v>
          </cell>
        </row>
        <row r="913">
          <cell r="A913">
            <v>734</v>
          </cell>
          <cell r="B913" t="str">
            <v xml:space="preserve">             M¸y Ðp litvinèp</v>
          </cell>
          <cell r="C913">
            <v>200</v>
          </cell>
          <cell r="D913">
            <v>0.95</v>
          </cell>
          <cell r="E913">
            <v>14</v>
          </cell>
          <cell r="F913">
            <v>3</v>
          </cell>
          <cell r="G913">
            <v>4</v>
          </cell>
          <cell r="H913">
            <v>1.9</v>
          </cell>
          <cell r="I913" t="str">
            <v>kWh</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15600453.261083743</v>
          </cell>
          <cell r="BX913">
            <v>15600453.261083743</v>
          </cell>
          <cell r="BY913">
            <v>10374.301418620689</v>
          </cell>
          <cell r="BZ913">
            <v>2340.0679891625614</v>
          </cell>
          <cell r="CA913">
            <v>3120.0906522167484</v>
          </cell>
          <cell r="CB913">
            <v>2598.5399400000001</v>
          </cell>
          <cell r="CC913">
            <v>0</v>
          </cell>
          <cell r="CD913">
            <v>18433</v>
          </cell>
          <cell r="CE913">
            <v>3086.0940000000001</v>
          </cell>
          <cell r="CF913">
            <v>0</v>
          </cell>
          <cell r="CG913">
            <v>1</v>
          </cell>
          <cell r="CH913">
            <v>1.1876261559404779</v>
          </cell>
          <cell r="CI913">
            <v>1</v>
          </cell>
          <cell r="CJ913">
            <v>18920.554059999999</v>
          </cell>
        </row>
        <row r="914">
          <cell r="A914">
            <v>735</v>
          </cell>
          <cell r="B914" t="str">
            <v xml:space="preserve">             KÝch th¸o mÉu</v>
          </cell>
          <cell r="C914">
            <v>200</v>
          </cell>
          <cell r="D914">
            <v>1</v>
          </cell>
          <cell r="E914">
            <v>14</v>
          </cell>
          <cell r="F914">
            <v>2.2000000000000002</v>
          </cell>
          <cell r="G914">
            <v>4</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6800000.0000000009</v>
          </cell>
          <cell r="BX914">
            <v>6800000.0000000009</v>
          </cell>
          <cell r="BY914">
            <v>4760.0000000000009</v>
          </cell>
          <cell r="BZ914">
            <v>748.00000000000011</v>
          </cell>
          <cell r="CA914">
            <v>1360.0000000000002</v>
          </cell>
          <cell r="CB914">
            <v>0</v>
          </cell>
          <cell r="CC914">
            <v>0</v>
          </cell>
          <cell r="CD914">
            <v>6868.0000000000009</v>
          </cell>
          <cell r="CE914">
            <v>0</v>
          </cell>
          <cell r="CF914">
            <v>0</v>
          </cell>
          <cell r="CG914">
            <v>1</v>
          </cell>
          <cell r="CH914">
            <v>1</v>
          </cell>
          <cell r="CI914">
            <v>1</v>
          </cell>
          <cell r="CJ914">
            <v>6868.0000000000009</v>
          </cell>
        </row>
        <row r="915">
          <cell r="A915">
            <v>736</v>
          </cell>
          <cell r="B915" t="str">
            <v xml:space="preserve">             M¸y Ðp mÉu ®¸, bª t«ng</v>
          </cell>
          <cell r="C915">
            <v>200</v>
          </cell>
          <cell r="D915">
            <v>0.95</v>
          </cell>
          <cell r="E915">
            <v>14</v>
          </cell>
          <cell r="F915">
            <v>2.2000000000000002</v>
          </cell>
          <cell r="G915">
            <v>4</v>
          </cell>
          <cell r="H915">
            <v>7.2</v>
          </cell>
          <cell r="I915" t="str">
            <v>kWh</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145599898.74871793</v>
          </cell>
          <cell r="BX915">
            <v>145599898.74871793</v>
          </cell>
          <cell r="BY915">
            <v>96823.932667897432</v>
          </cell>
          <cell r="BZ915">
            <v>16015.988862358974</v>
          </cell>
          <cell r="CA915">
            <v>29119.97974974359</v>
          </cell>
          <cell r="CB915">
            <v>9847.0987200000018</v>
          </cell>
          <cell r="CC915">
            <v>0</v>
          </cell>
          <cell r="CD915">
            <v>151807</v>
          </cell>
          <cell r="CE915">
            <v>11694.672</v>
          </cell>
          <cell r="CF915">
            <v>0</v>
          </cell>
          <cell r="CG915">
            <v>1</v>
          </cell>
          <cell r="CH915">
            <v>1.1876261559404777</v>
          </cell>
          <cell r="CI915">
            <v>1</v>
          </cell>
          <cell r="CJ915">
            <v>153654.57327999998</v>
          </cell>
        </row>
        <row r="916">
          <cell r="A916">
            <v>737</v>
          </cell>
          <cell r="B916" t="str">
            <v xml:space="preserve">             M¸y c¾t mÉu vËt liÖu (bª t«ng, g¹ch, ®¸)</v>
          </cell>
          <cell r="C916">
            <v>200</v>
          </cell>
          <cell r="D916">
            <v>0.95</v>
          </cell>
          <cell r="E916">
            <v>14</v>
          </cell>
          <cell r="F916">
            <v>3.5</v>
          </cell>
          <cell r="G916">
            <v>4</v>
          </cell>
          <cell r="H916">
            <v>6.5</v>
          </cell>
          <cell r="I916" t="str">
            <v>kWh</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63300248.17307692</v>
          </cell>
          <cell r="BX916">
            <v>63300248.17307692</v>
          </cell>
          <cell r="BY916">
            <v>42094.665035096157</v>
          </cell>
          <cell r="BZ916">
            <v>11077.543430288462</v>
          </cell>
          <cell r="CA916">
            <v>12660.049634615385</v>
          </cell>
          <cell r="CB916">
            <v>8889.7419000000009</v>
          </cell>
          <cell r="CC916">
            <v>0</v>
          </cell>
          <cell r="CD916">
            <v>74722</v>
          </cell>
          <cell r="CE916">
            <v>10557.69</v>
          </cell>
          <cell r="CF916">
            <v>0</v>
          </cell>
          <cell r="CG916">
            <v>1</v>
          </cell>
          <cell r="CH916">
            <v>1.1876261559404777</v>
          </cell>
          <cell r="CI916">
            <v>1</v>
          </cell>
          <cell r="CJ916">
            <v>76389.948100000009</v>
          </cell>
        </row>
        <row r="917">
          <cell r="A917">
            <v>738</v>
          </cell>
          <cell r="B917" t="str">
            <v xml:space="preserve">             M¸y khoan mÉu ®¸</v>
          </cell>
          <cell r="C917">
            <v>200</v>
          </cell>
          <cell r="D917">
            <v>0.95</v>
          </cell>
          <cell r="E917">
            <v>14</v>
          </cell>
          <cell r="F917">
            <v>3.5</v>
          </cell>
          <cell r="G917">
            <v>4</v>
          </cell>
          <cell r="H917">
            <v>4.8</v>
          </cell>
          <cell r="I917" t="str">
            <v>kWh</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58500257.230769232</v>
          </cell>
          <cell r="BX917">
            <v>58500257.230769232</v>
          </cell>
          <cell r="BY917">
            <v>38902.671058461543</v>
          </cell>
          <cell r="BZ917">
            <v>10237.545015384616</v>
          </cell>
          <cell r="CA917">
            <v>11700.051446153848</v>
          </cell>
          <cell r="CB917">
            <v>6564.7324800000006</v>
          </cell>
          <cell r="CC917">
            <v>0</v>
          </cell>
          <cell r="CD917">
            <v>67405.000000000015</v>
          </cell>
          <cell r="CE917">
            <v>7796.4479999999994</v>
          </cell>
          <cell r="CF917">
            <v>0</v>
          </cell>
          <cell r="CG917">
            <v>1</v>
          </cell>
          <cell r="CH917">
            <v>1.1876261559404777</v>
          </cell>
          <cell r="CI917">
            <v>1</v>
          </cell>
          <cell r="CJ917">
            <v>68636.715520000012</v>
          </cell>
        </row>
        <row r="918">
          <cell r="A918">
            <v>739</v>
          </cell>
          <cell r="B918" t="str">
            <v xml:space="preserve">             M¸y mµi thö ®é mµi mßn</v>
          </cell>
          <cell r="C918">
            <v>200</v>
          </cell>
          <cell r="D918">
            <v>1</v>
          </cell>
          <cell r="E918">
            <v>14</v>
          </cell>
          <cell r="F918">
            <v>4.2</v>
          </cell>
          <cell r="G918">
            <v>4</v>
          </cell>
          <cell r="H918">
            <v>7.2</v>
          </cell>
          <cell r="I918" t="str">
            <v>kWh</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8999911.0630630609</v>
          </cell>
          <cell r="BX918">
            <v>8999911.0630630609</v>
          </cell>
          <cell r="BY918">
            <v>6299.9377441441429</v>
          </cell>
          <cell r="BZ918">
            <v>1889.9813232432427</v>
          </cell>
          <cell r="CA918">
            <v>1799.9822126126123</v>
          </cell>
          <cell r="CB918">
            <v>9847.0987200000018</v>
          </cell>
          <cell r="CC918">
            <v>0</v>
          </cell>
          <cell r="CD918">
            <v>19837</v>
          </cell>
          <cell r="CE918">
            <v>11694.672</v>
          </cell>
          <cell r="CF918">
            <v>0</v>
          </cell>
          <cell r="CG918">
            <v>1</v>
          </cell>
          <cell r="CH918">
            <v>1.1876261559404777</v>
          </cell>
          <cell r="CI918">
            <v>1</v>
          </cell>
          <cell r="CJ918">
            <v>21684.573279999997</v>
          </cell>
        </row>
        <row r="919">
          <cell r="A919">
            <v>740</v>
          </cell>
          <cell r="B919" t="str">
            <v xml:space="preserve">             M¸y nÐn mét trôc </v>
          </cell>
          <cell r="C919">
            <v>200</v>
          </cell>
          <cell r="D919">
            <v>0.95</v>
          </cell>
          <cell r="E919">
            <v>14</v>
          </cell>
          <cell r="F919">
            <v>3</v>
          </cell>
          <cell r="G919">
            <v>4</v>
          </cell>
          <cell r="H919">
            <v>0.8</v>
          </cell>
          <cell r="I919" t="str">
            <v>kWh</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15599879.724137928</v>
          </cell>
          <cell r="BX919">
            <v>15599879.724137928</v>
          </cell>
          <cell r="BY919">
            <v>10373.920016551723</v>
          </cell>
          <cell r="BZ919">
            <v>2339.9819586206891</v>
          </cell>
          <cell r="CA919">
            <v>3119.9759448275854</v>
          </cell>
          <cell r="CB919">
            <v>1094.1220800000001</v>
          </cell>
          <cell r="CC919">
            <v>0</v>
          </cell>
          <cell r="CD919">
            <v>16927.999999999996</v>
          </cell>
          <cell r="CE919">
            <v>1299.4080000000001</v>
          </cell>
          <cell r="CF919">
            <v>0</v>
          </cell>
          <cell r="CG919">
            <v>1</v>
          </cell>
          <cell r="CH919">
            <v>1.1876261559404779</v>
          </cell>
          <cell r="CI919">
            <v>1</v>
          </cell>
          <cell r="CJ919">
            <v>17133.285919999998</v>
          </cell>
        </row>
        <row r="920">
          <cell r="A920">
            <v>741</v>
          </cell>
          <cell r="B920" t="str">
            <v xml:space="preserve">             M¸y nÐn Marshall</v>
          </cell>
          <cell r="C920">
            <v>200</v>
          </cell>
          <cell r="D920">
            <v>0.95</v>
          </cell>
          <cell r="E920">
            <v>14</v>
          </cell>
          <cell r="F920">
            <v>2.2000000000000002</v>
          </cell>
          <cell r="G920">
            <v>4</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230900512.8205128</v>
          </cell>
          <cell r="BX920">
            <v>230900512.8205128</v>
          </cell>
          <cell r="BY920">
            <v>153548.84102564101</v>
          </cell>
          <cell r="BZ920">
            <v>25399.056410256409</v>
          </cell>
          <cell r="CA920">
            <v>46180.102564102563</v>
          </cell>
          <cell r="CB920">
            <v>0</v>
          </cell>
          <cell r="CC920">
            <v>0</v>
          </cell>
          <cell r="CD920">
            <v>225128</v>
          </cell>
          <cell r="CE920">
            <v>0</v>
          </cell>
          <cell r="CF920">
            <v>0</v>
          </cell>
          <cell r="CG920">
            <v>1</v>
          </cell>
          <cell r="CH920">
            <v>1</v>
          </cell>
          <cell r="CI920">
            <v>1</v>
          </cell>
          <cell r="CJ920">
            <v>225128</v>
          </cell>
        </row>
        <row r="921">
          <cell r="A921">
            <v>742</v>
          </cell>
          <cell r="B921" t="str">
            <v xml:space="preserve">             M¸y CBR</v>
          </cell>
          <cell r="C921">
            <v>200</v>
          </cell>
          <cell r="D921">
            <v>0.95</v>
          </cell>
          <cell r="E921">
            <v>14</v>
          </cell>
          <cell r="F921">
            <v>2.5</v>
          </cell>
          <cell r="G921">
            <v>4</v>
          </cell>
          <cell r="H921">
            <v>4.0999999999999996</v>
          </cell>
          <cell r="I921" t="str">
            <v>kWh</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68899620.545454532</v>
          </cell>
          <cell r="BX921">
            <v>68899620.545454532</v>
          </cell>
          <cell r="BY921">
            <v>45818.247662727263</v>
          </cell>
          <cell r="BZ921">
            <v>8612.4525681818177</v>
          </cell>
          <cell r="CA921">
            <v>13779.924109090907</v>
          </cell>
          <cell r="CB921">
            <v>5607.3756599999997</v>
          </cell>
          <cell r="CC921">
            <v>0</v>
          </cell>
          <cell r="CD921">
            <v>73818</v>
          </cell>
          <cell r="CE921">
            <v>6659.4659999999994</v>
          </cell>
          <cell r="CF921">
            <v>0</v>
          </cell>
          <cell r="CG921">
            <v>1</v>
          </cell>
          <cell r="CH921">
            <v>1.1876261559404779</v>
          </cell>
          <cell r="CI921">
            <v>1</v>
          </cell>
          <cell r="CJ921">
            <v>74870.090339999995</v>
          </cell>
        </row>
        <row r="922">
          <cell r="A922">
            <v>743</v>
          </cell>
          <cell r="B922" t="str">
            <v xml:space="preserve">             M¸y thÝ nghiÖm thuû lùc quay tay</v>
          </cell>
          <cell r="C922">
            <v>200</v>
          </cell>
          <cell r="D922">
            <v>1</v>
          </cell>
          <cell r="E922">
            <v>14</v>
          </cell>
          <cell r="F922">
            <v>3.5</v>
          </cell>
          <cell r="G922">
            <v>4</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7300465.1162790703</v>
          </cell>
          <cell r="BX922">
            <v>7300465.1162790703</v>
          </cell>
          <cell r="BY922">
            <v>5110.3255813953492</v>
          </cell>
          <cell r="BZ922">
            <v>1277.5813953488373</v>
          </cell>
          <cell r="CA922">
            <v>1460.0930232558139</v>
          </cell>
          <cell r="CB922">
            <v>0</v>
          </cell>
          <cell r="CC922">
            <v>0</v>
          </cell>
          <cell r="CD922">
            <v>7848.0000000000009</v>
          </cell>
          <cell r="CE922">
            <v>0</v>
          </cell>
          <cell r="CF922">
            <v>0</v>
          </cell>
          <cell r="CG922">
            <v>1</v>
          </cell>
          <cell r="CH922">
            <v>1</v>
          </cell>
          <cell r="CI922">
            <v>1</v>
          </cell>
          <cell r="CJ922">
            <v>7848.0000000000009</v>
          </cell>
        </row>
        <row r="923">
          <cell r="A923">
            <v>744</v>
          </cell>
          <cell r="B923" t="str">
            <v xml:space="preserve">             M¸y nÐn 4 t quay tay</v>
          </cell>
          <cell r="C923">
            <v>200</v>
          </cell>
          <cell r="D923">
            <v>1</v>
          </cell>
          <cell r="E923">
            <v>14</v>
          </cell>
          <cell r="F923">
            <v>3.5</v>
          </cell>
          <cell r="G923">
            <v>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6800000</v>
          </cell>
          <cell r="BX923">
            <v>6800000</v>
          </cell>
          <cell r="BY923">
            <v>4760.0000000000009</v>
          </cell>
          <cell r="BZ923">
            <v>1190.0000000000002</v>
          </cell>
          <cell r="CA923">
            <v>1360</v>
          </cell>
          <cell r="CB923">
            <v>0</v>
          </cell>
          <cell r="CC923">
            <v>0</v>
          </cell>
          <cell r="CD923">
            <v>7310.0000000000009</v>
          </cell>
          <cell r="CE923">
            <v>0</v>
          </cell>
          <cell r="CF923">
            <v>0</v>
          </cell>
          <cell r="CG923">
            <v>1</v>
          </cell>
          <cell r="CH923">
            <v>1</v>
          </cell>
          <cell r="CI923">
            <v>1</v>
          </cell>
          <cell r="CJ923">
            <v>7310.0000000000009</v>
          </cell>
        </row>
        <row r="924">
          <cell r="A924">
            <v>745</v>
          </cell>
          <cell r="B924" t="str">
            <v xml:space="preserve">             M¸y nÐn thuû lùc 10 tÊn</v>
          </cell>
          <cell r="C924">
            <v>200</v>
          </cell>
          <cell r="D924">
            <v>0.95</v>
          </cell>
          <cell r="E924">
            <v>14</v>
          </cell>
          <cell r="F924">
            <v>3.5</v>
          </cell>
          <cell r="G924">
            <v>4</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cell r="BR924">
            <v>0</v>
          </cell>
          <cell r="BS924">
            <v>0</v>
          </cell>
          <cell r="BT924">
            <v>0</v>
          </cell>
          <cell r="BU924">
            <v>0</v>
          </cell>
          <cell r="BV924">
            <v>0</v>
          </cell>
          <cell r="BW924">
            <v>18700000</v>
          </cell>
          <cell r="BX924">
            <v>18700000</v>
          </cell>
          <cell r="BY924">
            <v>12435.500000000002</v>
          </cell>
          <cell r="BZ924">
            <v>3272.5000000000005</v>
          </cell>
          <cell r="CA924">
            <v>3740</v>
          </cell>
          <cell r="CB924">
            <v>0</v>
          </cell>
          <cell r="CC924">
            <v>0</v>
          </cell>
          <cell r="CD924">
            <v>19448</v>
          </cell>
          <cell r="CE924">
            <v>0</v>
          </cell>
          <cell r="CF924">
            <v>0</v>
          </cell>
          <cell r="CG924">
            <v>1</v>
          </cell>
          <cell r="CH924">
            <v>1</v>
          </cell>
          <cell r="CI924">
            <v>1</v>
          </cell>
          <cell r="CJ924">
            <v>19448</v>
          </cell>
        </row>
        <row r="925">
          <cell r="A925">
            <v>746</v>
          </cell>
          <cell r="B925" t="str">
            <v xml:space="preserve">             M¸y nÐn thuû lùc 50 tÊn</v>
          </cell>
          <cell r="C925">
            <v>200</v>
          </cell>
          <cell r="D925">
            <v>0.95</v>
          </cell>
          <cell r="E925">
            <v>14</v>
          </cell>
          <cell r="F925">
            <v>3.5</v>
          </cell>
          <cell r="G925">
            <v>4</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31099999.999999996</v>
          </cell>
          <cell r="BX925">
            <v>31099999.999999996</v>
          </cell>
          <cell r="BY925">
            <v>20681.5</v>
          </cell>
          <cell r="BZ925">
            <v>5442.5</v>
          </cell>
          <cell r="CA925">
            <v>6219.9999999999991</v>
          </cell>
          <cell r="CB925">
            <v>0</v>
          </cell>
          <cell r="CC925">
            <v>0</v>
          </cell>
          <cell r="CD925">
            <v>32344</v>
          </cell>
          <cell r="CE925">
            <v>0</v>
          </cell>
          <cell r="CF925">
            <v>0</v>
          </cell>
          <cell r="CG925">
            <v>1</v>
          </cell>
          <cell r="CH925">
            <v>1</v>
          </cell>
          <cell r="CI925">
            <v>1</v>
          </cell>
          <cell r="CJ925">
            <v>32344</v>
          </cell>
        </row>
        <row r="926">
          <cell r="A926">
            <v>747</v>
          </cell>
          <cell r="B926" t="str">
            <v xml:space="preserve">             M¸y nÐn thuû lùc 125 tÊn</v>
          </cell>
          <cell r="C926">
            <v>200</v>
          </cell>
          <cell r="D926">
            <v>0.95</v>
          </cell>
          <cell r="E926">
            <v>14</v>
          </cell>
          <cell r="F926">
            <v>3.5</v>
          </cell>
          <cell r="G926">
            <v>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41600000</v>
          </cell>
          <cell r="BX926">
            <v>41600000</v>
          </cell>
          <cell r="BY926">
            <v>27664.000000000004</v>
          </cell>
          <cell r="BZ926">
            <v>7280.0000000000009</v>
          </cell>
          <cell r="CA926">
            <v>8320</v>
          </cell>
          <cell r="CB926">
            <v>0</v>
          </cell>
          <cell r="CC926">
            <v>0</v>
          </cell>
          <cell r="CD926">
            <v>43264.000000000007</v>
          </cell>
          <cell r="CE926">
            <v>0</v>
          </cell>
          <cell r="CF926">
            <v>0</v>
          </cell>
          <cell r="CG926">
            <v>1</v>
          </cell>
          <cell r="CH926">
            <v>1</v>
          </cell>
          <cell r="CI926">
            <v>1</v>
          </cell>
          <cell r="CJ926">
            <v>43264.000000000007</v>
          </cell>
        </row>
        <row r="927">
          <cell r="A927">
            <v>748</v>
          </cell>
          <cell r="B927" t="str">
            <v xml:space="preserve">             M¸y kÐo nÐn thñy lùc 100T</v>
          </cell>
          <cell r="C927">
            <v>200</v>
          </cell>
          <cell r="D927">
            <v>0.95</v>
          </cell>
          <cell r="E927">
            <v>14</v>
          </cell>
          <cell r="F927">
            <v>3.5</v>
          </cell>
          <cell r="G927">
            <v>4</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45499999.999999993</v>
          </cell>
          <cell r="BX927">
            <v>45499999.999999993</v>
          </cell>
          <cell r="BY927">
            <v>30257.499999999996</v>
          </cell>
          <cell r="BZ927">
            <v>7962.5</v>
          </cell>
          <cell r="CA927">
            <v>9099.9999999999982</v>
          </cell>
          <cell r="CB927">
            <v>0</v>
          </cell>
          <cell r="CC927">
            <v>0</v>
          </cell>
          <cell r="CD927">
            <v>47320</v>
          </cell>
          <cell r="CE927">
            <v>0</v>
          </cell>
          <cell r="CF927">
            <v>0</v>
          </cell>
          <cell r="CG927">
            <v>1</v>
          </cell>
          <cell r="CH927">
            <v>1</v>
          </cell>
          <cell r="CI927">
            <v>1</v>
          </cell>
          <cell r="CJ927">
            <v>47320</v>
          </cell>
        </row>
        <row r="928">
          <cell r="A928">
            <v>749</v>
          </cell>
          <cell r="B928" t="str">
            <v xml:space="preserve">             M¸y kÐo nÐn uèn thuû lùc 25 tÊn</v>
          </cell>
          <cell r="C928">
            <v>200</v>
          </cell>
          <cell r="D928">
            <v>0.95</v>
          </cell>
          <cell r="E928">
            <v>14</v>
          </cell>
          <cell r="F928">
            <v>3.5</v>
          </cell>
          <cell r="G928">
            <v>4</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25199999.999999996</v>
          </cell>
          <cell r="BX928">
            <v>25199999.999999996</v>
          </cell>
          <cell r="BY928">
            <v>16758</v>
          </cell>
          <cell r="BZ928">
            <v>4410</v>
          </cell>
          <cell r="CA928">
            <v>5039.9999999999991</v>
          </cell>
          <cell r="CB928">
            <v>0</v>
          </cell>
          <cell r="CC928">
            <v>0</v>
          </cell>
          <cell r="CD928">
            <v>26208</v>
          </cell>
          <cell r="CE928">
            <v>0</v>
          </cell>
          <cell r="CF928">
            <v>0</v>
          </cell>
          <cell r="CG928">
            <v>1</v>
          </cell>
          <cell r="CH928">
            <v>1</v>
          </cell>
          <cell r="CI928">
            <v>1</v>
          </cell>
          <cell r="CJ928">
            <v>26208</v>
          </cell>
        </row>
        <row r="929">
          <cell r="A929">
            <v>750</v>
          </cell>
          <cell r="B929" t="str">
            <v xml:space="preserve">             M¸y kÐo nÐn uèn thuû lùc 100T</v>
          </cell>
          <cell r="C929">
            <v>200</v>
          </cell>
          <cell r="D929">
            <v>0.95</v>
          </cell>
          <cell r="E929">
            <v>14</v>
          </cell>
          <cell r="F929">
            <v>2.2000000000000002</v>
          </cell>
          <cell r="G929">
            <v>4</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210500512.8205128</v>
          </cell>
          <cell r="BX929">
            <v>210500512.8205128</v>
          </cell>
          <cell r="BY929">
            <v>139982.84102564101</v>
          </cell>
          <cell r="BZ929">
            <v>23155.056410256409</v>
          </cell>
          <cell r="CA929">
            <v>42100.102564102563</v>
          </cell>
          <cell r="CB929">
            <v>0</v>
          </cell>
          <cell r="CC929">
            <v>0</v>
          </cell>
          <cell r="CD929">
            <v>205238</v>
          </cell>
          <cell r="CE929">
            <v>0</v>
          </cell>
          <cell r="CF929">
            <v>0</v>
          </cell>
          <cell r="CG929">
            <v>1</v>
          </cell>
          <cell r="CH929">
            <v>1</v>
          </cell>
          <cell r="CI929">
            <v>1</v>
          </cell>
          <cell r="CJ929">
            <v>205238</v>
          </cell>
        </row>
        <row r="930">
          <cell r="A930">
            <v>751</v>
          </cell>
          <cell r="B930" t="str">
            <v xml:space="preserve">             M¸y gia t¶i - 20 T</v>
          </cell>
          <cell r="C930">
            <v>200</v>
          </cell>
          <cell r="D930">
            <v>0.95</v>
          </cell>
          <cell r="E930">
            <v>14</v>
          </cell>
          <cell r="F930">
            <v>3.5</v>
          </cell>
          <cell r="G930">
            <v>4</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32499999.999999996</v>
          </cell>
          <cell r="BX930">
            <v>32499999.999999996</v>
          </cell>
          <cell r="BY930">
            <v>21612.5</v>
          </cell>
          <cell r="BZ930">
            <v>5687.5</v>
          </cell>
          <cell r="CA930">
            <v>6499.9999999999991</v>
          </cell>
          <cell r="CB930">
            <v>0</v>
          </cell>
          <cell r="CC930">
            <v>0</v>
          </cell>
          <cell r="CD930">
            <v>33800</v>
          </cell>
          <cell r="CE930">
            <v>0</v>
          </cell>
          <cell r="CF930">
            <v>0</v>
          </cell>
          <cell r="CG930">
            <v>1</v>
          </cell>
          <cell r="CH930">
            <v>1</v>
          </cell>
          <cell r="CI930">
            <v>1</v>
          </cell>
          <cell r="CJ930">
            <v>33800</v>
          </cell>
        </row>
        <row r="931">
          <cell r="A931">
            <v>752</v>
          </cell>
          <cell r="B931" t="str">
            <v xml:space="preserve">             M¸y caragrang (lµm thÝ nghiÖm ch¶y)</v>
          </cell>
          <cell r="C931">
            <v>200</v>
          </cell>
          <cell r="D931">
            <v>1</v>
          </cell>
          <cell r="E931">
            <v>14</v>
          </cell>
          <cell r="F931">
            <v>3.5</v>
          </cell>
          <cell r="G931">
            <v>4</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5500465.1162790703</v>
          </cell>
          <cell r="BX931">
            <v>5500465.1162790703</v>
          </cell>
          <cell r="BY931">
            <v>3850.3255813953497</v>
          </cell>
          <cell r="BZ931">
            <v>962.58139534883742</v>
          </cell>
          <cell r="CA931">
            <v>1100.0930232558139</v>
          </cell>
          <cell r="CB931">
            <v>0</v>
          </cell>
          <cell r="CC931">
            <v>0</v>
          </cell>
          <cell r="CD931">
            <v>5913.0000000000009</v>
          </cell>
          <cell r="CE931">
            <v>0</v>
          </cell>
          <cell r="CF931">
            <v>0</v>
          </cell>
          <cell r="CG931">
            <v>1</v>
          </cell>
          <cell r="CH931">
            <v>1</v>
          </cell>
          <cell r="CI931">
            <v>1</v>
          </cell>
          <cell r="CJ931">
            <v>5913.0000000000009</v>
          </cell>
        </row>
        <row r="932">
          <cell r="A932">
            <v>753</v>
          </cell>
          <cell r="B932" t="str">
            <v xml:space="preserve">             M¸y x¸c ®Þnh hÖ sè thÊm</v>
          </cell>
          <cell r="C932">
            <v>200</v>
          </cell>
          <cell r="D932">
            <v>0.95</v>
          </cell>
          <cell r="E932">
            <v>14</v>
          </cell>
          <cell r="F932">
            <v>2.5</v>
          </cell>
          <cell r="G932">
            <v>4</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75400000</v>
          </cell>
          <cell r="BX932">
            <v>75400000</v>
          </cell>
          <cell r="BY932">
            <v>50141.000000000007</v>
          </cell>
          <cell r="BZ932">
            <v>9425</v>
          </cell>
          <cell r="CA932">
            <v>15080</v>
          </cell>
          <cell r="CB932">
            <v>0</v>
          </cell>
          <cell r="CC932">
            <v>0</v>
          </cell>
          <cell r="CD932">
            <v>74646</v>
          </cell>
          <cell r="CE932">
            <v>0</v>
          </cell>
          <cell r="CF932">
            <v>0</v>
          </cell>
          <cell r="CG932">
            <v>1</v>
          </cell>
          <cell r="CH932">
            <v>1</v>
          </cell>
          <cell r="CI932">
            <v>1</v>
          </cell>
          <cell r="CJ932">
            <v>74646</v>
          </cell>
        </row>
        <row r="933">
          <cell r="A933">
            <v>754</v>
          </cell>
          <cell r="B933" t="str">
            <v xml:space="preserve">             M¸y ®o PH</v>
          </cell>
          <cell r="C933">
            <v>200</v>
          </cell>
          <cell r="D933">
            <v>1</v>
          </cell>
          <cell r="E933">
            <v>14</v>
          </cell>
          <cell r="F933">
            <v>3.5</v>
          </cell>
          <cell r="G933">
            <v>4</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cell r="BO933">
            <v>0</v>
          </cell>
          <cell r="BP933">
            <v>0</v>
          </cell>
          <cell r="BQ933">
            <v>0</v>
          </cell>
          <cell r="BR933">
            <v>0</v>
          </cell>
          <cell r="BS933">
            <v>0</v>
          </cell>
          <cell r="BT933">
            <v>0</v>
          </cell>
          <cell r="BU933">
            <v>0</v>
          </cell>
          <cell r="BV933">
            <v>0</v>
          </cell>
          <cell r="BW933">
            <v>8100465.1162790703</v>
          </cell>
          <cell r="BX933">
            <v>8100465.1162790703</v>
          </cell>
          <cell r="BY933">
            <v>5670.3255813953501</v>
          </cell>
          <cell r="BZ933">
            <v>1417.5813953488375</v>
          </cell>
          <cell r="CA933">
            <v>1620.0930232558139</v>
          </cell>
          <cell r="CB933">
            <v>0</v>
          </cell>
          <cell r="CC933">
            <v>0</v>
          </cell>
          <cell r="CD933">
            <v>8708.0000000000018</v>
          </cell>
          <cell r="CE933">
            <v>0</v>
          </cell>
          <cell r="CF933">
            <v>0</v>
          </cell>
          <cell r="CG933">
            <v>1</v>
          </cell>
          <cell r="CH933">
            <v>1</v>
          </cell>
          <cell r="CI933">
            <v>1</v>
          </cell>
          <cell r="CJ933">
            <v>8708.0000000000018</v>
          </cell>
        </row>
        <row r="934">
          <cell r="A934">
            <v>755</v>
          </cell>
          <cell r="B934" t="str">
            <v xml:space="preserve">             M¸y ®o ©m thanh</v>
          </cell>
          <cell r="C934">
            <v>200</v>
          </cell>
          <cell r="D934">
            <v>1</v>
          </cell>
          <cell r="E934">
            <v>14</v>
          </cell>
          <cell r="F934">
            <v>3.5</v>
          </cell>
          <cell r="G934">
            <v>4</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7300465.1162790703</v>
          </cell>
          <cell r="BX934">
            <v>7300465.1162790703</v>
          </cell>
          <cell r="BY934">
            <v>5110.3255813953492</v>
          </cell>
          <cell r="BZ934">
            <v>1277.5813953488373</v>
          </cell>
          <cell r="CA934">
            <v>1460.0930232558139</v>
          </cell>
          <cell r="CB934">
            <v>0</v>
          </cell>
          <cell r="CC934">
            <v>0</v>
          </cell>
          <cell r="CD934">
            <v>7848.0000000000009</v>
          </cell>
          <cell r="CE934">
            <v>0</v>
          </cell>
          <cell r="CF934">
            <v>0</v>
          </cell>
          <cell r="CG934">
            <v>1</v>
          </cell>
          <cell r="CH934">
            <v>1</v>
          </cell>
          <cell r="CI934">
            <v>1</v>
          </cell>
          <cell r="CJ934">
            <v>7848.0000000000009</v>
          </cell>
        </row>
        <row r="935">
          <cell r="A935">
            <v>756</v>
          </cell>
          <cell r="B935" t="str">
            <v xml:space="preserve">             M¸y ®o chiÒu dµy mµng s¬n</v>
          </cell>
          <cell r="C935">
            <v>200</v>
          </cell>
          <cell r="D935">
            <v>0.95</v>
          </cell>
          <cell r="E935">
            <v>14</v>
          </cell>
          <cell r="F935">
            <v>2.5</v>
          </cell>
          <cell r="G935">
            <v>4</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94000000</v>
          </cell>
          <cell r="BX935">
            <v>94000000</v>
          </cell>
          <cell r="BY935">
            <v>62510.000000000007</v>
          </cell>
          <cell r="BZ935">
            <v>11750</v>
          </cell>
          <cell r="CA935">
            <v>18800</v>
          </cell>
          <cell r="CB935">
            <v>0</v>
          </cell>
          <cell r="CC935">
            <v>0</v>
          </cell>
          <cell r="CD935">
            <v>93060</v>
          </cell>
          <cell r="CE935">
            <v>0</v>
          </cell>
          <cell r="CF935">
            <v>0</v>
          </cell>
          <cell r="CG935">
            <v>1</v>
          </cell>
          <cell r="CH935">
            <v>1</v>
          </cell>
          <cell r="CI935">
            <v>1</v>
          </cell>
          <cell r="CJ935">
            <v>93060</v>
          </cell>
        </row>
        <row r="936">
          <cell r="A936">
            <v>757</v>
          </cell>
          <cell r="B936" t="str">
            <v xml:space="preserve">             M¸y ®o ®iÖn thÕ thÝ nghiÖm ¨n mßn cèt thÐp trong bª t«ng</v>
          </cell>
          <cell r="C936">
            <v>200</v>
          </cell>
          <cell r="D936">
            <v>0.95</v>
          </cell>
          <cell r="E936">
            <v>14</v>
          </cell>
          <cell r="F936">
            <v>2.5</v>
          </cell>
          <cell r="G936">
            <v>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80600000</v>
          </cell>
          <cell r="BX936">
            <v>80600000</v>
          </cell>
          <cell r="BY936">
            <v>53599.000000000007</v>
          </cell>
          <cell r="BZ936">
            <v>10075</v>
          </cell>
          <cell r="CA936">
            <v>16120</v>
          </cell>
          <cell r="CB936">
            <v>0</v>
          </cell>
          <cell r="CC936">
            <v>0</v>
          </cell>
          <cell r="CD936">
            <v>79794</v>
          </cell>
          <cell r="CE936">
            <v>0</v>
          </cell>
          <cell r="CF936">
            <v>0</v>
          </cell>
          <cell r="CG936">
            <v>1</v>
          </cell>
          <cell r="CH936">
            <v>1</v>
          </cell>
          <cell r="CI936">
            <v>1</v>
          </cell>
          <cell r="CJ936">
            <v>79794</v>
          </cell>
        </row>
        <row r="937">
          <cell r="A937">
            <v>758</v>
          </cell>
          <cell r="B937" t="str">
            <v xml:space="preserve">             M¸y ®o vÕt nøt</v>
          </cell>
          <cell r="C937">
            <v>200</v>
          </cell>
          <cell r="D937">
            <v>0.95</v>
          </cell>
          <cell r="E937">
            <v>14</v>
          </cell>
          <cell r="F937">
            <v>3.5</v>
          </cell>
          <cell r="G937">
            <v>4</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14199999.999999998</v>
          </cell>
          <cell r="BX937">
            <v>14199999.999999998</v>
          </cell>
          <cell r="BY937">
            <v>9443</v>
          </cell>
          <cell r="BZ937">
            <v>2485</v>
          </cell>
          <cell r="CA937">
            <v>2839.9999999999995</v>
          </cell>
          <cell r="CB937">
            <v>0</v>
          </cell>
          <cell r="CC937">
            <v>0</v>
          </cell>
          <cell r="CD937">
            <v>14768</v>
          </cell>
          <cell r="CE937">
            <v>0</v>
          </cell>
          <cell r="CF937">
            <v>0</v>
          </cell>
          <cell r="CG937">
            <v>1</v>
          </cell>
          <cell r="CH937">
            <v>1</v>
          </cell>
          <cell r="CI937">
            <v>1</v>
          </cell>
          <cell r="CJ937">
            <v>14768</v>
          </cell>
        </row>
        <row r="938">
          <cell r="A938">
            <v>759</v>
          </cell>
          <cell r="B938" t="str">
            <v xml:space="preserve">             M¸y ®o tèc ®é ¨n mßn cèt thÐp trong bª t«ng</v>
          </cell>
          <cell r="C938">
            <v>200</v>
          </cell>
          <cell r="D938">
            <v>0.95</v>
          </cell>
          <cell r="E938">
            <v>14</v>
          </cell>
          <cell r="F938">
            <v>2.2000000000000002</v>
          </cell>
          <cell r="G938">
            <v>4</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116900512.82051282</v>
          </cell>
          <cell r="BX938">
            <v>116900512.82051282</v>
          </cell>
          <cell r="BY938">
            <v>77738.841025641028</v>
          </cell>
          <cell r="BZ938">
            <v>12859.056410256409</v>
          </cell>
          <cell r="CA938">
            <v>23380.102564102566</v>
          </cell>
          <cell r="CB938">
            <v>0</v>
          </cell>
          <cell r="CC938">
            <v>0</v>
          </cell>
          <cell r="CD938">
            <v>113978</v>
          </cell>
          <cell r="CE938">
            <v>0</v>
          </cell>
          <cell r="CF938">
            <v>0</v>
          </cell>
          <cell r="CG938">
            <v>1</v>
          </cell>
          <cell r="CH938">
            <v>1</v>
          </cell>
          <cell r="CI938">
            <v>1</v>
          </cell>
          <cell r="CJ938">
            <v>113978</v>
          </cell>
        </row>
        <row r="939">
          <cell r="A939">
            <v>760</v>
          </cell>
          <cell r="B939" t="str">
            <v xml:space="preserve">             M¸y ®o ®é thÊm cña Ion Clo</v>
          </cell>
          <cell r="C939">
            <v>200</v>
          </cell>
          <cell r="D939">
            <v>0.95</v>
          </cell>
          <cell r="E939">
            <v>14</v>
          </cell>
          <cell r="F939">
            <v>2</v>
          </cell>
          <cell r="G939">
            <v>4</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169100518.13471502</v>
          </cell>
          <cell r="BX939">
            <v>169100518.13471502</v>
          </cell>
          <cell r="BY939">
            <v>112451.8445595855</v>
          </cell>
          <cell r="BZ939">
            <v>16910.051813471502</v>
          </cell>
          <cell r="CA939">
            <v>33820.103626943004</v>
          </cell>
          <cell r="CB939">
            <v>0</v>
          </cell>
          <cell r="CC939">
            <v>0</v>
          </cell>
          <cell r="CD939">
            <v>163182</v>
          </cell>
          <cell r="CE939">
            <v>0</v>
          </cell>
          <cell r="CF939">
            <v>0</v>
          </cell>
          <cell r="CG939">
            <v>1</v>
          </cell>
          <cell r="CH939">
            <v>1</v>
          </cell>
          <cell r="CI939">
            <v>1</v>
          </cell>
          <cell r="CJ939">
            <v>163182</v>
          </cell>
        </row>
        <row r="940">
          <cell r="A940">
            <v>761</v>
          </cell>
          <cell r="B940" t="str">
            <v xml:space="preserve">             Dông cô ®o ®é ch¸y cña than</v>
          </cell>
          <cell r="C940">
            <v>200</v>
          </cell>
          <cell r="D940">
            <v>0.95</v>
          </cell>
          <cell r="E940">
            <v>14</v>
          </cell>
          <cell r="F940">
            <v>3.5</v>
          </cell>
          <cell r="G940">
            <v>4</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10500000</v>
          </cell>
          <cell r="BX940">
            <v>10500000</v>
          </cell>
          <cell r="BY940">
            <v>6982.5000000000009</v>
          </cell>
          <cell r="BZ940">
            <v>1837.5000000000002</v>
          </cell>
          <cell r="CA940">
            <v>2100</v>
          </cell>
          <cell r="CB940">
            <v>0</v>
          </cell>
          <cell r="CC940">
            <v>0</v>
          </cell>
          <cell r="CD940">
            <v>10920.000000000002</v>
          </cell>
          <cell r="CE940">
            <v>0</v>
          </cell>
          <cell r="CF940">
            <v>0</v>
          </cell>
          <cell r="CG940">
            <v>1</v>
          </cell>
          <cell r="CH940">
            <v>1</v>
          </cell>
          <cell r="CI940">
            <v>1</v>
          </cell>
          <cell r="CJ940">
            <v>10920.000000000002</v>
          </cell>
        </row>
        <row r="941">
          <cell r="A941">
            <v>762</v>
          </cell>
          <cell r="B941" t="str">
            <v xml:space="preserve">             M¸y ®o gia tèc</v>
          </cell>
          <cell r="C941">
            <v>200</v>
          </cell>
          <cell r="D941">
            <v>0.95</v>
          </cell>
          <cell r="E941">
            <v>14</v>
          </cell>
          <cell r="F941">
            <v>2.5</v>
          </cell>
          <cell r="G941">
            <v>4</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85800000</v>
          </cell>
          <cell r="BX941">
            <v>85800000</v>
          </cell>
          <cell r="BY941">
            <v>57057.000000000007</v>
          </cell>
          <cell r="BZ941">
            <v>10725</v>
          </cell>
          <cell r="CA941">
            <v>17160</v>
          </cell>
          <cell r="CB941">
            <v>0</v>
          </cell>
          <cell r="CC941">
            <v>0</v>
          </cell>
          <cell r="CD941">
            <v>84942</v>
          </cell>
          <cell r="CE941">
            <v>0</v>
          </cell>
          <cell r="CF941">
            <v>0</v>
          </cell>
          <cell r="CG941">
            <v>1</v>
          </cell>
          <cell r="CH941">
            <v>1</v>
          </cell>
          <cell r="CI941">
            <v>1</v>
          </cell>
          <cell r="CJ941">
            <v>84942</v>
          </cell>
        </row>
        <row r="942">
          <cell r="A942">
            <v>763</v>
          </cell>
          <cell r="B942" t="str">
            <v xml:space="preserve">             M¸y ghi nhiÖt æn ®Þnh</v>
          </cell>
          <cell r="C942">
            <v>200</v>
          </cell>
          <cell r="D942">
            <v>0.95</v>
          </cell>
          <cell r="E942">
            <v>14</v>
          </cell>
          <cell r="F942">
            <v>3.5</v>
          </cell>
          <cell r="G942">
            <v>4</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14699999.999999998</v>
          </cell>
          <cell r="BX942">
            <v>14699999.999999998</v>
          </cell>
          <cell r="BY942">
            <v>9775.5</v>
          </cell>
          <cell r="BZ942">
            <v>2572.5</v>
          </cell>
          <cell r="CA942">
            <v>2939.9999999999995</v>
          </cell>
          <cell r="CB942">
            <v>0</v>
          </cell>
          <cell r="CC942">
            <v>0</v>
          </cell>
          <cell r="CD942">
            <v>15288</v>
          </cell>
          <cell r="CE942">
            <v>0</v>
          </cell>
          <cell r="CF942">
            <v>0</v>
          </cell>
          <cell r="CG942">
            <v>1</v>
          </cell>
          <cell r="CH942">
            <v>1</v>
          </cell>
          <cell r="CI942">
            <v>1</v>
          </cell>
          <cell r="CJ942">
            <v>15288</v>
          </cell>
        </row>
        <row r="943">
          <cell r="A943">
            <v>764</v>
          </cell>
          <cell r="B943" t="str">
            <v xml:space="preserve">             M¸y ®o chuyÓn vÞ</v>
          </cell>
          <cell r="C943">
            <v>200</v>
          </cell>
          <cell r="D943">
            <v>0.95</v>
          </cell>
          <cell r="E943">
            <v>14</v>
          </cell>
          <cell r="F943">
            <v>2.5</v>
          </cell>
          <cell r="G943">
            <v>4</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53000000</v>
          </cell>
          <cell r="BX943">
            <v>53000000</v>
          </cell>
          <cell r="BY943">
            <v>35245.000000000007</v>
          </cell>
          <cell r="BZ943">
            <v>6625</v>
          </cell>
          <cell r="CA943">
            <v>10600</v>
          </cell>
          <cell r="CB943">
            <v>0</v>
          </cell>
          <cell r="CC943">
            <v>0</v>
          </cell>
          <cell r="CD943">
            <v>52470.000000000007</v>
          </cell>
          <cell r="CE943">
            <v>0</v>
          </cell>
          <cell r="CF943">
            <v>0</v>
          </cell>
          <cell r="CG943">
            <v>1</v>
          </cell>
          <cell r="CH943">
            <v>1</v>
          </cell>
          <cell r="CI943">
            <v>1</v>
          </cell>
          <cell r="CJ943">
            <v>52470.000000000007</v>
          </cell>
        </row>
        <row r="944">
          <cell r="A944">
            <v>765</v>
          </cell>
          <cell r="B944" t="str">
            <v xml:space="preserve">             M¸y x¸c ®Þnh m«®un</v>
          </cell>
          <cell r="C944">
            <v>200</v>
          </cell>
          <cell r="D944">
            <v>0.95</v>
          </cell>
          <cell r="E944">
            <v>14</v>
          </cell>
          <cell r="F944">
            <v>3</v>
          </cell>
          <cell r="G944">
            <v>4</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27300492.610837437</v>
          </cell>
          <cell r="BX944">
            <v>27300492.610837437</v>
          </cell>
          <cell r="BY944">
            <v>18154.827586206895</v>
          </cell>
          <cell r="BZ944">
            <v>4095.0738916256155</v>
          </cell>
          <cell r="CA944">
            <v>5460.0985221674873</v>
          </cell>
          <cell r="CB944">
            <v>0</v>
          </cell>
          <cell r="CC944">
            <v>0</v>
          </cell>
          <cell r="CD944">
            <v>27710</v>
          </cell>
          <cell r="CE944">
            <v>0</v>
          </cell>
          <cell r="CF944">
            <v>0</v>
          </cell>
          <cell r="CG944">
            <v>1</v>
          </cell>
          <cell r="CH944">
            <v>1</v>
          </cell>
          <cell r="CI944">
            <v>1</v>
          </cell>
          <cell r="CJ944">
            <v>27710</v>
          </cell>
        </row>
        <row r="945">
          <cell r="A945">
            <v>766</v>
          </cell>
          <cell r="B945" t="str">
            <v xml:space="preserve">             M¸y so mµu ngän löa</v>
          </cell>
          <cell r="C945">
            <v>200</v>
          </cell>
          <cell r="D945">
            <v>0.95</v>
          </cell>
          <cell r="E945">
            <v>14</v>
          </cell>
          <cell r="F945">
            <v>3</v>
          </cell>
          <cell r="G945">
            <v>4</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36400000</v>
          </cell>
          <cell r="BX945">
            <v>36400000</v>
          </cell>
          <cell r="BY945">
            <v>24206</v>
          </cell>
          <cell r="BZ945">
            <v>5460</v>
          </cell>
          <cell r="CA945">
            <v>7280</v>
          </cell>
          <cell r="CB945">
            <v>0</v>
          </cell>
          <cell r="CC945">
            <v>0</v>
          </cell>
          <cell r="CD945">
            <v>36946</v>
          </cell>
          <cell r="CE945">
            <v>0</v>
          </cell>
          <cell r="CF945">
            <v>0</v>
          </cell>
          <cell r="CG945">
            <v>1</v>
          </cell>
          <cell r="CH945">
            <v>1</v>
          </cell>
          <cell r="CI945">
            <v>1</v>
          </cell>
          <cell r="CJ945">
            <v>36946</v>
          </cell>
        </row>
        <row r="946">
          <cell r="A946">
            <v>767</v>
          </cell>
          <cell r="B946" t="str">
            <v xml:space="preserve">             M¸y so mµu quang ®iÖn</v>
          </cell>
          <cell r="C946">
            <v>200</v>
          </cell>
          <cell r="D946">
            <v>0.95</v>
          </cell>
          <cell r="E946">
            <v>14</v>
          </cell>
          <cell r="F946">
            <v>2.5</v>
          </cell>
          <cell r="G946">
            <v>4</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93600000</v>
          </cell>
          <cell r="BX946">
            <v>93600000</v>
          </cell>
          <cell r="BY946">
            <v>62244.000000000007</v>
          </cell>
          <cell r="BZ946">
            <v>11700</v>
          </cell>
          <cell r="CA946">
            <v>18720</v>
          </cell>
          <cell r="CB946">
            <v>0</v>
          </cell>
          <cell r="CC946">
            <v>0</v>
          </cell>
          <cell r="CD946">
            <v>92664</v>
          </cell>
          <cell r="CE946">
            <v>0</v>
          </cell>
          <cell r="CF946">
            <v>0</v>
          </cell>
          <cell r="CG946">
            <v>1</v>
          </cell>
          <cell r="CH946">
            <v>1</v>
          </cell>
          <cell r="CI946">
            <v>1</v>
          </cell>
          <cell r="CJ946">
            <v>92664</v>
          </cell>
        </row>
        <row r="947">
          <cell r="A947">
            <v>768</v>
          </cell>
          <cell r="B947" t="str">
            <v xml:space="preserve">             M¸y ®o ®é d·n dµi Bitum</v>
          </cell>
          <cell r="C947">
            <v>200</v>
          </cell>
          <cell r="D947">
            <v>0.95</v>
          </cell>
          <cell r="E947">
            <v>14</v>
          </cell>
          <cell r="F947">
            <v>2.5</v>
          </cell>
          <cell r="G947">
            <v>4</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54600000</v>
          </cell>
          <cell r="BX947">
            <v>54600000</v>
          </cell>
          <cell r="BY947">
            <v>36309.000000000007</v>
          </cell>
          <cell r="BZ947">
            <v>6825</v>
          </cell>
          <cell r="CA947">
            <v>10920</v>
          </cell>
          <cell r="CB947">
            <v>0</v>
          </cell>
          <cell r="CC947">
            <v>0</v>
          </cell>
          <cell r="CD947">
            <v>54054.000000000007</v>
          </cell>
          <cell r="CE947">
            <v>0</v>
          </cell>
          <cell r="CF947">
            <v>0</v>
          </cell>
          <cell r="CG947">
            <v>1</v>
          </cell>
          <cell r="CH947">
            <v>1</v>
          </cell>
          <cell r="CI947">
            <v>1</v>
          </cell>
          <cell r="CJ947">
            <v>54054.000000000007</v>
          </cell>
        </row>
        <row r="948">
          <cell r="A948">
            <v>769</v>
          </cell>
          <cell r="B948" t="str">
            <v xml:space="preserve">             M¸y chiÕt nhùa (Xèc lÐt)</v>
          </cell>
          <cell r="C948">
            <v>200</v>
          </cell>
          <cell r="D948">
            <v>1</v>
          </cell>
          <cell r="E948">
            <v>14</v>
          </cell>
          <cell r="F948">
            <v>3.5</v>
          </cell>
          <cell r="G948">
            <v>4</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7700465.1162790703</v>
          </cell>
          <cell r="BX948">
            <v>7700465.1162790703</v>
          </cell>
          <cell r="BY948">
            <v>5390.3255813953501</v>
          </cell>
          <cell r="BZ948">
            <v>1347.5813953488375</v>
          </cell>
          <cell r="CA948">
            <v>1540.0930232558139</v>
          </cell>
          <cell r="CB948">
            <v>0</v>
          </cell>
          <cell r="CC948">
            <v>0</v>
          </cell>
          <cell r="CD948">
            <v>8278.0000000000018</v>
          </cell>
          <cell r="CE948">
            <v>0</v>
          </cell>
          <cell r="CF948">
            <v>0</v>
          </cell>
          <cell r="CG948">
            <v>1</v>
          </cell>
          <cell r="CH948">
            <v>1</v>
          </cell>
          <cell r="CI948">
            <v>1</v>
          </cell>
          <cell r="CJ948">
            <v>8278.0000000000018</v>
          </cell>
        </row>
        <row r="949">
          <cell r="A949">
            <v>770</v>
          </cell>
          <cell r="B949" t="str">
            <v xml:space="preserve">             Bé thÝ nghiÖm ®é co ngãt, tr­¬ng në</v>
          </cell>
          <cell r="C949">
            <v>200</v>
          </cell>
          <cell r="D949">
            <v>0.95</v>
          </cell>
          <cell r="E949">
            <v>14</v>
          </cell>
          <cell r="F949">
            <v>3.5</v>
          </cell>
          <cell r="G949">
            <v>4</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12699999.999999998</v>
          </cell>
          <cell r="BX949">
            <v>12699999.999999998</v>
          </cell>
          <cell r="BY949">
            <v>8445.5</v>
          </cell>
          <cell r="BZ949">
            <v>2222.5</v>
          </cell>
          <cell r="CA949">
            <v>2539.9999999999995</v>
          </cell>
          <cell r="CB949">
            <v>0</v>
          </cell>
          <cell r="CC949">
            <v>0</v>
          </cell>
          <cell r="CD949">
            <v>13208</v>
          </cell>
          <cell r="CE949">
            <v>0</v>
          </cell>
          <cell r="CF949">
            <v>0</v>
          </cell>
          <cell r="CG949">
            <v>1</v>
          </cell>
          <cell r="CH949">
            <v>1</v>
          </cell>
          <cell r="CI949">
            <v>1</v>
          </cell>
          <cell r="CJ949">
            <v>13208</v>
          </cell>
        </row>
        <row r="950">
          <cell r="A950">
            <v>771</v>
          </cell>
          <cell r="B950" t="str">
            <v xml:space="preserve">             ThiÕt bÞ thö tû diÖn</v>
          </cell>
          <cell r="C950">
            <v>200</v>
          </cell>
          <cell r="D950">
            <v>0.95</v>
          </cell>
          <cell r="E950">
            <v>14</v>
          </cell>
          <cell r="F950">
            <v>3.5</v>
          </cell>
          <cell r="G950">
            <v>4</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13799999.999999998</v>
          </cell>
          <cell r="BX950">
            <v>13799999.999999998</v>
          </cell>
          <cell r="BY950">
            <v>9177</v>
          </cell>
          <cell r="BZ950">
            <v>2415</v>
          </cell>
          <cell r="CA950">
            <v>2759.9999999999995</v>
          </cell>
          <cell r="CB950">
            <v>0</v>
          </cell>
          <cell r="CC950">
            <v>0</v>
          </cell>
          <cell r="CD950">
            <v>14352</v>
          </cell>
          <cell r="CE950">
            <v>0</v>
          </cell>
          <cell r="CF950">
            <v>0</v>
          </cell>
          <cell r="CG950">
            <v>1</v>
          </cell>
          <cell r="CH950">
            <v>1</v>
          </cell>
          <cell r="CI950">
            <v>1</v>
          </cell>
          <cell r="CJ950">
            <v>14352</v>
          </cell>
        </row>
        <row r="951">
          <cell r="A951">
            <v>772</v>
          </cell>
          <cell r="B951" t="str">
            <v xml:space="preserve">             Bµn d»n</v>
          </cell>
          <cell r="C951">
            <v>200</v>
          </cell>
          <cell r="D951">
            <v>0.95</v>
          </cell>
          <cell r="E951">
            <v>14</v>
          </cell>
          <cell r="F951">
            <v>3.5</v>
          </cell>
          <cell r="G951">
            <v>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23399999.999999996</v>
          </cell>
          <cell r="BX951">
            <v>23399999.999999996</v>
          </cell>
          <cell r="BY951">
            <v>15561</v>
          </cell>
          <cell r="BZ951">
            <v>4095</v>
          </cell>
          <cell r="CA951">
            <v>4679.9999999999991</v>
          </cell>
          <cell r="CB951">
            <v>0</v>
          </cell>
          <cell r="CC951">
            <v>0</v>
          </cell>
          <cell r="CD951">
            <v>24336</v>
          </cell>
          <cell r="CE951">
            <v>0</v>
          </cell>
          <cell r="CF951">
            <v>0</v>
          </cell>
          <cell r="CG951">
            <v>1</v>
          </cell>
          <cell r="CH951">
            <v>1</v>
          </cell>
          <cell r="CI951">
            <v>1</v>
          </cell>
          <cell r="CJ951">
            <v>24336</v>
          </cell>
        </row>
        <row r="952">
          <cell r="A952">
            <v>773</v>
          </cell>
          <cell r="B952" t="str">
            <v xml:space="preserve">             Bµn rung</v>
          </cell>
          <cell r="C952">
            <v>200</v>
          </cell>
          <cell r="D952">
            <v>1</v>
          </cell>
          <cell r="E952">
            <v>14</v>
          </cell>
          <cell r="F952">
            <v>3.5</v>
          </cell>
          <cell r="G952">
            <v>4</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0</v>
          </cell>
          <cell r="BU952">
            <v>0</v>
          </cell>
          <cell r="BV952">
            <v>0</v>
          </cell>
          <cell r="BW952">
            <v>8500465.1162790693</v>
          </cell>
          <cell r="BX952">
            <v>8500465.1162790693</v>
          </cell>
          <cell r="BY952">
            <v>5950.3255813953492</v>
          </cell>
          <cell r="BZ952">
            <v>1487.5813953488373</v>
          </cell>
          <cell r="CA952">
            <v>1700.0930232558139</v>
          </cell>
          <cell r="CB952">
            <v>0</v>
          </cell>
          <cell r="CC952">
            <v>0</v>
          </cell>
          <cell r="CD952">
            <v>9138</v>
          </cell>
          <cell r="CE952">
            <v>0</v>
          </cell>
          <cell r="CF952">
            <v>0</v>
          </cell>
          <cell r="CG952">
            <v>1</v>
          </cell>
          <cell r="CH952">
            <v>1</v>
          </cell>
          <cell r="CI952">
            <v>1</v>
          </cell>
          <cell r="CJ952">
            <v>9138</v>
          </cell>
        </row>
        <row r="953">
          <cell r="A953">
            <v>774</v>
          </cell>
          <cell r="B953" t="str">
            <v xml:space="preserve">             M¸y khuÊy b»ng tõ</v>
          </cell>
          <cell r="C953">
            <v>200</v>
          </cell>
          <cell r="D953">
            <v>0.95</v>
          </cell>
          <cell r="E953">
            <v>14</v>
          </cell>
          <cell r="F953">
            <v>3.5</v>
          </cell>
          <cell r="G953">
            <v>4</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13299999.999999998</v>
          </cell>
          <cell r="BX953">
            <v>13299999.999999998</v>
          </cell>
          <cell r="BY953">
            <v>8844.5</v>
          </cell>
          <cell r="BZ953">
            <v>2327.5</v>
          </cell>
          <cell r="CA953">
            <v>2659.9999999999995</v>
          </cell>
          <cell r="CB953">
            <v>0</v>
          </cell>
          <cell r="CC953">
            <v>0</v>
          </cell>
          <cell r="CD953">
            <v>13832</v>
          </cell>
          <cell r="CE953">
            <v>0</v>
          </cell>
          <cell r="CF953">
            <v>0</v>
          </cell>
          <cell r="CG953">
            <v>1</v>
          </cell>
          <cell r="CH953">
            <v>1</v>
          </cell>
          <cell r="CI953">
            <v>1</v>
          </cell>
          <cell r="CJ953">
            <v>13832</v>
          </cell>
        </row>
        <row r="954">
          <cell r="A954">
            <v>775</v>
          </cell>
          <cell r="B954" t="str">
            <v xml:space="preserve">             M¸y khuÊy cÇm tay  NAG-2</v>
          </cell>
          <cell r="C954">
            <v>200</v>
          </cell>
          <cell r="D954">
            <v>1</v>
          </cell>
          <cell r="E954">
            <v>14</v>
          </cell>
          <cell r="F954">
            <v>3.5</v>
          </cell>
          <cell r="G954">
            <v>4</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7900465.1162790703</v>
          </cell>
          <cell r="BX954">
            <v>7900465.1162790703</v>
          </cell>
          <cell r="BY954">
            <v>5530.3255813953501</v>
          </cell>
          <cell r="BZ954">
            <v>1382.5813953488375</v>
          </cell>
          <cell r="CA954">
            <v>1580.0930232558139</v>
          </cell>
          <cell r="CB954">
            <v>0</v>
          </cell>
          <cell r="CC954">
            <v>0</v>
          </cell>
          <cell r="CD954">
            <v>8493.0000000000018</v>
          </cell>
          <cell r="CE954">
            <v>0</v>
          </cell>
          <cell r="CF954">
            <v>0</v>
          </cell>
          <cell r="CG954">
            <v>1</v>
          </cell>
          <cell r="CH954">
            <v>1</v>
          </cell>
          <cell r="CI954">
            <v>1</v>
          </cell>
          <cell r="CJ954">
            <v>8493.0000000000018</v>
          </cell>
        </row>
        <row r="955">
          <cell r="A955">
            <v>776</v>
          </cell>
          <cell r="B955" t="str">
            <v xml:space="preserve">             M¸y nghiÒn bi sø LE1</v>
          </cell>
          <cell r="C955">
            <v>200</v>
          </cell>
          <cell r="D955">
            <v>1</v>
          </cell>
          <cell r="E955">
            <v>14</v>
          </cell>
          <cell r="F955">
            <v>3.5</v>
          </cell>
          <cell r="G955">
            <v>4</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7300465.1162790703</v>
          </cell>
          <cell r="BX955">
            <v>7300465.1162790703</v>
          </cell>
          <cell r="BY955">
            <v>5110.3255813953492</v>
          </cell>
          <cell r="BZ955">
            <v>1277.5813953488373</v>
          </cell>
          <cell r="CA955">
            <v>1460.0930232558139</v>
          </cell>
          <cell r="CB955">
            <v>0</v>
          </cell>
          <cell r="CC955">
            <v>0</v>
          </cell>
          <cell r="CD955">
            <v>7848.0000000000009</v>
          </cell>
          <cell r="CE955">
            <v>0</v>
          </cell>
          <cell r="CF955">
            <v>0</v>
          </cell>
          <cell r="CG955">
            <v>1</v>
          </cell>
          <cell r="CH955">
            <v>1</v>
          </cell>
          <cell r="CI955">
            <v>1</v>
          </cell>
          <cell r="CJ955">
            <v>7848.0000000000009</v>
          </cell>
        </row>
        <row r="956">
          <cell r="A956">
            <v>777</v>
          </cell>
          <cell r="B956" t="str">
            <v xml:space="preserve">             M¸y ph©n tÝch h¹t LAZER</v>
          </cell>
          <cell r="C956">
            <v>200</v>
          </cell>
          <cell r="D956">
            <v>0.95</v>
          </cell>
          <cell r="E956">
            <v>14</v>
          </cell>
          <cell r="F956">
            <v>2.5</v>
          </cell>
          <cell r="G956">
            <v>4</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72200000</v>
          </cell>
          <cell r="BX956">
            <v>72200000</v>
          </cell>
          <cell r="BY956">
            <v>48013</v>
          </cell>
          <cell r="BZ956">
            <v>9025</v>
          </cell>
          <cell r="CA956">
            <v>14440</v>
          </cell>
          <cell r="CB956">
            <v>0</v>
          </cell>
          <cell r="CC956">
            <v>0</v>
          </cell>
          <cell r="CD956">
            <v>71478</v>
          </cell>
          <cell r="CE956">
            <v>0</v>
          </cell>
          <cell r="CF956">
            <v>0</v>
          </cell>
          <cell r="CG956">
            <v>1</v>
          </cell>
          <cell r="CH956">
            <v>1</v>
          </cell>
          <cell r="CI956">
            <v>1</v>
          </cell>
          <cell r="CJ956">
            <v>71478</v>
          </cell>
        </row>
        <row r="957">
          <cell r="A957">
            <v>778</v>
          </cell>
          <cell r="B957" t="str">
            <v xml:space="preserve">             M¸y ph©n tÝch vi nhiÖt</v>
          </cell>
          <cell r="C957">
            <v>200</v>
          </cell>
          <cell r="D957">
            <v>0.95</v>
          </cell>
          <cell r="E957">
            <v>14</v>
          </cell>
          <cell r="F957">
            <v>2.5</v>
          </cell>
          <cell r="G957">
            <v>4</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cell r="BR957">
            <v>0</v>
          </cell>
          <cell r="BS957">
            <v>0</v>
          </cell>
          <cell r="BT957">
            <v>0</v>
          </cell>
          <cell r="BU957">
            <v>0</v>
          </cell>
          <cell r="BV957">
            <v>0</v>
          </cell>
          <cell r="BW957">
            <v>58500000</v>
          </cell>
          <cell r="BX957">
            <v>58500000</v>
          </cell>
          <cell r="BY957">
            <v>38902.500000000007</v>
          </cell>
          <cell r="BZ957">
            <v>7312.5</v>
          </cell>
          <cell r="CA957">
            <v>11700</v>
          </cell>
          <cell r="CB957">
            <v>0</v>
          </cell>
          <cell r="CC957">
            <v>0</v>
          </cell>
          <cell r="CD957">
            <v>57915.000000000007</v>
          </cell>
          <cell r="CE957">
            <v>0</v>
          </cell>
          <cell r="CF957">
            <v>0</v>
          </cell>
          <cell r="CG957">
            <v>1</v>
          </cell>
          <cell r="CH957">
            <v>1</v>
          </cell>
          <cell r="CI957">
            <v>1</v>
          </cell>
          <cell r="CJ957">
            <v>57915.000000000007</v>
          </cell>
        </row>
        <row r="958">
          <cell r="A958">
            <v>779</v>
          </cell>
          <cell r="B958" t="str">
            <v xml:space="preserve">             Tenx«mÐt</v>
          </cell>
          <cell r="C958">
            <v>200</v>
          </cell>
          <cell r="D958">
            <v>1</v>
          </cell>
          <cell r="E958">
            <v>14</v>
          </cell>
          <cell r="F958">
            <v>3.5</v>
          </cell>
          <cell r="G958">
            <v>4</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6900465.1162790703</v>
          </cell>
          <cell r="BX958">
            <v>6900465.1162790703</v>
          </cell>
          <cell r="BY958">
            <v>4830.3255813953492</v>
          </cell>
          <cell r="BZ958">
            <v>1207.5813953488373</v>
          </cell>
          <cell r="CA958">
            <v>1380.0930232558139</v>
          </cell>
          <cell r="CB958">
            <v>0</v>
          </cell>
          <cell r="CC958">
            <v>0</v>
          </cell>
          <cell r="CD958">
            <v>7418.0000000000009</v>
          </cell>
          <cell r="CE958">
            <v>0</v>
          </cell>
          <cell r="CF958">
            <v>0</v>
          </cell>
          <cell r="CG958">
            <v>1</v>
          </cell>
          <cell r="CH958">
            <v>1</v>
          </cell>
          <cell r="CI958">
            <v>1</v>
          </cell>
          <cell r="CJ958">
            <v>7418.0000000000009</v>
          </cell>
        </row>
        <row r="959">
          <cell r="A959">
            <v>780</v>
          </cell>
          <cell r="B959" t="str">
            <v xml:space="preserve">             M¸y ®o ®é gi·n në bª t«ng</v>
          </cell>
          <cell r="C959">
            <v>200</v>
          </cell>
          <cell r="D959">
            <v>0.95</v>
          </cell>
          <cell r="E959">
            <v>14</v>
          </cell>
          <cell r="F959">
            <v>2.5</v>
          </cell>
          <cell r="G959">
            <v>4</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72800000</v>
          </cell>
          <cell r="BX959">
            <v>72800000</v>
          </cell>
          <cell r="BY959">
            <v>48412</v>
          </cell>
          <cell r="BZ959">
            <v>9100</v>
          </cell>
          <cell r="CA959">
            <v>14560</v>
          </cell>
          <cell r="CB959">
            <v>0</v>
          </cell>
          <cell r="CC959">
            <v>0</v>
          </cell>
          <cell r="CD959">
            <v>72072</v>
          </cell>
          <cell r="CE959">
            <v>0</v>
          </cell>
          <cell r="CF959">
            <v>0</v>
          </cell>
          <cell r="CG959">
            <v>1</v>
          </cell>
          <cell r="CH959">
            <v>1</v>
          </cell>
          <cell r="CI959">
            <v>1</v>
          </cell>
          <cell r="CJ959">
            <v>72072</v>
          </cell>
        </row>
        <row r="960">
          <cell r="A960">
            <v>781</v>
          </cell>
          <cell r="B960" t="str">
            <v xml:space="preserve">             M¸y ®o hÖ sè dÉn nhiÖt</v>
          </cell>
          <cell r="C960">
            <v>200</v>
          </cell>
          <cell r="D960">
            <v>1</v>
          </cell>
          <cell r="E960">
            <v>14</v>
          </cell>
          <cell r="F960">
            <v>3.5</v>
          </cell>
          <cell r="G960">
            <v>4</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0</v>
          </cell>
          <cell r="BV960">
            <v>0</v>
          </cell>
          <cell r="BW960">
            <v>6500465.1162790703</v>
          </cell>
          <cell r="BX960">
            <v>6500465.1162790703</v>
          </cell>
          <cell r="BY960">
            <v>4550.3255813953492</v>
          </cell>
          <cell r="BZ960">
            <v>1137.5813953488373</v>
          </cell>
          <cell r="CA960">
            <v>1300.0930232558139</v>
          </cell>
          <cell r="CB960">
            <v>0</v>
          </cell>
          <cell r="CC960">
            <v>0</v>
          </cell>
          <cell r="CD960">
            <v>6988.0000000000009</v>
          </cell>
          <cell r="CE960">
            <v>0</v>
          </cell>
          <cell r="CF960">
            <v>0</v>
          </cell>
          <cell r="CG960">
            <v>1</v>
          </cell>
          <cell r="CH960">
            <v>1</v>
          </cell>
          <cell r="CI960">
            <v>1</v>
          </cell>
          <cell r="CJ960">
            <v>6988.0000000000009</v>
          </cell>
        </row>
        <row r="961">
          <cell r="A961">
            <v>782</v>
          </cell>
          <cell r="B961" t="str">
            <v xml:space="preserve">             M¸y nhiÔu x¹ R¬n ghen (ph©n tÝch thµnh phÇn ho¸ lý cña vËt liÖu)</v>
          </cell>
          <cell r="C961">
            <v>200</v>
          </cell>
          <cell r="D961">
            <v>0.95</v>
          </cell>
          <cell r="E961">
            <v>14</v>
          </cell>
          <cell r="F961">
            <v>1.2</v>
          </cell>
          <cell r="G961">
            <v>4</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2062700540.5405405</v>
          </cell>
          <cell r="BX961">
            <v>2062700540.5405405</v>
          </cell>
          <cell r="BY961">
            <v>1371695.8594594595</v>
          </cell>
          <cell r="BZ961">
            <v>123762.03243243243</v>
          </cell>
          <cell r="CA961">
            <v>412540.10810810811</v>
          </cell>
          <cell r="CB961">
            <v>0</v>
          </cell>
          <cell r="CC961">
            <v>0</v>
          </cell>
          <cell r="CD961">
            <v>1907998.0000000002</v>
          </cell>
          <cell r="CE961">
            <v>0</v>
          </cell>
          <cell r="CF961">
            <v>0</v>
          </cell>
          <cell r="CG961">
            <v>1</v>
          </cell>
          <cell r="CH961">
            <v>1</v>
          </cell>
          <cell r="CI961">
            <v>1</v>
          </cell>
          <cell r="CJ961">
            <v>1907998.0000000002</v>
          </cell>
        </row>
        <row r="962">
          <cell r="A962">
            <v>783</v>
          </cell>
          <cell r="B962" t="str">
            <v xml:space="preserve">             CÇn Ðp mÉu thö g¹ch chÞu löa</v>
          </cell>
          <cell r="C962">
            <v>120</v>
          </cell>
          <cell r="D962">
            <v>1</v>
          </cell>
          <cell r="E962">
            <v>40</v>
          </cell>
          <cell r="F962">
            <v>6.5</v>
          </cell>
          <cell r="G962">
            <v>4</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999920.79207920795</v>
          </cell>
          <cell r="BX962">
            <v>999920.79207920795</v>
          </cell>
          <cell r="BY962">
            <v>3333.0693069306935</v>
          </cell>
          <cell r="BZ962">
            <v>541.62376237623766</v>
          </cell>
          <cell r="CA962">
            <v>333.30693069306932</v>
          </cell>
          <cell r="CB962">
            <v>0</v>
          </cell>
          <cell r="CC962">
            <v>0</v>
          </cell>
          <cell r="CD962">
            <v>4208.0000000000009</v>
          </cell>
          <cell r="CE962">
            <v>0</v>
          </cell>
          <cell r="CF962">
            <v>0</v>
          </cell>
          <cell r="CG962">
            <v>1</v>
          </cell>
          <cell r="CH962">
            <v>1</v>
          </cell>
          <cell r="CI962">
            <v>1</v>
          </cell>
          <cell r="CJ962">
            <v>4208.0000000000009</v>
          </cell>
        </row>
        <row r="963">
          <cell r="A963">
            <v>784</v>
          </cell>
          <cell r="B963" t="str">
            <v xml:space="preserve">             C«n thö ®é sôt</v>
          </cell>
          <cell r="C963">
            <v>120</v>
          </cell>
          <cell r="D963">
            <v>1</v>
          </cell>
          <cell r="E963">
            <v>40</v>
          </cell>
          <cell r="F963">
            <v>6.5</v>
          </cell>
          <cell r="G963">
            <v>4</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700039.60396039602</v>
          </cell>
          <cell r="BX963">
            <v>700039.60396039602</v>
          </cell>
          <cell r="BY963">
            <v>2333.4653465346537</v>
          </cell>
          <cell r="BZ963">
            <v>379.18811881188122</v>
          </cell>
          <cell r="CA963">
            <v>233.34653465346534</v>
          </cell>
          <cell r="CB963">
            <v>0</v>
          </cell>
          <cell r="CC963">
            <v>0</v>
          </cell>
          <cell r="CD963">
            <v>2946.0000000000005</v>
          </cell>
          <cell r="CE963">
            <v>0</v>
          </cell>
          <cell r="CF963">
            <v>0</v>
          </cell>
          <cell r="CG963">
            <v>1</v>
          </cell>
          <cell r="CH963">
            <v>1</v>
          </cell>
          <cell r="CI963">
            <v>1</v>
          </cell>
          <cell r="CJ963">
            <v>2946.0000000000005</v>
          </cell>
        </row>
        <row r="964">
          <cell r="A964">
            <v>785</v>
          </cell>
          <cell r="B964" t="str">
            <v xml:space="preserve">             Dông cô x¸c ®Þnh ®é chÞu lùc va ®Ëp xung kÝch g¹ch l¸t xi m¨ng (viªn bi s¾t)</v>
          </cell>
          <cell r="C964">
            <v>120</v>
          </cell>
          <cell r="D964">
            <v>1</v>
          </cell>
          <cell r="E964">
            <v>40</v>
          </cell>
          <cell r="F964">
            <v>6.5</v>
          </cell>
          <cell r="G964">
            <v>4</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999920.79207920795</v>
          </cell>
          <cell r="BX964">
            <v>999920.79207920795</v>
          </cell>
          <cell r="BY964">
            <v>3333.0693069306935</v>
          </cell>
          <cell r="BZ964">
            <v>541.62376237623766</v>
          </cell>
          <cell r="CA964">
            <v>333.30693069306932</v>
          </cell>
          <cell r="CB964">
            <v>0</v>
          </cell>
          <cell r="CC964">
            <v>0</v>
          </cell>
          <cell r="CD964">
            <v>4208.0000000000009</v>
          </cell>
          <cell r="CE964">
            <v>0</v>
          </cell>
          <cell r="CF964">
            <v>0</v>
          </cell>
          <cell r="CG964">
            <v>1</v>
          </cell>
          <cell r="CH964">
            <v>1</v>
          </cell>
          <cell r="CI964">
            <v>1</v>
          </cell>
          <cell r="CJ964">
            <v>4208.0000000000009</v>
          </cell>
        </row>
        <row r="965">
          <cell r="A965">
            <v>786</v>
          </cell>
          <cell r="B965" t="str">
            <v xml:space="preserve">             Dông cô x¸c ®Þnh giíi h¹n bÒn liªn kÕt</v>
          </cell>
          <cell r="C965">
            <v>120</v>
          </cell>
          <cell r="D965">
            <v>1</v>
          </cell>
          <cell r="E965">
            <v>40</v>
          </cell>
          <cell r="F965">
            <v>6.5</v>
          </cell>
          <cell r="G965">
            <v>4</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700039.60396039602</v>
          </cell>
          <cell r="BX965">
            <v>700039.60396039602</v>
          </cell>
          <cell r="BY965">
            <v>2333.4653465346537</v>
          </cell>
          <cell r="BZ965">
            <v>379.18811881188122</v>
          </cell>
          <cell r="CA965">
            <v>233.34653465346534</v>
          </cell>
          <cell r="CB965">
            <v>0</v>
          </cell>
          <cell r="CC965">
            <v>0</v>
          </cell>
          <cell r="CD965">
            <v>2946.0000000000005</v>
          </cell>
          <cell r="CE965">
            <v>0</v>
          </cell>
          <cell r="CF965">
            <v>0</v>
          </cell>
          <cell r="CG965">
            <v>1</v>
          </cell>
          <cell r="CH965">
            <v>1</v>
          </cell>
          <cell r="CI965">
            <v>1</v>
          </cell>
          <cell r="CJ965">
            <v>2946.0000000000005</v>
          </cell>
        </row>
        <row r="966">
          <cell r="A966">
            <v>787</v>
          </cell>
          <cell r="B966" t="str">
            <v xml:space="preserve">             ChÐn b¹ch kim</v>
          </cell>
          <cell r="C966">
            <v>200</v>
          </cell>
          <cell r="D966">
            <v>0.95</v>
          </cell>
          <cell r="E966">
            <v>14</v>
          </cell>
          <cell r="F966">
            <v>1.2</v>
          </cell>
          <cell r="G966">
            <v>4</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22000000</v>
          </cell>
          <cell r="BX966">
            <v>22000000</v>
          </cell>
          <cell r="BY966">
            <v>14630.000000000002</v>
          </cell>
          <cell r="BZ966">
            <v>1320</v>
          </cell>
          <cell r="CA966">
            <v>4400</v>
          </cell>
          <cell r="CB966">
            <v>0</v>
          </cell>
          <cell r="CC966">
            <v>0</v>
          </cell>
          <cell r="CD966">
            <v>20350</v>
          </cell>
          <cell r="CE966">
            <v>0</v>
          </cell>
          <cell r="CF966">
            <v>0</v>
          </cell>
          <cell r="CG966">
            <v>1</v>
          </cell>
          <cell r="CH966">
            <v>1</v>
          </cell>
          <cell r="CI966">
            <v>1</v>
          </cell>
          <cell r="CJ966">
            <v>20350</v>
          </cell>
        </row>
        <row r="967">
          <cell r="A967">
            <v>788</v>
          </cell>
          <cell r="B967" t="str">
            <v xml:space="preserve">             KÑp niken</v>
          </cell>
          <cell r="C967">
            <v>200</v>
          </cell>
          <cell r="D967">
            <v>1</v>
          </cell>
          <cell r="E967">
            <v>14</v>
          </cell>
          <cell r="F967">
            <v>1.8</v>
          </cell>
          <cell r="G967">
            <v>4</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7900000</v>
          </cell>
          <cell r="BX967">
            <v>7900000</v>
          </cell>
          <cell r="BY967">
            <v>5530</v>
          </cell>
          <cell r="BZ967">
            <v>711.00000000000011</v>
          </cell>
          <cell r="CA967">
            <v>1580</v>
          </cell>
          <cell r="CB967">
            <v>0</v>
          </cell>
          <cell r="CC967">
            <v>0</v>
          </cell>
          <cell r="CD967">
            <v>7821</v>
          </cell>
          <cell r="CE967">
            <v>0</v>
          </cell>
          <cell r="CF967">
            <v>0</v>
          </cell>
          <cell r="CG967">
            <v>1</v>
          </cell>
          <cell r="CH967">
            <v>1</v>
          </cell>
          <cell r="CI967">
            <v>1</v>
          </cell>
          <cell r="CJ967">
            <v>7821</v>
          </cell>
        </row>
        <row r="968">
          <cell r="A968">
            <v>789</v>
          </cell>
          <cell r="B968" t="str">
            <v xml:space="preserve">             M¸y siªu ©m ®o chiÒu dÇy kim lo¹i</v>
          </cell>
          <cell r="C968">
            <v>200</v>
          </cell>
          <cell r="D968">
            <v>0.95</v>
          </cell>
          <cell r="E968">
            <v>14</v>
          </cell>
          <cell r="F968">
            <v>3</v>
          </cell>
          <cell r="G968">
            <v>4</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36900492.610837437</v>
          </cell>
          <cell r="BX968">
            <v>36900492.610837437</v>
          </cell>
          <cell r="BY968">
            <v>24538.827586206895</v>
          </cell>
          <cell r="BZ968">
            <v>5535.073891625615</v>
          </cell>
          <cell r="CA968">
            <v>7380.0985221674873</v>
          </cell>
          <cell r="CB968">
            <v>0</v>
          </cell>
          <cell r="CC968">
            <v>0</v>
          </cell>
          <cell r="CD968">
            <v>37454</v>
          </cell>
          <cell r="CE968">
            <v>0</v>
          </cell>
          <cell r="CF968">
            <v>0</v>
          </cell>
          <cell r="CG968">
            <v>1</v>
          </cell>
          <cell r="CH968">
            <v>1</v>
          </cell>
          <cell r="CI968">
            <v>1</v>
          </cell>
          <cell r="CJ968">
            <v>37454</v>
          </cell>
        </row>
        <row r="969">
          <cell r="A969">
            <v>790</v>
          </cell>
          <cell r="B969" t="str">
            <v xml:space="preserve">             M¸y dß vÞ trÝ cèt thÐp</v>
          </cell>
          <cell r="C969">
            <v>200</v>
          </cell>
          <cell r="D969">
            <v>0.95</v>
          </cell>
          <cell r="E969">
            <v>14</v>
          </cell>
          <cell r="F969">
            <v>2.5</v>
          </cell>
          <cell r="G969">
            <v>4</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58500000</v>
          </cell>
          <cell r="BX969">
            <v>58500000</v>
          </cell>
          <cell r="BY969">
            <v>38902.500000000007</v>
          </cell>
          <cell r="BZ969">
            <v>7312.5</v>
          </cell>
          <cell r="CA969">
            <v>11700</v>
          </cell>
          <cell r="CB969">
            <v>0</v>
          </cell>
          <cell r="CC969">
            <v>0</v>
          </cell>
          <cell r="CD969">
            <v>57915.000000000007</v>
          </cell>
          <cell r="CE969">
            <v>0</v>
          </cell>
          <cell r="CF969">
            <v>0</v>
          </cell>
          <cell r="CG969">
            <v>1</v>
          </cell>
          <cell r="CH969">
            <v>1</v>
          </cell>
          <cell r="CI969">
            <v>1</v>
          </cell>
          <cell r="CJ969">
            <v>57915.000000000007</v>
          </cell>
        </row>
        <row r="970">
          <cell r="A970">
            <v>791</v>
          </cell>
          <cell r="B970" t="str">
            <v xml:space="preserve">             M¸y siªu ©m kiÓm tra chÊt l­îng mèi hµn</v>
          </cell>
          <cell r="C970">
            <v>200</v>
          </cell>
          <cell r="D970">
            <v>0.95</v>
          </cell>
          <cell r="E970">
            <v>14</v>
          </cell>
          <cell r="F970">
            <v>2.2000000000000002</v>
          </cell>
          <cell r="G970">
            <v>4</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133900512.82051282</v>
          </cell>
          <cell r="BX970">
            <v>133900512.82051282</v>
          </cell>
          <cell r="BY970">
            <v>89043.841025641013</v>
          </cell>
          <cell r="BZ970">
            <v>14729.056410256413</v>
          </cell>
          <cell r="CA970">
            <v>26780.102564102566</v>
          </cell>
          <cell r="CB970">
            <v>0</v>
          </cell>
          <cell r="CC970">
            <v>0</v>
          </cell>
          <cell r="CD970">
            <v>130552.99999999999</v>
          </cell>
          <cell r="CE970">
            <v>0</v>
          </cell>
          <cell r="CF970">
            <v>0</v>
          </cell>
          <cell r="CG970">
            <v>1</v>
          </cell>
          <cell r="CH970">
            <v>1</v>
          </cell>
          <cell r="CI970">
            <v>1</v>
          </cell>
          <cell r="CJ970">
            <v>130552.99999999999</v>
          </cell>
        </row>
        <row r="971">
          <cell r="A971">
            <v>792</v>
          </cell>
          <cell r="B971" t="str">
            <v xml:space="preserve">             M¸y siªu ©m kiÓm tra c­êng ®é bª t«ng cña cÊu kiÖn BT, BTCT t¹i hiÖn tr­êng</v>
          </cell>
          <cell r="C971">
            <v>200</v>
          </cell>
          <cell r="D971">
            <v>0.95</v>
          </cell>
          <cell r="E971">
            <v>14</v>
          </cell>
          <cell r="F971">
            <v>2.5</v>
          </cell>
          <cell r="G971">
            <v>4</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56000000</v>
          </cell>
          <cell r="BX971">
            <v>56000000</v>
          </cell>
          <cell r="BY971">
            <v>37240.000000000007</v>
          </cell>
          <cell r="BZ971">
            <v>7000</v>
          </cell>
          <cell r="CA971">
            <v>11200</v>
          </cell>
          <cell r="CB971">
            <v>0</v>
          </cell>
          <cell r="CC971">
            <v>0</v>
          </cell>
          <cell r="CD971">
            <v>55440.000000000007</v>
          </cell>
          <cell r="CE971">
            <v>0</v>
          </cell>
          <cell r="CF971">
            <v>0</v>
          </cell>
          <cell r="CG971">
            <v>1</v>
          </cell>
          <cell r="CH971">
            <v>1</v>
          </cell>
          <cell r="CI971">
            <v>1</v>
          </cell>
          <cell r="CJ971">
            <v>55440.000000000007</v>
          </cell>
        </row>
        <row r="972">
          <cell r="A972">
            <v>793</v>
          </cell>
          <cell r="B972" t="str">
            <v xml:space="preserve">             Sóng bi </v>
          </cell>
          <cell r="C972">
            <v>200</v>
          </cell>
          <cell r="D972">
            <v>1</v>
          </cell>
          <cell r="E972">
            <v>14</v>
          </cell>
          <cell r="F972">
            <v>3.5</v>
          </cell>
          <cell r="G972">
            <v>4</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7500465.1162790703</v>
          </cell>
          <cell r="BX972">
            <v>7500465.1162790703</v>
          </cell>
          <cell r="BY972">
            <v>5250.3255813953501</v>
          </cell>
          <cell r="BZ972">
            <v>1312.5813953488375</v>
          </cell>
          <cell r="CA972">
            <v>1500.0930232558139</v>
          </cell>
          <cell r="CB972">
            <v>0</v>
          </cell>
          <cell r="CC972">
            <v>0</v>
          </cell>
          <cell r="CD972">
            <v>8063.0000000000018</v>
          </cell>
          <cell r="CE972">
            <v>0</v>
          </cell>
          <cell r="CF972">
            <v>0</v>
          </cell>
          <cell r="CG972">
            <v>1</v>
          </cell>
          <cell r="CH972">
            <v>1</v>
          </cell>
          <cell r="CI972">
            <v>1</v>
          </cell>
          <cell r="CJ972">
            <v>8063.0000000000018</v>
          </cell>
        </row>
        <row r="973">
          <cell r="A973">
            <v>0</v>
          </cell>
          <cell r="B973" t="str">
            <v>M¸y tÝnh chuyªn dïng:</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v>1</v>
          </cell>
          <cell r="CJ973">
            <v>0</v>
          </cell>
        </row>
        <row r="974">
          <cell r="A974">
            <v>794</v>
          </cell>
          <cell r="B974" t="str">
            <v xml:space="preserve">             M¸y scanner (khæ Ao) </v>
          </cell>
          <cell r="C974">
            <v>150</v>
          </cell>
          <cell r="D974">
            <v>0.95</v>
          </cell>
          <cell r="E974">
            <v>20</v>
          </cell>
          <cell r="F974">
            <v>3</v>
          </cell>
          <cell r="G974">
            <v>4</v>
          </cell>
          <cell r="H974">
            <v>1.8</v>
          </cell>
          <cell r="I974" t="str">
            <v>kWh</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104299745.37692307</v>
          </cell>
          <cell r="BX974">
            <v>104299745.37692307</v>
          </cell>
          <cell r="BY974">
            <v>132113.01081076922</v>
          </cell>
          <cell r="BZ974">
            <v>20859.949075384611</v>
          </cell>
          <cell r="CA974">
            <v>27813.265433846154</v>
          </cell>
          <cell r="CB974">
            <v>2461.7746800000004</v>
          </cell>
          <cell r="CC974">
            <v>0</v>
          </cell>
          <cell r="CD974">
            <v>183248</v>
          </cell>
          <cell r="CE974">
            <v>2923.6680000000001</v>
          </cell>
          <cell r="CF974">
            <v>0</v>
          </cell>
          <cell r="CG974">
            <v>1</v>
          </cell>
          <cell r="CH974">
            <v>1.1876261559404777</v>
          </cell>
          <cell r="CI974">
            <v>1</v>
          </cell>
          <cell r="CJ974">
            <v>183709.89332</v>
          </cell>
        </row>
        <row r="975">
          <cell r="A975">
            <v>795</v>
          </cell>
          <cell r="B975" t="str">
            <v xml:space="preserve">             M¸y vÏ plotter</v>
          </cell>
          <cell r="C975">
            <v>220</v>
          </cell>
          <cell r="D975">
            <v>0.95</v>
          </cell>
          <cell r="E975">
            <v>20</v>
          </cell>
          <cell r="F975">
            <v>3</v>
          </cell>
          <cell r="G975">
            <v>4</v>
          </cell>
          <cell r="H975">
            <v>1.8</v>
          </cell>
          <cell r="I975" t="str">
            <v>kWh</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87199729.116923079</v>
          </cell>
          <cell r="BX975">
            <v>87199729.116923079</v>
          </cell>
          <cell r="BY975">
            <v>75308.856964615392</v>
          </cell>
          <cell r="BZ975">
            <v>11890.872152307693</v>
          </cell>
          <cell r="CA975">
            <v>15854.496203076924</v>
          </cell>
          <cell r="CB975">
            <v>2461.7746800000004</v>
          </cell>
          <cell r="CC975">
            <v>0</v>
          </cell>
          <cell r="CD975">
            <v>105516.00000000001</v>
          </cell>
          <cell r="CE975">
            <v>2923.6680000000001</v>
          </cell>
          <cell r="CF975">
            <v>0</v>
          </cell>
          <cell r="CG975">
            <v>1</v>
          </cell>
          <cell r="CH975">
            <v>1.1876261559404777</v>
          </cell>
          <cell r="CI975">
            <v>1</v>
          </cell>
          <cell r="CJ975">
            <v>105977.89332000002</v>
          </cell>
        </row>
        <row r="976">
          <cell r="A976">
            <v>796</v>
          </cell>
          <cell r="B976" t="str">
            <v xml:space="preserve">             M¸y vi tÝnh</v>
          </cell>
          <cell r="C976">
            <v>220</v>
          </cell>
          <cell r="D976">
            <v>1</v>
          </cell>
          <cell r="E976">
            <v>20</v>
          </cell>
          <cell r="F976">
            <v>4</v>
          </cell>
          <cell r="G976">
            <v>4</v>
          </cell>
          <cell r="H976">
            <v>1.6</v>
          </cell>
          <cell r="I976" t="str">
            <v>kWh</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8799808.1600000001</v>
          </cell>
          <cell r="BX976">
            <v>8799808.1600000001</v>
          </cell>
          <cell r="BY976">
            <v>7999.825600000001</v>
          </cell>
          <cell r="BZ976">
            <v>1599.9651200000001</v>
          </cell>
          <cell r="CA976">
            <v>1599.9651200000001</v>
          </cell>
          <cell r="CB976">
            <v>2188.2441600000002</v>
          </cell>
          <cell r="CC976">
            <v>0</v>
          </cell>
          <cell r="CD976">
            <v>13388.000000000002</v>
          </cell>
          <cell r="CE976">
            <v>2598.8160000000003</v>
          </cell>
          <cell r="CF976">
            <v>0</v>
          </cell>
          <cell r="CG976">
            <v>1</v>
          </cell>
          <cell r="CH976">
            <v>1.1876261559404779</v>
          </cell>
          <cell r="CI976">
            <v>1</v>
          </cell>
          <cell r="CJ976">
            <v>13798.571840000002</v>
          </cell>
        </row>
        <row r="977">
          <cell r="A977">
            <v>797</v>
          </cell>
          <cell r="B977" t="str">
            <v xml:space="preserve">             M¸y tÝnh x¸ch tay</v>
          </cell>
          <cell r="C977">
            <v>220</v>
          </cell>
          <cell r="D977">
            <v>0.95</v>
          </cell>
          <cell r="E977">
            <v>20</v>
          </cell>
          <cell r="F977">
            <v>3.5</v>
          </cell>
          <cell r="G977">
            <v>4</v>
          </cell>
          <cell r="H977">
            <v>0.8</v>
          </cell>
          <cell r="I977" t="str">
            <v>kWh</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16499898.650566036</v>
          </cell>
          <cell r="BX977">
            <v>16499898.650566036</v>
          </cell>
          <cell r="BY977">
            <v>14249.912470943396</v>
          </cell>
          <cell r="BZ977">
            <v>2624.9838762264148</v>
          </cell>
          <cell r="CA977">
            <v>2999.9815728301887</v>
          </cell>
          <cell r="CB977">
            <v>1094.1220800000001</v>
          </cell>
          <cell r="CC977">
            <v>0</v>
          </cell>
          <cell r="CD977">
            <v>20969</v>
          </cell>
          <cell r="CE977">
            <v>1299.4080000000001</v>
          </cell>
          <cell r="CF977">
            <v>0</v>
          </cell>
          <cell r="CG977">
            <v>1</v>
          </cell>
          <cell r="CH977">
            <v>1.1876261559404779</v>
          </cell>
          <cell r="CI977">
            <v>1</v>
          </cell>
          <cell r="CJ977">
            <v>21174.285919999998</v>
          </cell>
        </row>
        <row r="978">
          <cell r="A978">
            <v>0</v>
          </cell>
          <cell r="B978" t="str">
            <v>M¸y thÝ nghiÖm ®iÖn ®­êng d©y vµ tr¹m biÕn ¸p</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1</v>
          </cell>
          <cell r="CJ978">
            <v>0</v>
          </cell>
        </row>
        <row r="979">
          <cell r="A979">
            <v>798</v>
          </cell>
          <cell r="B979" t="str">
            <v xml:space="preserve">             Bé t¹o nguån 3 fa </v>
          </cell>
          <cell r="C979">
            <v>220</v>
          </cell>
          <cell r="D979">
            <v>0.95</v>
          </cell>
          <cell r="E979">
            <v>14</v>
          </cell>
          <cell r="F979">
            <v>3.52</v>
          </cell>
          <cell r="G979">
            <v>5</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443300000</v>
          </cell>
          <cell r="BX979">
            <v>443300000</v>
          </cell>
          <cell r="BY979">
            <v>267995.00000000006</v>
          </cell>
          <cell r="BZ979">
            <v>70928.000000000015</v>
          </cell>
          <cell r="CA979">
            <v>100750</v>
          </cell>
          <cell r="CB979">
            <v>0</v>
          </cell>
          <cell r="CC979">
            <v>0</v>
          </cell>
          <cell r="CD979">
            <v>439673.00000000006</v>
          </cell>
          <cell r="CE979">
            <v>0</v>
          </cell>
          <cell r="CF979">
            <v>0</v>
          </cell>
          <cell r="CG979">
            <v>1</v>
          </cell>
          <cell r="CH979">
            <v>1</v>
          </cell>
          <cell r="CI979">
            <v>1</v>
          </cell>
          <cell r="CJ979">
            <v>439673.00000000006</v>
          </cell>
        </row>
        <row r="980">
          <cell r="A980">
            <v>799</v>
          </cell>
          <cell r="B980" t="str">
            <v xml:space="preserve">             Bé nguån AC-DC</v>
          </cell>
          <cell r="C980">
            <v>220</v>
          </cell>
          <cell r="D980">
            <v>0.95</v>
          </cell>
          <cell r="E980">
            <v>14</v>
          </cell>
          <cell r="F980">
            <v>3.52</v>
          </cell>
          <cell r="G980">
            <v>5</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43599725.02291476</v>
          </cell>
          <cell r="BX980">
            <v>43599725.02291476</v>
          </cell>
          <cell r="BY980">
            <v>26358.01558203483</v>
          </cell>
          <cell r="BZ980">
            <v>6975.9560036663624</v>
          </cell>
          <cell r="CA980">
            <v>9909.0284142988094</v>
          </cell>
          <cell r="CB980">
            <v>0</v>
          </cell>
          <cell r="CC980">
            <v>0</v>
          </cell>
          <cell r="CD980">
            <v>43243</v>
          </cell>
          <cell r="CE980">
            <v>0</v>
          </cell>
          <cell r="CF980">
            <v>0</v>
          </cell>
          <cell r="CG980">
            <v>1</v>
          </cell>
          <cell r="CH980">
            <v>1</v>
          </cell>
          <cell r="CI980">
            <v>1</v>
          </cell>
          <cell r="CJ980">
            <v>43243</v>
          </cell>
        </row>
        <row r="981">
          <cell r="A981">
            <v>800</v>
          </cell>
          <cell r="B981" t="str">
            <v xml:space="preserve">             C«ng t¬ mÉu x¸ch tay</v>
          </cell>
          <cell r="C981">
            <v>220</v>
          </cell>
          <cell r="D981">
            <v>0.95</v>
          </cell>
          <cell r="E981">
            <v>14</v>
          </cell>
          <cell r="F981">
            <v>3.52</v>
          </cell>
          <cell r="G981">
            <v>5</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183700000</v>
          </cell>
          <cell r="BX981">
            <v>183700000</v>
          </cell>
          <cell r="BY981">
            <v>111055.00000000001</v>
          </cell>
          <cell r="BZ981">
            <v>29392</v>
          </cell>
          <cell r="CA981">
            <v>41750</v>
          </cell>
          <cell r="CB981">
            <v>0</v>
          </cell>
          <cell r="CC981">
            <v>0</v>
          </cell>
          <cell r="CD981">
            <v>182197</v>
          </cell>
          <cell r="CE981">
            <v>0</v>
          </cell>
          <cell r="CF981">
            <v>0</v>
          </cell>
          <cell r="CG981">
            <v>1</v>
          </cell>
          <cell r="CH981">
            <v>1</v>
          </cell>
          <cell r="CI981">
            <v>1</v>
          </cell>
          <cell r="CJ981">
            <v>182197</v>
          </cell>
        </row>
        <row r="982">
          <cell r="A982">
            <v>801</v>
          </cell>
          <cell r="B982" t="str">
            <v xml:space="preserve">             Hép bé ®o tgd Delta</v>
          </cell>
          <cell r="C982">
            <v>220</v>
          </cell>
          <cell r="D982">
            <v>0.95</v>
          </cell>
          <cell r="E982">
            <v>14</v>
          </cell>
          <cell r="F982">
            <v>3.52</v>
          </cell>
          <cell r="G982">
            <v>5</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872999725.02291477</v>
          </cell>
          <cell r="BX982">
            <v>872999725.02291477</v>
          </cell>
          <cell r="BY982">
            <v>527768.01558203483</v>
          </cell>
          <cell r="BZ982">
            <v>139679.95600366636</v>
          </cell>
          <cell r="CA982">
            <v>198409.02841429884</v>
          </cell>
          <cell r="CB982">
            <v>0</v>
          </cell>
          <cell r="CC982">
            <v>0</v>
          </cell>
          <cell r="CD982">
            <v>865857</v>
          </cell>
          <cell r="CE982">
            <v>0</v>
          </cell>
          <cell r="CF982">
            <v>0</v>
          </cell>
          <cell r="CG982">
            <v>1</v>
          </cell>
          <cell r="CH982">
            <v>1</v>
          </cell>
          <cell r="CI982">
            <v>1</v>
          </cell>
          <cell r="CJ982">
            <v>865857</v>
          </cell>
        </row>
        <row r="983">
          <cell r="A983">
            <v>802</v>
          </cell>
          <cell r="B983" t="str">
            <v xml:space="preserve">             Hîp bé ®o l­êng </v>
          </cell>
          <cell r="C983">
            <v>220</v>
          </cell>
          <cell r="D983">
            <v>0.95</v>
          </cell>
          <cell r="E983">
            <v>14</v>
          </cell>
          <cell r="F983">
            <v>3.52</v>
          </cell>
          <cell r="G983">
            <v>5</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825300458.29514205</v>
          </cell>
          <cell r="BX983">
            <v>825300458.29514205</v>
          </cell>
          <cell r="BY983">
            <v>498931.64069660864</v>
          </cell>
          <cell r="BZ983">
            <v>132048.07332722275</v>
          </cell>
          <cell r="CA983">
            <v>187568.28597616864</v>
          </cell>
          <cell r="CB983">
            <v>0</v>
          </cell>
          <cell r="CC983">
            <v>0</v>
          </cell>
          <cell r="CD983">
            <v>818548</v>
          </cell>
          <cell r="CE983">
            <v>0</v>
          </cell>
          <cell r="CF983">
            <v>0</v>
          </cell>
          <cell r="CG983">
            <v>1</v>
          </cell>
          <cell r="CH983">
            <v>1</v>
          </cell>
          <cell r="CI983">
            <v>1</v>
          </cell>
          <cell r="CJ983">
            <v>818548</v>
          </cell>
        </row>
        <row r="984">
          <cell r="A984">
            <v>803</v>
          </cell>
          <cell r="B984" t="str">
            <v xml:space="preserve">             Hîp bé ph©n tÝch hµm l­îng khÝ </v>
          </cell>
          <cell r="C984">
            <v>220</v>
          </cell>
          <cell r="D984">
            <v>0.95</v>
          </cell>
          <cell r="E984">
            <v>14</v>
          </cell>
          <cell r="F984">
            <v>3.52</v>
          </cell>
          <cell r="G984">
            <v>5</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0</v>
          </cell>
          <cell r="BS984">
            <v>0</v>
          </cell>
          <cell r="BT984">
            <v>0</v>
          </cell>
          <cell r="BU984">
            <v>0</v>
          </cell>
          <cell r="BV984">
            <v>0</v>
          </cell>
          <cell r="BW984">
            <v>1411999725.0229146</v>
          </cell>
          <cell r="BX984">
            <v>1411999725.0229146</v>
          </cell>
          <cell r="BY984">
            <v>853618.01558203483</v>
          </cell>
          <cell r="BZ984">
            <v>225919.95600366636</v>
          </cell>
          <cell r="CA984">
            <v>320909.02841429878</v>
          </cell>
          <cell r="CB984">
            <v>0</v>
          </cell>
          <cell r="CC984">
            <v>0</v>
          </cell>
          <cell r="CD984">
            <v>1400447</v>
          </cell>
          <cell r="CE984">
            <v>0</v>
          </cell>
          <cell r="CF984">
            <v>0</v>
          </cell>
          <cell r="CG984">
            <v>1</v>
          </cell>
          <cell r="CH984">
            <v>1</v>
          </cell>
          <cell r="CI984">
            <v>1</v>
          </cell>
          <cell r="CJ984">
            <v>1400447</v>
          </cell>
        </row>
        <row r="985">
          <cell r="A985">
            <v>804</v>
          </cell>
          <cell r="B985" t="str">
            <v xml:space="preserve">             Hîp bé thÝ nghiÖm cao ¸p </v>
          </cell>
          <cell r="C985">
            <v>220</v>
          </cell>
          <cell r="D985">
            <v>0.95</v>
          </cell>
          <cell r="E985">
            <v>14</v>
          </cell>
          <cell r="F985">
            <v>3.52</v>
          </cell>
          <cell r="G985">
            <v>5</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442700091.65902841</v>
          </cell>
          <cell r="BX985">
            <v>442700091.65902841</v>
          </cell>
          <cell r="BY985">
            <v>267632.32813932176</v>
          </cell>
          <cell r="BZ985">
            <v>70832.014665444556</v>
          </cell>
          <cell r="CA985">
            <v>100613.65719523374</v>
          </cell>
          <cell r="CB985">
            <v>0</v>
          </cell>
          <cell r="CC985">
            <v>0</v>
          </cell>
          <cell r="CD985">
            <v>439078.00000000006</v>
          </cell>
          <cell r="CE985">
            <v>0</v>
          </cell>
          <cell r="CF985">
            <v>0</v>
          </cell>
          <cell r="CG985">
            <v>1</v>
          </cell>
          <cell r="CH985">
            <v>1</v>
          </cell>
          <cell r="CI985">
            <v>1</v>
          </cell>
          <cell r="CJ985">
            <v>439078.00000000006</v>
          </cell>
        </row>
        <row r="986">
          <cell r="A986">
            <v>805</v>
          </cell>
          <cell r="B986" t="str">
            <v xml:space="preserve">             Hîp bé thÝ nghiÖm r¬le </v>
          </cell>
          <cell r="C986">
            <v>220</v>
          </cell>
          <cell r="D986">
            <v>0.95</v>
          </cell>
          <cell r="E986">
            <v>14</v>
          </cell>
          <cell r="F986">
            <v>3.52</v>
          </cell>
          <cell r="G986">
            <v>5</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833800000</v>
          </cell>
          <cell r="BX986">
            <v>833800000</v>
          </cell>
          <cell r="BY986">
            <v>504070.00000000006</v>
          </cell>
          <cell r="BZ986">
            <v>133408</v>
          </cell>
          <cell r="CA986">
            <v>189500</v>
          </cell>
          <cell r="CB986">
            <v>0</v>
          </cell>
          <cell r="CC986">
            <v>0</v>
          </cell>
          <cell r="CD986">
            <v>826978</v>
          </cell>
          <cell r="CE986">
            <v>0</v>
          </cell>
          <cell r="CF986">
            <v>0</v>
          </cell>
          <cell r="CG986">
            <v>1</v>
          </cell>
          <cell r="CH986">
            <v>1</v>
          </cell>
          <cell r="CI986">
            <v>1</v>
          </cell>
          <cell r="CJ986">
            <v>826978</v>
          </cell>
        </row>
        <row r="987">
          <cell r="A987">
            <v>806</v>
          </cell>
          <cell r="B987" t="str">
            <v xml:space="preserve">             M¸y ®iÒu chØnh ®iÖn ¸p 1pha </v>
          </cell>
          <cell r="C987">
            <v>220</v>
          </cell>
          <cell r="D987">
            <v>0.95</v>
          </cell>
          <cell r="E987">
            <v>14</v>
          </cell>
          <cell r="F987">
            <v>3.52</v>
          </cell>
          <cell r="G987">
            <v>5</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17299541.704857927</v>
          </cell>
          <cell r="BX987">
            <v>17299541.704857927</v>
          </cell>
          <cell r="BY987">
            <v>10458.359303391384</v>
          </cell>
          <cell r="BZ987">
            <v>2767.9266727772683</v>
          </cell>
          <cell r="CA987">
            <v>3931.7140238313468</v>
          </cell>
          <cell r="CB987">
            <v>0</v>
          </cell>
          <cell r="CC987">
            <v>0</v>
          </cell>
          <cell r="CD987">
            <v>17158</v>
          </cell>
          <cell r="CE987">
            <v>0</v>
          </cell>
          <cell r="CF987">
            <v>0</v>
          </cell>
          <cell r="CG987">
            <v>1</v>
          </cell>
          <cell r="CH987">
            <v>1</v>
          </cell>
          <cell r="CI987">
            <v>1</v>
          </cell>
          <cell r="CJ987">
            <v>17158</v>
          </cell>
        </row>
        <row r="988">
          <cell r="A988">
            <v>807</v>
          </cell>
          <cell r="B988" t="str">
            <v xml:space="preserve">             M¸y ®o ®é A xÝt</v>
          </cell>
          <cell r="C988">
            <v>220</v>
          </cell>
          <cell r="D988">
            <v>0.95</v>
          </cell>
          <cell r="E988">
            <v>14</v>
          </cell>
          <cell r="F988">
            <v>3.52</v>
          </cell>
          <cell r="G988">
            <v>5</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159199541.70485792</v>
          </cell>
          <cell r="BX988">
            <v>159199541.70485792</v>
          </cell>
          <cell r="BY988">
            <v>96243.359303391393</v>
          </cell>
          <cell r="BZ988">
            <v>25471.926672777267</v>
          </cell>
          <cell r="CA988">
            <v>36181.714023831344</v>
          </cell>
          <cell r="CB988">
            <v>0</v>
          </cell>
          <cell r="CC988">
            <v>0</v>
          </cell>
          <cell r="CD988">
            <v>157897</v>
          </cell>
          <cell r="CE988">
            <v>0</v>
          </cell>
          <cell r="CF988">
            <v>0</v>
          </cell>
          <cell r="CG988">
            <v>1</v>
          </cell>
          <cell r="CH988">
            <v>1</v>
          </cell>
          <cell r="CI988">
            <v>1</v>
          </cell>
          <cell r="CJ988">
            <v>157897</v>
          </cell>
        </row>
        <row r="989">
          <cell r="A989">
            <v>808</v>
          </cell>
          <cell r="B989" t="str">
            <v xml:space="preserve">             M¸y ®o ®é chíp ch¸y kÝn </v>
          </cell>
          <cell r="C989">
            <v>220</v>
          </cell>
          <cell r="D989">
            <v>0.95</v>
          </cell>
          <cell r="E989">
            <v>14</v>
          </cell>
          <cell r="F989">
            <v>3.52</v>
          </cell>
          <cell r="G989">
            <v>5</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152599541.70485792</v>
          </cell>
          <cell r="BX989">
            <v>152599541.70485792</v>
          </cell>
          <cell r="BY989">
            <v>92253.359303391393</v>
          </cell>
          <cell r="BZ989">
            <v>24415.926672777267</v>
          </cell>
          <cell r="CA989">
            <v>34681.714023831344</v>
          </cell>
          <cell r="CB989">
            <v>0</v>
          </cell>
          <cell r="CC989">
            <v>0</v>
          </cell>
          <cell r="CD989">
            <v>151351</v>
          </cell>
          <cell r="CE989">
            <v>0</v>
          </cell>
          <cell r="CF989">
            <v>0</v>
          </cell>
          <cell r="CG989">
            <v>1</v>
          </cell>
          <cell r="CH989">
            <v>1</v>
          </cell>
          <cell r="CI989">
            <v>1</v>
          </cell>
          <cell r="CJ989">
            <v>151351</v>
          </cell>
        </row>
        <row r="990">
          <cell r="A990">
            <v>809</v>
          </cell>
          <cell r="B990" t="str">
            <v xml:space="preserve">             M¸y ®o ®é nhít </v>
          </cell>
          <cell r="C990">
            <v>220</v>
          </cell>
          <cell r="D990">
            <v>0.95</v>
          </cell>
          <cell r="E990">
            <v>14</v>
          </cell>
          <cell r="F990">
            <v>3.52</v>
          </cell>
          <cell r="G990">
            <v>5</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131099633.36388633</v>
          </cell>
          <cell r="BX990">
            <v>131099633.36388633</v>
          </cell>
          <cell r="BY990">
            <v>79255.687442713097</v>
          </cell>
          <cell r="BZ990">
            <v>20975.941338221812</v>
          </cell>
          <cell r="CA990">
            <v>29795.371219065073</v>
          </cell>
          <cell r="CB990">
            <v>0</v>
          </cell>
          <cell r="CC990">
            <v>0</v>
          </cell>
          <cell r="CD990">
            <v>130026.99999999997</v>
          </cell>
          <cell r="CE990">
            <v>0</v>
          </cell>
          <cell r="CF990">
            <v>0</v>
          </cell>
          <cell r="CG990">
            <v>1</v>
          </cell>
          <cell r="CH990">
            <v>1</v>
          </cell>
          <cell r="CI990">
            <v>1</v>
          </cell>
          <cell r="CJ990">
            <v>130026.99999999997</v>
          </cell>
        </row>
        <row r="991">
          <cell r="A991">
            <v>810</v>
          </cell>
          <cell r="B991" t="str">
            <v xml:space="preserve">             M¸y ®o ®iÖn ¸p xuyªn thñng</v>
          </cell>
          <cell r="C991">
            <v>220</v>
          </cell>
          <cell r="D991">
            <v>0.95</v>
          </cell>
          <cell r="E991">
            <v>14</v>
          </cell>
          <cell r="F991">
            <v>3.52</v>
          </cell>
          <cell r="G991">
            <v>5</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31900000</v>
          </cell>
          <cell r="BX991">
            <v>31900000</v>
          </cell>
          <cell r="BY991">
            <v>19285</v>
          </cell>
          <cell r="BZ991">
            <v>5104</v>
          </cell>
          <cell r="CA991">
            <v>7250</v>
          </cell>
          <cell r="CB991">
            <v>0</v>
          </cell>
          <cell r="CC991">
            <v>0</v>
          </cell>
          <cell r="CD991">
            <v>31639</v>
          </cell>
          <cell r="CE991">
            <v>0</v>
          </cell>
          <cell r="CF991">
            <v>0</v>
          </cell>
          <cell r="CG991">
            <v>1</v>
          </cell>
          <cell r="CH991">
            <v>1</v>
          </cell>
          <cell r="CI991">
            <v>1</v>
          </cell>
          <cell r="CJ991">
            <v>31639</v>
          </cell>
        </row>
        <row r="992">
          <cell r="A992">
            <v>811</v>
          </cell>
          <cell r="B992" t="str">
            <v xml:space="preserve">             M¸y ®o ®iÖn trë mét chiÒu</v>
          </cell>
          <cell r="C992">
            <v>220</v>
          </cell>
          <cell r="D992">
            <v>0.95</v>
          </cell>
          <cell r="E992">
            <v>14</v>
          </cell>
          <cell r="F992">
            <v>3.52</v>
          </cell>
          <cell r="G992">
            <v>5</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156700091.65902841</v>
          </cell>
          <cell r="BX992">
            <v>156700091.65902841</v>
          </cell>
          <cell r="BY992">
            <v>94732.328139321733</v>
          </cell>
          <cell r="BZ992">
            <v>25072.014665444545</v>
          </cell>
          <cell r="CA992">
            <v>35613.657195233733</v>
          </cell>
          <cell r="CB992">
            <v>0</v>
          </cell>
          <cell r="CC992">
            <v>0</v>
          </cell>
          <cell r="CD992">
            <v>155418</v>
          </cell>
          <cell r="CE992">
            <v>0</v>
          </cell>
          <cell r="CF992">
            <v>0</v>
          </cell>
          <cell r="CG992">
            <v>1</v>
          </cell>
          <cell r="CH992">
            <v>1</v>
          </cell>
          <cell r="CI992">
            <v>1</v>
          </cell>
          <cell r="CJ992">
            <v>155418</v>
          </cell>
        </row>
        <row r="993">
          <cell r="A993">
            <v>812</v>
          </cell>
          <cell r="B993" t="str">
            <v xml:space="preserve">             M¸y ®o ®iÖn trë tiÕp ®Þa</v>
          </cell>
          <cell r="C993">
            <v>220</v>
          </cell>
          <cell r="D993">
            <v>0.95</v>
          </cell>
          <cell r="E993">
            <v>14</v>
          </cell>
          <cell r="F993">
            <v>3.52</v>
          </cell>
          <cell r="G993">
            <v>5</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53300091.659028411</v>
          </cell>
          <cell r="BX993">
            <v>53300091.659028411</v>
          </cell>
          <cell r="BY993">
            <v>32222.328139321722</v>
          </cell>
          <cell r="BZ993">
            <v>8528.0146654445471</v>
          </cell>
          <cell r="CA993">
            <v>12113.657195233731</v>
          </cell>
          <cell r="CB993">
            <v>0</v>
          </cell>
          <cell r="CC993">
            <v>0</v>
          </cell>
          <cell r="CD993">
            <v>52864</v>
          </cell>
          <cell r="CE993">
            <v>0</v>
          </cell>
          <cell r="CF993">
            <v>0</v>
          </cell>
          <cell r="CG993">
            <v>1</v>
          </cell>
          <cell r="CH993">
            <v>1</v>
          </cell>
          <cell r="CI993">
            <v>1</v>
          </cell>
          <cell r="CJ993">
            <v>52864</v>
          </cell>
        </row>
        <row r="994">
          <cell r="A994">
            <v>813</v>
          </cell>
          <cell r="B994" t="str">
            <v xml:space="preserve">             M¸y ®o ®iÖn trë tiÕp xóc</v>
          </cell>
          <cell r="C994">
            <v>220</v>
          </cell>
          <cell r="D994">
            <v>0.95</v>
          </cell>
          <cell r="E994">
            <v>14</v>
          </cell>
          <cell r="F994">
            <v>3.52</v>
          </cell>
          <cell r="G994">
            <v>5</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91499633.363886341</v>
          </cell>
          <cell r="BX994">
            <v>91499633.363886341</v>
          </cell>
          <cell r="BY994">
            <v>55315.687442713104</v>
          </cell>
          <cell r="BZ994">
            <v>14639.941338221815</v>
          </cell>
          <cell r="CA994">
            <v>20795.371219065077</v>
          </cell>
          <cell r="CB994">
            <v>0</v>
          </cell>
          <cell r="CC994">
            <v>0</v>
          </cell>
          <cell r="CD994">
            <v>90751</v>
          </cell>
          <cell r="CE994">
            <v>0</v>
          </cell>
          <cell r="CF994">
            <v>0</v>
          </cell>
          <cell r="CG994">
            <v>1</v>
          </cell>
          <cell r="CH994">
            <v>1</v>
          </cell>
          <cell r="CI994">
            <v>1</v>
          </cell>
          <cell r="CJ994">
            <v>90751</v>
          </cell>
        </row>
        <row r="995">
          <cell r="A995">
            <v>814</v>
          </cell>
          <cell r="B995" t="str">
            <v xml:space="preserve">             CÇu ®o tang dÇu c¸ch ®iÖn</v>
          </cell>
          <cell r="C995">
            <v>220</v>
          </cell>
          <cell r="D995">
            <v>0.95</v>
          </cell>
          <cell r="E995">
            <v>14</v>
          </cell>
          <cell r="F995">
            <v>3.52</v>
          </cell>
          <cell r="G995">
            <v>5</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318599725.02291477</v>
          </cell>
          <cell r="BX995">
            <v>318599725.02291477</v>
          </cell>
          <cell r="BY995">
            <v>192608.01558203483</v>
          </cell>
          <cell r="BZ995">
            <v>50975.956003666368</v>
          </cell>
          <cell r="CA995">
            <v>72409.028414298809</v>
          </cell>
          <cell r="CB995">
            <v>0</v>
          </cell>
          <cell r="CC995">
            <v>0</v>
          </cell>
          <cell r="CD995">
            <v>315993</v>
          </cell>
          <cell r="CE995">
            <v>0</v>
          </cell>
          <cell r="CF995">
            <v>0</v>
          </cell>
          <cell r="CG995">
            <v>1</v>
          </cell>
          <cell r="CH995">
            <v>1</v>
          </cell>
          <cell r="CI995">
            <v>1</v>
          </cell>
          <cell r="CJ995">
            <v>315993</v>
          </cell>
        </row>
        <row r="996">
          <cell r="A996">
            <v>815</v>
          </cell>
          <cell r="B996" t="str">
            <v xml:space="preserve">             M¸y ®o tû träng</v>
          </cell>
          <cell r="C996">
            <v>220</v>
          </cell>
          <cell r="D996">
            <v>0.95</v>
          </cell>
          <cell r="E996">
            <v>14</v>
          </cell>
          <cell r="F996">
            <v>3.52</v>
          </cell>
          <cell r="G996">
            <v>5</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64100458.295142069</v>
          </cell>
          <cell r="BX996">
            <v>64100458.295142069</v>
          </cell>
          <cell r="BY996">
            <v>38751.640696608622</v>
          </cell>
          <cell r="BZ996">
            <v>10256.073327222732</v>
          </cell>
          <cell r="CA996">
            <v>14568.285976168652</v>
          </cell>
          <cell r="CB996">
            <v>0</v>
          </cell>
          <cell r="CC996">
            <v>0</v>
          </cell>
          <cell r="CD996">
            <v>63576</v>
          </cell>
          <cell r="CE996">
            <v>0</v>
          </cell>
          <cell r="CF996">
            <v>0</v>
          </cell>
          <cell r="CG996">
            <v>1</v>
          </cell>
          <cell r="CH996">
            <v>1</v>
          </cell>
          <cell r="CI996">
            <v>1</v>
          </cell>
          <cell r="CJ996">
            <v>63576</v>
          </cell>
        </row>
        <row r="997">
          <cell r="A997">
            <v>816</v>
          </cell>
          <cell r="B997" t="str">
            <v xml:space="preserve">             M¸y  ®o v¹n n¨ng</v>
          </cell>
          <cell r="C997">
            <v>220</v>
          </cell>
          <cell r="D997">
            <v>0.95</v>
          </cell>
          <cell r="E997">
            <v>14</v>
          </cell>
          <cell r="F997">
            <v>3.52</v>
          </cell>
          <cell r="G997">
            <v>5</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131900183.31805684</v>
          </cell>
          <cell r="BX997">
            <v>131900183.31805684</v>
          </cell>
          <cell r="BY997">
            <v>79739.656278643452</v>
          </cell>
          <cell r="BZ997">
            <v>21104.029330889094</v>
          </cell>
          <cell r="CA997">
            <v>29977.314390467462</v>
          </cell>
          <cell r="CB997">
            <v>0</v>
          </cell>
          <cell r="CC997">
            <v>0</v>
          </cell>
          <cell r="CD997">
            <v>130821.00000000001</v>
          </cell>
          <cell r="CE997">
            <v>0</v>
          </cell>
          <cell r="CF997">
            <v>0</v>
          </cell>
          <cell r="CG997">
            <v>1</v>
          </cell>
          <cell r="CH997">
            <v>1</v>
          </cell>
          <cell r="CI997">
            <v>1</v>
          </cell>
          <cell r="CJ997">
            <v>130821.00000000001</v>
          </cell>
        </row>
        <row r="998">
          <cell r="A998">
            <v>817</v>
          </cell>
          <cell r="B998" t="str">
            <v xml:space="preserve">             M¸y chôp sãng</v>
          </cell>
          <cell r="C998">
            <v>220</v>
          </cell>
          <cell r="D998">
            <v>0.95</v>
          </cell>
          <cell r="E998">
            <v>14</v>
          </cell>
          <cell r="F998">
            <v>3.52</v>
          </cell>
          <cell r="G998">
            <v>5</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454700274.97708523</v>
          </cell>
          <cell r="BX998">
            <v>454700274.97708523</v>
          </cell>
          <cell r="BY998">
            <v>274886.98441796517</v>
          </cell>
          <cell r="BZ998">
            <v>72752.043996333639</v>
          </cell>
          <cell r="CA998">
            <v>103340.97158570121</v>
          </cell>
          <cell r="CB998">
            <v>0</v>
          </cell>
          <cell r="CC998">
            <v>0</v>
          </cell>
          <cell r="CD998">
            <v>450980</v>
          </cell>
          <cell r="CE998">
            <v>0</v>
          </cell>
          <cell r="CF998">
            <v>0</v>
          </cell>
          <cell r="CG998">
            <v>1</v>
          </cell>
          <cell r="CH998">
            <v>1</v>
          </cell>
          <cell r="CI998">
            <v>1</v>
          </cell>
          <cell r="CJ998">
            <v>450980</v>
          </cell>
        </row>
        <row r="999">
          <cell r="A999">
            <v>818</v>
          </cell>
          <cell r="B999" t="str">
            <v xml:space="preserve">             M¸y kiÓm tra ®é æn ®Þnh « xy ho¸ dÇu</v>
          </cell>
          <cell r="C999">
            <v>220</v>
          </cell>
          <cell r="D999">
            <v>0.95</v>
          </cell>
          <cell r="E999">
            <v>14</v>
          </cell>
          <cell r="F999">
            <v>3.52</v>
          </cell>
          <cell r="G999">
            <v>5</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326299725.02291477</v>
          </cell>
          <cell r="BX999">
            <v>326299725.02291477</v>
          </cell>
          <cell r="BY999">
            <v>197263.01558203483</v>
          </cell>
          <cell r="BZ999">
            <v>52207.956003666368</v>
          </cell>
          <cell r="CA999">
            <v>74159.028414298809</v>
          </cell>
          <cell r="CB999">
            <v>0</v>
          </cell>
          <cell r="CC999">
            <v>0</v>
          </cell>
          <cell r="CD999">
            <v>323630</v>
          </cell>
          <cell r="CE999">
            <v>0</v>
          </cell>
          <cell r="CF999">
            <v>0</v>
          </cell>
          <cell r="CG999">
            <v>1</v>
          </cell>
          <cell r="CH999">
            <v>1</v>
          </cell>
          <cell r="CI999">
            <v>1</v>
          </cell>
          <cell r="CJ999">
            <v>323630</v>
          </cell>
        </row>
        <row r="1000">
          <cell r="A1000">
            <v>819</v>
          </cell>
          <cell r="B1000" t="str">
            <v xml:space="preserve">             M¸y ph¸t tÇn sè</v>
          </cell>
          <cell r="C1000">
            <v>220</v>
          </cell>
          <cell r="D1000">
            <v>0.95</v>
          </cell>
          <cell r="E1000">
            <v>14</v>
          </cell>
          <cell r="F1000">
            <v>3.52</v>
          </cell>
          <cell r="G1000">
            <v>5</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116199725.02291475</v>
          </cell>
          <cell r="BX1000">
            <v>116199725.02291475</v>
          </cell>
          <cell r="BY1000">
            <v>70248.015582034845</v>
          </cell>
          <cell r="BZ1000">
            <v>18591.956003666361</v>
          </cell>
          <cell r="CA1000">
            <v>26409.028414298809</v>
          </cell>
          <cell r="CB1000">
            <v>0</v>
          </cell>
          <cell r="CC1000">
            <v>0</v>
          </cell>
          <cell r="CD1000">
            <v>115249.00000000001</v>
          </cell>
          <cell r="CE1000">
            <v>0</v>
          </cell>
          <cell r="CF1000">
            <v>0</v>
          </cell>
          <cell r="CG1000">
            <v>1</v>
          </cell>
          <cell r="CH1000">
            <v>1</v>
          </cell>
          <cell r="CI1000">
            <v>1</v>
          </cell>
          <cell r="CJ1000">
            <v>115249.00000000001</v>
          </cell>
        </row>
        <row r="1001">
          <cell r="A1001">
            <v>820</v>
          </cell>
          <cell r="B1001" t="str">
            <v xml:space="preserve">             M¸y ph©n tÝch ®é Èm khÝ SF6</v>
          </cell>
          <cell r="C1001">
            <v>220</v>
          </cell>
          <cell r="D1001">
            <v>0.95</v>
          </cell>
          <cell r="E1001">
            <v>14</v>
          </cell>
          <cell r="F1001">
            <v>3.52</v>
          </cell>
          <cell r="G1001">
            <v>5</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160699816.68194318</v>
          </cell>
          <cell r="BX1001">
            <v>160699816.68194318</v>
          </cell>
          <cell r="BY1001">
            <v>97150.343721356548</v>
          </cell>
          <cell r="BZ1001">
            <v>25711.97066911091</v>
          </cell>
          <cell r="CA1001">
            <v>36522.685609532542</v>
          </cell>
          <cell r="CB1001">
            <v>0</v>
          </cell>
          <cell r="CC1001">
            <v>0</v>
          </cell>
          <cell r="CD1001">
            <v>159385</v>
          </cell>
          <cell r="CE1001">
            <v>0</v>
          </cell>
          <cell r="CF1001">
            <v>0</v>
          </cell>
          <cell r="CG1001">
            <v>1</v>
          </cell>
          <cell r="CH1001">
            <v>1</v>
          </cell>
          <cell r="CI1001">
            <v>1</v>
          </cell>
          <cell r="CJ1001">
            <v>159385</v>
          </cell>
        </row>
        <row r="1002">
          <cell r="A1002">
            <v>821</v>
          </cell>
          <cell r="B1002" t="str">
            <v xml:space="preserve">             M¸y tÝnh x¸ch tay</v>
          </cell>
          <cell r="C1002">
            <v>220</v>
          </cell>
          <cell r="D1002">
            <v>0.95</v>
          </cell>
          <cell r="E1002">
            <v>14</v>
          </cell>
          <cell r="F1002">
            <v>3.52</v>
          </cell>
          <cell r="G1002">
            <v>5</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41299908.340971582</v>
          </cell>
          <cell r="BX1002">
            <v>41299908.340971582</v>
          </cell>
          <cell r="BY1002">
            <v>24967.671860678274</v>
          </cell>
          <cell r="BZ1002">
            <v>6607.9853345554529</v>
          </cell>
          <cell r="CA1002">
            <v>9386.3428047662692</v>
          </cell>
          <cell r="CB1002">
            <v>0</v>
          </cell>
          <cell r="CC1002">
            <v>0</v>
          </cell>
          <cell r="CD1002">
            <v>40961.999999999993</v>
          </cell>
          <cell r="CE1002">
            <v>0</v>
          </cell>
          <cell r="CF1002">
            <v>0</v>
          </cell>
          <cell r="CG1002">
            <v>1</v>
          </cell>
          <cell r="CH1002">
            <v>1</v>
          </cell>
          <cell r="CI1002">
            <v>1</v>
          </cell>
          <cell r="CJ1002">
            <v>40961.999999999993</v>
          </cell>
        </row>
        <row r="1003">
          <cell r="A1003">
            <v>822</v>
          </cell>
          <cell r="B1003" t="str">
            <v xml:space="preserve">             M¸y ®o vi l­îng Èm</v>
          </cell>
          <cell r="C1003">
            <v>220</v>
          </cell>
          <cell r="D1003">
            <v>0.95</v>
          </cell>
          <cell r="E1003">
            <v>14</v>
          </cell>
          <cell r="F1003">
            <v>3.52</v>
          </cell>
          <cell r="G1003">
            <v>5</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145399633.36388633</v>
          </cell>
          <cell r="BX1003">
            <v>145399633.36388633</v>
          </cell>
          <cell r="BY1003">
            <v>87900.687442713097</v>
          </cell>
          <cell r="BZ1003">
            <v>23263.941338221812</v>
          </cell>
          <cell r="CA1003">
            <v>33045.371219065077</v>
          </cell>
          <cell r="CB1003">
            <v>0</v>
          </cell>
          <cell r="CC1003">
            <v>0</v>
          </cell>
          <cell r="CD1003">
            <v>144209.99999999997</v>
          </cell>
          <cell r="CE1003">
            <v>0</v>
          </cell>
          <cell r="CF1003">
            <v>0</v>
          </cell>
          <cell r="CG1003">
            <v>1</v>
          </cell>
          <cell r="CH1003">
            <v>1</v>
          </cell>
          <cell r="CI1003">
            <v>1</v>
          </cell>
          <cell r="CJ1003">
            <v>144209.99999999997</v>
          </cell>
        </row>
        <row r="1004">
          <cell r="A1004">
            <v>823</v>
          </cell>
          <cell r="B1004" t="str">
            <v xml:space="preserve">             Mª g«m mÐt</v>
          </cell>
          <cell r="C1004">
            <v>220</v>
          </cell>
          <cell r="D1004">
            <v>0.95</v>
          </cell>
          <cell r="E1004">
            <v>14</v>
          </cell>
          <cell r="F1004">
            <v>3.52</v>
          </cell>
          <cell r="G1004">
            <v>5</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44000000</v>
          </cell>
          <cell r="BX1004">
            <v>44000000</v>
          </cell>
          <cell r="BY1004">
            <v>26600.000000000004</v>
          </cell>
          <cell r="BZ1004">
            <v>7040</v>
          </cell>
          <cell r="CA1004">
            <v>10000</v>
          </cell>
          <cell r="CB1004">
            <v>0</v>
          </cell>
          <cell r="CC1004">
            <v>0</v>
          </cell>
          <cell r="CD1004">
            <v>43640</v>
          </cell>
          <cell r="CE1004">
            <v>0</v>
          </cell>
          <cell r="CF1004">
            <v>0</v>
          </cell>
          <cell r="CG1004">
            <v>1</v>
          </cell>
          <cell r="CH1004">
            <v>1</v>
          </cell>
          <cell r="CI1004">
            <v>1</v>
          </cell>
          <cell r="CJ1004">
            <v>43640</v>
          </cell>
        </row>
        <row r="1005">
          <cell r="A1005">
            <v>824</v>
          </cell>
          <cell r="B1005" t="str">
            <v xml:space="preserve">             ThiÕt bÞ  kiÓm tra ¸p lùc</v>
          </cell>
          <cell r="C1005">
            <v>220</v>
          </cell>
          <cell r="D1005">
            <v>0.95</v>
          </cell>
          <cell r="E1005">
            <v>14</v>
          </cell>
          <cell r="F1005">
            <v>3.52</v>
          </cell>
          <cell r="G1005">
            <v>5</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0</v>
          </cell>
          <cell r="BO1005">
            <v>0</v>
          </cell>
          <cell r="BP1005">
            <v>0</v>
          </cell>
          <cell r="BQ1005">
            <v>0</v>
          </cell>
          <cell r="BR1005">
            <v>0</v>
          </cell>
          <cell r="BS1005">
            <v>0</v>
          </cell>
          <cell r="BT1005">
            <v>0</v>
          </cell>
          <cell r="BU1005">
            <v>0</v>
          </cell>
          <cell r="BV1005">
            <v>0</v>
          </cell>
          <cell r="BW1005">
            <v>75300091.659028411</v>
          </cell>
          <cell r="BX1005">
            <v>75300091.659028411</v>
          </cell>
          <cell r="BY1005">
            <v>45522.328139321718</v>
          </cell>
          <cell r="BZ1005">
            <v>12048.014665444547</v>
          </cell>
          <cell r="CA1005">
            <v>17113.657195233733</v>
          </cell>
          <cell r="CB1005">
            <v>0</v>
          </cell>
          <cell r="CC1005">
            <v>0</v>
          </cell>
          <cell r="CD1005">
            <v>74684</v>
          </cell>
          <cell r="CE1005">
            <v>0</v>
          </cell>
          <cell r="CF1005">
            <v>0</v>
          </cell>
          <cell r="CG1005">
            <v>1</v>
          </cell>
          <cell r="CH1005">
            <v>1</v>
          </cell>
          <cell r="CI1005">
            <v>1</v>
          </cell>
          <cell r="CJ1005">
            <v>74684</v>
          </cell>
        </row>
        <row r="1006">
          <cell r="A1006">
            <v>825</v>
          </cell>
          <cell r="B1006" t="str">
            <v xml:space="preserve">             ThiÕt bÞ  t¹o dßng ®iÖn</v>
          </cell>
          <cell r="C1006">
            <v>220</v>
          </cell>
          <cell r="D1006">
            <v>0.95</v>
          </cell>
          <cell r="E1006">
            <v>14</v>
          </cell>
          <cell r="F1006">
            <v>3.52</v>
          </cell>
          <cell r="G1006">
            <v>5</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435900458.29514205</v>
          </cell>
          <cell r="BX1006">
            <v>435900458.29514205</v>
          </cell>
          <cell r="BY1006">
            <v>263521.64069660864</v>
          </cell>
          <cell r="BZ1006">
            <v>69744.073327222723</v>
          </cell>
          <cell r="CA1006">
            <v>99068.285976168656</v>
          </cell>
          <cell r="CB1006">
            <v>0</v>
          </cell>
          <cell r="CC1006">
            <v>0</v>
          </cell>
          <cell r="CD1006">
            <v>432334</v>
          </cell>
          <cell r="CE1006">
            <v>0</v>
          </cell>
          <cell r="CF1006">
            <v>0</v>
          </cell>
          <cell r="CG1006">
            <v>1</v>
          </cell>
          <cell r="CH1006">
            <v>1</v>
          </cell>
          <cell r="CI1006">
            <v>1</v>
          </cell>
          <cell r="CJ1006">
            <v>432334</v>
          </cell>
        </row>
      </sheetData>
      <sheetData sheetId="15">
        <row r="12">
          <cell r="A12" t="str">
            <v>N1107</v>
          </cell>
          <cell r="B12" t="str">
            <v>N108</v>
          </cell>
          <cell r="C12" t="str">
            <v>1,0</v>
          </cell>
          <cell r="D12">
            <v>1.55</v>
          </cell>
          <cell r="E12">
            <v>3100000</v>
          </cell>
          <cell r="F12">
            <v>119230.76923076923</v>
          </cell>
        </row>
        <row r="13">
          <cell r="A13" t="str">
            <v>N1207</v>
          </cell>
          <cell r="B13">
            <v>0</v>
          </cell>
          <cell r="C13" t="str">
            <v>2,0</v>
          </cell>
          <cell r="D13">
            <v>1.83</v>
          </cell>
          <cell r="E13">
            <v>3660000</v>
          </cell>
          <cell r="F13">
            <v>140769.23076923078</v>
          </cell>
        </row>
        <row r="14">
          <cell r="A14" t="str">
            <v>N1257</v>
          </cell>
          <cell r="B14">
            <v>0</v>
          </cell>
          <cell r="C14">
            <v>2.5</v>
          </cell>
          <cell r="D14">
            <v>1.9950000000000001</v>
          </cell>
          <cell r="E14">
            <v>3990000</v>
          </cell>
          <cell r="F14">
            <v>153461.53846153847</v>
          </cell>
        </row>
        <row r="15">
          <cell r="A15" t="str">
            <v>N1277</v>
          </cell>
          <cell r="B15">
            <v>0</v>
          </cell>
          <cell r="C15">
            <v>2.7</v>
          </cell>
          <cell r="D15">
            <v>2.0609999999999999</v>
          </cell>
          <cell r="E15">
            <v>4122000</v>
          </cell>
          <cell r="F15">
            <v>158538.46153846153</v>
          </cell>
        </row>
        <row r="16">
          <cell r="A16" t="str">
            <v>N1307</v>
          </cell>
          <cell r="B16">
            <v>0</v>
          </cell>
          <cell r="C16" t="str">
            <v>3,0</v>
          </cell>
          <cell r="D16">
            <v>2.16</v>
          </cell>
          <cell r="E16">
            <v>4320000</v>
          </cell>
          <cell r="F16">
            <v>166153.84615384616</v>
          </cell>
        </row>
        <row r="17">
          <cell r="A17" t="str">
            <v>N1327</v>
          </cell>
          <cell r="B17">
            <v>0</v>
          </cell>
          <cell r="C17">
            <v>3.2</v>
          </cell>
          <cell r="D17">
            <v>2.238</v>
          </cell>
          <cell r="E17">
            <v>4476000</v>
          </cell>
          <cell r="F17">
            <v>172153.84615384616</v>
          </cell>
        </row>
        <row r="18">
          <cell r="A18" t="str">
            <v>N1357</v>
          </cell>
          <cell r="B18">
            <v>0</v>
          </cell>
          <cell r="C18">
            <v>3.5</v>
          </cell>
          <cell r="D18">
            <v>2.355</v>
          </cell>
          <cell r="E18">
            <v>4710000</v>
          </cell>
          <cell r="F18">
            <v>181153.84615384616</v>
          </cell>
        </row>
        <row r="19">
          <cell r="A19" t="str">
            <v>N1377</v>
          </cell>
          <cell r="B19">
            <v>0</v>
          </cell>
          <cell r="C19">
            <v>3.7</v>
          </cell>
          <cell r="D19">
            <v>2.4329999999999998</v>
          </cell>
          <cell r="E19">
            <v>4866000</v>
          </cell>
          <cell r="F19">
            <v>187153.84615384616</v>
          </cell>
        </row>
        <row r="20">
          <cell r="A20" t="str">
            <v>N1407</v>
          </cell>
          <cell r="B20">
            <v>0</v>
          </cell>
          <cell r="C20" t="str">
            <v>4,0</v>
          </cell>
          <cell r="D20">
            <v>2.5499999999999998</v>
          </cell>
          <cell r="E20">
            <v>5100000</v>
          </cell>
          <cell r="F20">
            <v>196153.84615384616</v>
          </cell>
        </row>
        <row r="21">
          <cell r="A21" t="str">
            <v>N1427</v>
          </cell>
          <cell r="B21">
            <v>0</v>
          </cell>
          <cell r="C21">
            <v>4.2</v>
          </cell>
          <cell r="D21">
            <v>2.6419999999999999</v>
          </cell>
          <cell r="E21">
            <v>5284000</v>
          </cell>
          <cell r="F21">
            <v>203230.76923076922</v>
          </cell>
        </row>
        <row r="22">
          <cell r="A22" t="str">
            <v>N1437</v>
          </cell>
          <cell r="B22">
            <v>0</v>
          </cell>
          <cell r="C22">
            <v>4.3</v>
          </cell>
          <cell r="D22">
            <v>2.6879999999999997</v>
          </cell>
          <cell r="E22">
            <v>5375999.9999999991</v>
          </cell>
          <cell r="F22">
            <v>206769.23076923072</v>
          </cell>
        </row>
        <row r="23">
          <cell r="A23" t="str">
            <v>N1457</v>
          </cell>
          <cell r="B23">
            <v>0</v>
          </cell>
          <cell r="C23">
            <v>4.5</v>
          </cell>
          <cell r="D23">
            <v>2.78</v>
          </cell>
          <cell r="E23">
            <v>5560000</v>
          </cell>
          <cell r="F23">
            <v>213846.15384615384</v>
          </cell>
        </row>
        <row r="24">
          <cell r="A24" t="str">
            <v>N1477</v>
          </cell>
          <cell r="B24">
            <v>0</v>
          </cell>
          <cell r="C24">
            <v>4.7</v>
          </cell>
          <cell r="D24">
            <v>2.8719999999999999</v>
          </cell>
          <cell r="E24">
            <v>5744000</v>
          </cell>
          <cell r="F24">
            <v>220923.07692307694</v>
          </cell>
        </row>
        <row r="25">
          <cell r="A25" t="str">
            <v>N1507</v>
          </cell>
          <cell r="B25">
            <v>0</v>
          </cell>
          <cell r="C25" t="str">
            <v>5,0</v>
          </cell>
          <cell r="D25">
            <v>3.01</v>
          </cell>
          <cell r="E25">
            <v>6020000</v>
          </cell>
          <cell r="F25">
            <v>231538.46153846153</v>
          </cell>
        </row>
        <row r="26">
          <cell r="A26" t="str">
            <v>N1527</v>
          </cell>
          <cell r="B26">
            <v>0</v>
          </cell>
          <cell r="C26">
            <v>5.2</v>
          </cell>
          <cell r="D26">
            <v>3.1199999999999997</v>
          </cell>
          <cell r="E26">
            <v>6239999.9999999991</v>
          </cell>
          <cell r="F26">
            <v>239999.99999999997</v>
          </cell>
        </row>
        <row r="27">
          <cell r="A27" t="str">
            <v>N1557</v>
          </cell>
          <cell r="B27">
            <v>0</v>
          </cell>
          <cell r="C27">
            <v>5.5</v>
          </cell>
          <cell r="D27">
            <v>3.2850000000000001</v>
          </cell>
          <cell r="E27">
            <v>6570000</v>
          </cell>
          <cell r="F27">
            <v>252692.30769230769</v>
          </cell>
        </row>
        <row r="28">
          <cell r="A28" t="str">
            <v>N1607</v>
          </cell>
          <cell r="B28">
            <v>0</v>
          </cell>
          <cell r="C28" t="str">
            <v>6,0</v>
          </cell>
          <cell r="D28">
            <v>3.56</v>
          </cell>
          <cell r="E28">
            <v>7120000</v>
          </cell>
          <cell r="F28">
            <v>273846.15384615387</v>
          </cell>
        </row>
        <row r="29">
          <cell r="A29" t="str">
            <v>N1707</v>
          </cell>
          <cell r="B29">
            <v>0</v>
          </cell>
          <cell r="C29" t="str">
            <v>7,0</v>
          </cell>
          <cell r="D29">
            <v>4.2</v>
          </cell>
          <cell r="E29">
            <v>8400000</v>
          </cell>
          <cell r="F29">
            <v>323076.92307692306</v>
          </cell>
        </row>
        <row r="30">
          <cell r="A30" t="str">
            <v>Nhóm 2</v>
          </cell>
          <cell r="B30">
            <v>0</v>
          </cell>
          <cell r="C30">
            <v>0</v>
          </cell>
          <cell r="D30">
            <v>0</v>
          </cell>
          <cell r="E30">
            <v>0</v>
          </cell>
          <cell r="F30">
            <v>0</v>
          </cell>
        </row>
        <row r="31">
          <cell r="A31" t="str">
            <v>Nhóm 2</v>
          </cell>
          <cell r="B31" t="str">
            <v>Nhóm 2: - Các công tác không thuộc nhóm I (Theo Phụ lục 2: Thông tư 01/2015/TT-BXD ngày 20/3/2015)</v>
          </cell>
          <cell r="C31">
            <v>0</v>
          </cell>
          <cell r="D31">
            <v>0</v>
          </cell>
          <cell r="E31">
            <v>0</v>
          </cell>
          <cell r="F31">
            <v>0</v>
          </cell>
        </row>
        <row r="32">
          <cell r="A32" t="str">
            <v>N2107</v>
          </cell>
          <cell r="B32">
            <v>0</v>
          </cell>
          <cell r="C32" t="str">
            <v>1,0</v>
          </cell>
          <cell r="D32">
            <v>1.76</v>
          </cell>
          <cell r="E32">
            <v>3520000</v>
          </cell>
          <cell r="F32">
            <v>135384.61538461538</v>
          </cell>
        </row>
        <row r="33">
          <cell r="A33" t="str">
            <v>N2207</v>
          </cell>
          <cell r="B33">
            <v>0</v>
          </cell>
          <cell r="C33" t="str">
            <v>2,0</v>
          </cell>
          <cell r="D33">
            <v>2.0699999999999998</v>
          </cell>
          <cell r="E33">
            <v>4139999.9999999995</v>
          </cell>
          <cell r="F33">
            <v>159230.76923076922</v>
          </cell>
        </row>
        <row r="34">
          <cell r="A34" t="str">
            <v>N2257</v>
          </cell>
          <cell r="B34">
            <v>0</v>
          </cell>
          <cell r="C34">
            <v>2.5</v>
          </cell>
          <cell r="D34">
            <v>2.2549999999999999</v>
          </cell>
          <cell r="E34">
            <v>4510000</v>
          </cell>
          <cell r="F34">
            <v>173461.53846153847</v>
          </cell>
        </row>
        <row r="35">
          <cell r="A35" t="str">
            <v>N2277</v>
          </cell>
          <cell r="B35">
            <v>0</v>
          </cell>
          <cell r="C35">
            <v>2.7</v>
          </cell>
          <cell r="D35">
            <v>2.3289999999999997</v>
          </cell>
          <cell r="E35">
            <v>4657999.9999999991</v>
          </cell>
          <cell r="F35">
            <v>179153.84615384613</v>
          </cell>
        </row>
        <row r="36">
          <cell r="A36" t="str">
            <v>N2307</v>
          </cell>
          <cell r="B36">
            <v>0</v>
          </cell>
          <cell r="C36" t="str">
            <v>3,0</v>
          </cell>
          <cell r="D36">
            <v>2.44</v>
          </cell>
          <cell r="E36">
            <v>4880000</v>
          </cell>
          <cell r="F36">
            <v>187692.30769230769</v>
          </cell>
        </row>
        <row r="37">
          <cell r="A37" t="str">
            <v>N2327</v>
          </cell>
          <cell r="B37">
            <v>0</v>
          </cell>
          <cell r="C37">
            <v>3.2</v>
          </cell>
          <cell r="D37">
            <v>2.524</v>
          </cell>
          <cell r="E37">
            <v>5048000</v>
          </cell>
          <cell r="F37">
            <v>194153.84615384616</v>
          </cell>
        </row>
        <row r="38">
          <cell r="A38" t="str">
            <v>N2357</v>
          </cell>
          <cell r="B38">
            <v>0</v>
          </cell>
          <cell r="C38">
            <v>3.5</v>
          </cell>
          <cell r="D38">
            <v>2.65</v>
          </cell>
          <cell r="E38">
            <v>5300000</v>
          </cell>
          <cell r="F38">
            <v>203846.15384615384</v>
          </cell>
        </row>
        <row r="39">
          <cell r="A39" t="str">
            <v>N2377</v>
          </cell>
          <cell r="B39">
            <v>0</v>
          </cell>
          <cell r="C39">
            <v>3.7</v>
          </cell>
          <cell r="D39">
            <v>2.734</v>
          </cell>
          <cell r="E39">
            <v>5468000</v>
          </cell>
          <cell r="F39">
            <v>210307.69230769231</v>
          </cell>
        </row>
        <row r="40">
          <cell r="A40" t="str">
            <v>N2407</v>
          </cell>
          <cell r="B40">
            <v>0</v>
          </cell>
          <cell r="C40" t="str">
            <v>4,0</v>
          </cell>
          <cell r="D40">
            <v>2.86</v>
          </cell>
          <cell r="E40">
            <v>5720000</v>
          </cell>
          <cell r="F40">
            <v>220000</v>
          </cell>
        </row>
        <row r="41">
          <cell r="A41" t="str">
            <v>N2427</v>
          </cell>
          <cell r="B41">
            <v>0</v>
          </cell>
          <cell r="C41">
            <v>4.2</v>
          </cell>
          <cell r="D41">
            <v>2.9619999999999997</v>
          </cell>
          <cell r="E41">
            <v>5923999.9999999991</v>
          </cell>
          <cell r="F41">
            <v>227846.15384615381</v>
          </cell>
        </row>
        <row r="42">
          <cell r="A42" t="str">
            <v>N2437</v>
          </cell>
          <cell r="B42">
            <v>0</v>
          </cell>
          <cell r="C42">
            <v>4.3</v>
          </cell>
          <cell r="D42">
            <v>3.0129999999999999</v>
          </cell>
          <cell r="E42">
            <v>6026000</v>
          </cell>
          <cell r="F42">
            <v>231769.23076923078</v>
          </cell>
        </row>
        <row r="43">
          <cell r="A43" t="str">
            <v>N2457</v>
          </cell>
          <cell r="B43">
            <v>0</v>
          </cell>
          <cell r="C43">
            <v>4.5</v>
          </cell>
          <cell r="D43">
            <v>3.1150000000000002</v>
          </cell>
          <cell r="E43">
            <v>6230000</v>
          </cell>
          <cell r="F43">
            <v>239615.38461538462</v>
          </cell>
        </row>
        <row r="44">
          <cell r="A44" t="str">
            <v>N2477</v>
          </cell>
          <cell r="B44">
            <v>0</v>
          </cell>
          <cell r="C44">
            <v>4.7</v>
          </cell>
          <cell r="D44">
            <v>3.2170000000000001</v>
          </cell>
          <cell r="E44">
            <v>6434000</v>
          </cell>
          <cell r="F44">
            <v>247461.53846153847</v>
          </cell>
        </row>
        <row r="45">
          <cell r="A45" t="str">
            <v>N2507</v>
          </cell>
          <cell r="B45">
            <v>0</v>
          </cell>
          <cell r="C45" t="str">
            <v>5,0</v>
          </cell>
          <cell r="D45">
            <v>3.37</v>
          </cell>
          <cell r="E45">
            <v>6740000</v>
          </cell>
          <cell r="F45">
            <v>259230.76923076922</v>
          </cell>
        </row>
        <row r="46">
          <cell r="A46" t="str">
            <v>N2527</v>
          </cell>
          <cell r="B46">
            <v>0</v>
          </cell>
          <cell r="C46">
            <v>5.2</v>
          </cell>
          <cell r="D46">
            <v>3.488</v>
          </cell>
          <cell r="E46">
            <v>6976000</v>
          </cell>
          <cell r="F46">
            <v>268307.69230769231</v>
          </cell>
        </row>
        <row r="47">
          <cell r="A47" t="str">
            <v>N2557</v>
          </cell>
          <cell r="B47">
            <v>0</v>
          </cell>
          <cell r="C47">
            <v>5.5</v>
          </cell>
          <cell r="D47">
            <v>3.665</v>
          </cell>
          <cell r="E47">
            <v>7330000</v>
          </cell>
          <cell r="F47">
            <v>281923.07692307694</v>
          </cell>
        </row>
        <row r="48">
          <cell r="A48" t="str">
            <v>N2607</v>
          </cell>
          <cell r="B48">
            <v>0</v>
          </cell>
          <cell r="C48" t="str">
            <v>6,0</v>
          </cell>
          <cell r="D48">
            <v>3.96</v>
          </cell>
          <cell r="E48">
            <v>7920000</v>
          </cell>
          <cell r="F48">
            <v>304615.38461538462</v>
          </cell>
        </row>
        <row r="49">
          <cell r="A49" t="str">
            <v>N2707</v>
          </cell>
          <cell r="B49">
            <v>0</v>
          </cell>
          <cell r="C49" t="str">
            <v>7,0</v>
          </cell>
          <cell r="D49">
            <v>4.6500000000000004</v>
          </cell>
          <cell r="E49">
            <v>9300000</v>
          </cell>
          <cell r="F49">
            <v>357692.30769230769</v>
          </cell>
        </row>
        <row r="50">
          <cell r="A50" t="str">
            <v>BẢNG 2. BẢNG CẤP BẬC, HỆ SỐ LƯƠNG, ĐƠN GIÁ TIỀN LƯƠNG KỸ SƯ TRỰC TIẾP</v>
          </cell>
          <cell r="B50">
            <v>0</v>
          </cell>
          <cell r="C50">
            <v>0</v>
          </cell>
          <cell r="D50">
            <v>0</v>
          </cell>
          <cell r="E50">
            <v>0</v>
          </cell>
          <cell r="F50">
            <v>0</v>
          </cell>
        </row>
        <row r="51">
          <cell r="A51" t="str">
            <v>KS108</v>
          </cell>
          <cell r="B51">
            <v>0</v>
          </cell>
          <cell r="C51" t="str">
            <v>1,0</v>
          </cell>
          <cell r="D51">
            <v>2.34</v>
          </cell>
          <cell r="E51">
            <v>4680000</v>
          </cell>
          <cell r="F51">
            <v>180000</v>
          </cell>
        </row>
        <row r="52">
          <cell r="A52" t="str">
            <v>KS208</v>
          </cell>
          <cell r="B52">
            <v>0</v>
          </cell>
          <cell r="C52" t="str">
            <v>2,0</v>
          </cell>
          <cell r="D52">
            <v>2.65</v>
          </cell>
          <cell r="E52">
            <v>5300000</v>
          </cell>
          <cell r="F52">
            <v>203846.15384615384</v>
          </cell>
        </row>
        <row r="53">
          <cell r="A53" t="str">
            <v>KS258</v>
          </cell>
          <cell r="B53">
            <v>0</v>
          </cell>
          <cell r="C53">
            <v>2.5</v>
          </cell>
          <cell r="D53">
            <v>2.8049999999999997</v>
          </cell>
          <cell r="E53">
            <v>5609999.9999999991</v>
          </cell>
          <cell r="F53">
            <v>215769.23076923072</v>
          </cell>
        </row>
        <row r="54">
          <cell r="A54" t="str">
            <v>KS278</v>
          </cell>
          <cell r="B54">
            <v>0</v>
          </cell>
          <cell r="C54">
            <v>2.7</v>
          </cell>
          <cell r="D54">
            <v>2.867</v>
          </cell>
          <cell r="E54">
            <v>5734000</v>
          </cell>
          <cell r="F54">
            <v>220538.46153846153</v>
          </cell>
        </row>
        <row r="55">
          <cell r="A55" t="str">
            <v>KS308</v>
          </cell>
          <cell r="B55">
            <v>0</v>
          </cell>
          <cell r="C55" t="str">
            <v>3,0</v>
          </cell>
          <cell r="D55">
            <v>2.96</v>
          </cell>
          <cell r="E55">
            <v>5920000</v>
          </cell>
          <cell r="F55">
            <v>227692.30769230769</v>
          </cell>
        </row>
        <row r="56">
          <cell r="A56" t="str">
            <v>KS328</v>
          </cell>
          <cell r="B56">
            <v>0</v>
          </cell>
          <cell r="C56">
            <v>3.2</v>
          </cell>
          <cell r="D56">
            <v>3.0219999999999998</v>
          </cell>
          <cell r="E56">
            <v>6044000</v>
          </cell>
          <cell r="F56">
            <v>232461.53846153847</v>
          </cell>
        </row>
        <row r="57">
          <cell r="A57" t="str">
            <v>KS358</v>
          </cell>
          <cell r="B57">
            <v>0</v>
          </cell>
          <cell r="C57">
            <v>3.5</v>
          </cell>
          <cell r="D57">
            <v>3.1150000000000002</v>
          </cell>
          <cell r="E57">
            <v>6230000</v>
          </cell>
          <cell r="F57">
            <v>239615.38461538462</v>
          </cell>
        </row>
        <row r="58">
          <cell r="A58" t="str">
            <v>KS378</v>
          </cell>
          <cell r="B58">
            <v>0</v>
          </cell>
          <cell r="C58">
            <v>3.7</v>
          </cell>
          <cell r="D58">
            <v>3.177</v>
          </cell>
          <cell r="E58">
            <v>6354000</v>
          </cell>
          <cell r="F58">
            <v>244384.61538461538</v>
          </cell>
        </row>
        <row r="59">
          <cell r="A59" t="str">
            <v>KS408</v>
          </cell>
          <cell r="B59">
            <v>0</v>
          </cell>
          <cell r="C59" t="str">
            <v>4,0</v>
          </cell>
          <cell r="D59">
            <v>3.27</v>
          </cell>
          <cell r="E59">
            <v>6540000</v>
          </cell>
          <cell r="F59">
            <v>251538.46153846153</v>
          </cell>
        </row>
        <row r="60">
          <cell r="A60" t="str">
            <v>KS428</v>
          </cell>
          <cell r="B60">
            <v>0</v>
          </cell>
          <cell r="C60">
            <v>4.2</v>
          </cell>
          <cell r="D60">
            <v>3.3319999999999999</v>
          </cell>
          <cell r="E60">
            <v>6664000</v>
          </cell>
          <cell r="F60">
            <v>256307.69230769231</v>
          </cell>
        </row>
        <row r="61">
          <cell r="A61" t="str">
            <v>KS458</v>
          </cell>
          <cell r="B61">
            <v>0</v>
          </cell>
          <cell r="C61">
            <v>4.5</v>
          </cell>
          <cell r="D61">
            <v>3.4249999999999998</v>
          </cell>
          <cell r="E61">
            <v>6850000</v>
          </cell>
          <cell r="F61">
            <v>263461.53846153844</v>
          </cell>
        </row>
        <row r="62">
          <cell r="A62" t="str">
            <v>KS478</v>
          </cell>
          <cell r="B62">
            <v>0</v>
          </cell>
          <cell r="C62">
            <v>4.7</v>
          </cell>
          <cell r="D62">
            <v>3.4870000000000001</v>
          </cell>
          <cell r="E62">
            <v>6974000</v>
          </cell>
          <cell r="F62">
            <v>268230.76923076925</v>
          </cell>
        </row>
        <row r="63">
          <cell r="A63" t="str">
            <v>KS508</v>
          </cell>
          <cell r="B63">
            <v>0</v>
          </cell>
          <cell r="C63" t="str">
            <v>5,0</v>
          </cell>
          <cell r="D63">
            <v>3.58</v>
          </cell>
          <cell r="E63">
            <v>7160000</v>
          </cell>
          <cell r="F63">
            <v>275384.61538461538</v>
          </cell>
        </row>
        <row r="64">
          <cell r="A64" t="str">
            <v>KS528</v>
          </cell>
          <cell r="B64">
            <v>0</v>
          </cell>
          <cell r="C64">
            <v>5.2</v>
          </cell>
          <cell r="D64">
            <v>3.6419999999999999</v>
          </cell>
          <cell r="E64">
            <v>7284000</v>
          </cell>
          <cell r="F64">
            <v>280153.84615384613</v>
          </cell>
        </row>
        <row r="65">
          <cell r="A65" t="str">
            <v>KS558</v>
          </cell>
          <cell r="B65">
            <v>0</v>
          </cell>
          <cell r="C65">
            <v>5.5</v>
          </cell>
          <cell r="D65">
            <v>3.7350000000000003</v>
          </cell>
          <cell r="E65">
            <v>7470000.0000000009</v>
          </cell>
          <cell r="F65">
            <v>287307.69230769237</v>
          </cell>
        </row>
        <row r="66">
          <cell r="A66" t="str">
            <v>KS608</v>
          </cell>
          <cell r="B66">
            <v>0</v>
          </cell>
          <cell r="C66" t="str">
            <v>6,0</v>
          </cell>
          <cell r="D66">
            <v>3.89</v>
          </cell>
          <cell r="E66">
            <v>7780000</v>
          </cell>
          <cell r="F66">
            <v>299230.76923076925</v>
          </cell>
        </row>
        <row r="67">
          <cell r="A67" t="str">
            <v>KS708</v>
          </cell>
          <cell r="B67">
            <v>0</v>
          </cell>
          <cell r="C67" t="str">
            <v>7,0</v>
          </cell>
          <cell r="D67">
            <v>4.2</v>
          </cell>
          <cell r="E67">
            <v>8400000</v>
          </cell>
          <cell r="F67">
            <v>323076.92307692306</v>
          </cell>
        </row>
        <row r="68">
          <cell r="A68" t="str">
            <v>KS808</v>
          </cell>
          <cell r="B68">
            <v>0</v>
          </cell>
          <cell r="C68" t="str">
            <v>8,0</v>
          </cell>
          <cell r="D68">
            <v>4.51</v>
          </cell>
          <cell r="E68">
            <v>9020000</v>
          </cell>
          <cell r="F68">
            <v>346923.07692307694</v>
          </cell>
        </row>
        <row r="69">
          <cell r="A69" t="str">
            <v>Ghi chú: Đối với kỹ sư trực tiếp thực hiện một số công tác như khảo sát, thí nghiệm,… được xác định trong hệ thống định mức dự toán hiện hành, cấp bậc, hệ số lương áp dụng Bảng 2 trên.</v>
          </cell>
          <cell r="B69">
            <v>0</v>
          </cell>
          <cell r="C69">
            <v>0</v>
          </cell>
          <cell r="D69">
            <v>0</v>
          </cell>
          <cell r="E69">
            <v>0</v>
          </cell>
          <cell r="F69">
            <v>0</v>
          </cell>
        </row>
        <row r="70">
          <cell r="A70" t="str">
            <v>BẢNG 3. BẢNG CẤP BẬC, HỆ SỐ LƯƠNG, ĐƠN GIÁ TIỀN LƯƠNG NGHỆ NHÂN</v>
          </cell>
          <cell r="B70">
            <v>0</v>
          </cell>
          <cell r="C70">
            <v>0</v>
          </cell>
          <cell r="D70">
            <v>0</v>
          </cell>
          <cell r="E70">
            <v>0</v>
          </cell>
          <cell r="F70">
            <v>0</v>
          </cell>
        </row>
        <row r="71">
          <cell r="A71" t="str">
            <v>NN102</v>
          </cell>
          <cell r="B71">
            <v>0</v>
          </cell>
          <cell r="C71" t="str">
            <v>1,0</v>
          </cell>
          <cell r="D71">
            <v>6.25</v>
          </cell>
          <cell r="E71">
            <v>12500000</v>
          </cell>
          <cell r="F71">
            <v>480769.23076923075</v>
          </cell>
        </row>
        <row r="72">
          <cell r="A72" t="str">
            <v>NN202</v>
          </cell>
          <cell r="B72">
            <v>0</v>
          </cell>
          <cell r="C72" t="str">
            <v>2,0</v>
          </cell>
          <cell r="D72">
            <v>6.73</v>
          </cell>
          <cell r="E72">
            <v>13460000</v>
          </cell>
          <cell r="F72">
            <v>517692.30769230769</v>
          </cell>
        </row>
        <row r="73">
          <cell r="A73" t="str">
            <v>Ghi chú: Đối với nghệ nhân trực tiếp thực hiện một số công tác trong xây dựng, được xác định trong hệ thống định mức dự toán hiện hành thì áp dụng theo cấp bậc, hệ số lương tại Bảng 3 trên.</v>
          </cell>
          <cell r="B73">
            <v>0</v>
          </cell>
          <cell r="C73">
            <v>0</v>
          </cell>
          <cell r="D73">
            <v>0</v>
          </cell>
          <cell r="E73">
            <v>0</v>
          </cell>
          <cell r="F73">
            <v>0</v>
          </cell>
        </row>
        <row r="74">
          <cell r="A74" t="str">
            <v>BẢNG 4. BẢNG CẤP BẬC, HỆ SỐ LƯƠNG, ĐƠN GIÁ TIỀN LƯƠNG CÔNG NHÂN LÁI XE</v>
          </cell>
          <cell r="B74">
            <v>0</v>
          </cell>
          <cell r="C74">
            <v>0</v>
          </cell>
          <cell r="D74">
            <v>0</v>
          </cell>
          <cell r="E74">
            <v>0</v>
          </cell>
          <cell r="F74">
            <v>0</v>
          </cell>
        </row>
        <row r="75">
          <cell r="A75" t="str">
            <v>Nhóm 1</v>
          </cell>
          <cell r="B75" t="str">
            <v>Nhóm 1: Ô tô vận tải thùng, ô tô tự đổ, rơ moóc, ô tô tưới nước, ô tô tải có gắn cần trục tải trọng dưới 7,5T; cần trục ô tô sức nâng dưới 7,5T; xe hút mùn khoan; ô tô bán tải; xe ô tô 7 chỗ dùng trong công tác khảo sát; xe hút chân không dưới 10 tấn; máy nén thử đường ống công suất 170CV  (Theo Phụ lục 2: Thông tư 01/2015/TT-BXD ngày 20/3/2015)</v>
          </cell>
          <cell r="C75">
            <v>0</v>
          </cell>
          <cell r="D75">
            <v>0</v>
          </cell>
          <cell r="E75">
            <v>0</v>
          </cell>
          <cell r="F75">
            <v>0</v>
          </cell>
        </row>
        <row r="76">
          <cell r="A76" t="str">
            <v>LX1104</v>
          </cell>
          <cell r="B76">
            <v>0</v>
          </cell>
          <cell r="C76" t="str">
            <v>1,0</v>
          </cell>
          <cell r="D76">
            <v>2.1800000000000002</v>
          </cell>
          <cell r="E76">
            <v>4360000</v>
          </cell>
          <cell r="F76">
            <v>167692.30769230769</v>
          </cell>
        </row>
        <row r="77">
          <cell r="A77" t="str">
            <v>LX1204</v>
          </cell>
          <cell r="B77">
            <v>0</v>
          </cell>
          <cell r="C77" t="str">
            <v>2,0</v>
          </cell>
          <cell r="D77">
            <v>2.57</v>
          </cell>
          <cell r="E77">
            <v>5140000</v>
          </cell>
          <cell r="F77">
            <v>197692.30769230769</v>
          </cell>
        </row>
        <row r="78">
          <cell r="A78" t="str">
            <v>LX1254</v>
          </cell>
          <cell r="B78">
            <v>0</v>
          </cell>
          <cell r="C78">
            <v>2.5</v>
          </cell>
          <cell r="D78">
            <v>2.8099999999999996</v>
          </cell>
          <cell r="E78">
            <v>5619999.9999999991</v>
          </cell>
          <cell r="F78">
            <v>216153.84615384613</v>
          </cell>
        </row>
        <row r="79">
          <cell r="A79" t="str">
            <v>LX1274</v>
          </cell>
          <cell r="B79">
            <v>0</v>
          </cell>
          <cell r="C79">
            <v>2.7</v>
          </cell>
          <cell r="D79">
            <v>2.9059999999999997</v>
          </cell>
          <cell r="E79">
            <v>5811999.9999999991</v>
          </cell>
          <cell r="F79">
            <v>223538.4615384615</v>
          </cell>
        </row>
        <row r="80">
          <cell r="A80" t="str">
            <v>LX1304</v>
          </cell>
          <cell r="B80">
            <v>0</v>
          </cell>
          <cell r="C80" t="str">
            <v>3,0</v>
          </cell>
          <cell r="D80">
            <v>3.05</v>
          </cell>
          <cell r="E80">
            <v>6100000</v>
          </cell>
          <cell r="F80">
            <v>234615.38461538462</v>
          </cell>
        </row>
        <row r="81">
          <cell r="A81" t="str">
            <v>LX1324</v>
          </cell>
          <cell r="B81">
            <v>0</v>
          </cell>
          <cell r="C81">
            <v>3.2</v>
          </cell>
          <cell r="D81">
            <v>3.1599999999999997</v>
          </cell>
          <cell r="E81">
            <v>6319999.9999999991</v>
          </cell>
          <cell r="F81">
            <v>243076.92307692303</v>
          </cell>
        </row>
        <row r="82">
          <cell r="A82" t="str">
            <v>LX1354</v>
          </cell>
          <cell r="B82">
            <v>0</v>
          </cell>
          <cell r="C82">
            <v>3.5</v>
          </cell>
          <cell r="D82">
            <v>3.3250000000000002</v>
          </cell>
          <cell r="E82">
            <v>6650000</v>
          </cell>
          <cell r="F82">
            <v>255769.23076923078</v>
          </cell>
        </row>
        <row r="83">
          <cell r="A83" t="str">
            <v>LX1374</v>
          </cell>
          <cell r="B83">
            <v>0</v>
          </cell>
          <cell r="C83">
            <v>3.7</v>
          </cell>
          <cell r="D83">
            <v>3.4350000000000001</v>
          </cell>
          <cell r="E83">
            <v>6870000</v>
          </cell>
          <cell r="F83">
            <v>264230.76923076925</v>
          </cell>
        </row>
        <row r="84">
          <cell r="A84" t="str">
            <v>LX1404</v>
          </cell>
          <cell r="B84">
            <v>0</v>
          </cell>
          <cell r="C84" t="str">
            <v>4,0</v>
          </cell>
          <cell r="D84">
            <v>3.6</v>
          </cell>
          <cell r="E84">
            <v>7200000</v>
          </cell>
          <cell r="F84">
            <v>276923.07692307694</v>
          </cell>
        </row>
        <row r="85">
          <cell r="A85" t="str">
            <v>Nhóm 2</v>
          </cell>
          <cell r="B85" t="str">
            <v>Nhóm 2: Ô tô vận tải thùng, ô tô tự đổ, ô tô tưới nước, rơ moóc tải trọng từ 7,5T đến dưới 25T; ô tô tải có gắn cần trục tải trọng từ 7,5T đến dưới 25T; cần trục ô tô sức nâng từ 7,5T đến dưới 25T; ô tô đầu kéo dưới 200CV: ô tô chuyển trộn bê tông dung tích thùng dưới 14,5m3; xe bơm bê tông; máy phun nhựa đường.  (Theo Phụ lục 2: Thông tư 01/2015/TT-BXD ngày 20/3/2015)</v>
          </cell>
          <cell r="C85">
            <v>0</v>
          </cell>
          <cell r="D85">
            <v>0</v>
          </cell>
          <cell r="E85">
            <v>0</v>
          </cell>
          <cell r="F85">
            <v>0</v>
          </cell>
        </row>
        <row r="86">
          <cell r="A86" t="str">
            <v>LX2104</v>
          </cell>
          <cell r="B86">
            <v>0</v>
          </cell>
          <cell r="C86" t="str">
            <v>1,0</v>
          </cell>
          <cell r="D86">
            <v>2.5099999999999998</v>
          </cell>
          <cell r="E86">
            <v>5020000</v>
          </cell>
          <cell r="F86">
            <v>193076.92307692306</v>
          </cell>
        </row>
        <row r="87">
          <cell r="A87" t="str">
            <v>LX2204</v>
          </cell>
          <cell r="B87">
            <v>0</v>
          </cell>
          <cell r="C87" t="str">
            <v>2,0</v>
          </cell>
          <cell r="D87">
            <v>2.94</v>
          </cell>
          <cell r="E87">
            <v>5880000</v>
          </cell>
          <cell r="F87">
            <v>226153.84615384616</v>
          </cell>
        </row>
        <row r="88">
          <cell r="A88" t="str">
            <v>LX2254</v>
          </cell>
          <cell r="B88">
            <v>0</v>
          </cell>
          <cell r="C88">
            <v>2.5</v>
          </cell>
          <cell r="D88">
            <v>3.19</v>
          </cell>
          <cell r="E88">
            <v>6380000</v>
          </cell>
          <cell r="F88">
            <v>245384.61538461538</v>
          </cell>
        </row>
        <row r="89">
          <cell r="A89" t="str">
            <v>LX2274</v>
          </cell>
          <cell r="B89">
            <v>0</v>
          </cell>
          <cell r="C89">
            <v>2.7</v>
          </cell>
          <cell r="D89">
            <v>3.29</v>
          </cell>
          <cell r="E89">
            <v>6580000</v>
          </cell>
          <cell r="F89">
            <v>253076.92307692306</v>
          </cell>
        </row>
        <row r="90">
          <cell r="A90" t="str">
            <v>LX2304</v>
          </cell>
          <cell r="B90">
            <v>0</v>
          </cell>
          <cell r="C90" t="str">
            <v>3,0</v>
          </cell>
          <cell r="D90">
            <v>3.44</v>
          </cell>
          <cell r="E90">
            <v>6880000</v>
          </cell>
          <cell r="F90">
            <v>264615.38461538462</v>
          </cell>
        </row>
        <row r="91">
          <cell r="A91" t="str">
            <v>LX2324</v>
          </cell>
          <cell r="B91">
            <v>0</v>
          </cell>
          <cell r="C91">
            <v>3.2</v>
          </cell>
          <cell r="D91">
            <v>3.5619999999999998</v>
          </cell>
          <cell r="E91">
            <v>7124000</v>
          </cell>
          <cell r="F91">
            <v>274000</v>
          </cell>
        </row>
        <row r="92">
          <cell r="A92" t="str">
            <v>LX2354</v>
          </cell>
          <cell r="B92">
            <v>0</v>
          </cell>
          <cell r="C92">
            <v>3.5</v>
          </cell>
          <cell r="D92">
            <v>3.7450000000000001</v>
          </cell>
          <cell r="E92">
            <v>7490000</v>
          </cell>
          <cell r="F92">
            <v>288076.92307692306</v>
          </cell>
        </row>
        <row r="93">
          <cell r="A93" t="str">
            <v>LX2374</v>
          </cell>
          <cell r="B93">
            <v>0</v>
          </cell>
          <cell r="C93">
            <v>3.7</v>
          </cell>
          <cell r="D93">
            <v>3.867</v>
          </cell>
          <cell r="E93">
            <v>7734000</v>
          </cell>
          <cell r="F93">
            <v>297461.53846153844</v>
          </cell>
        </row>
        <row r="94">
          <cell r="A94" t="str">
            <v>LX2404</v>
          </cell>
          <cell r="B94">
            <v>0</v>
          </cell>
          <cell r="C94" t="str">
            <v>4,0</v>
          </cell>
          <cell r="D94">
            <v>4.05</v>
          </cell>
          <cell r="E94">
            <v>8100000</v>
          </cell>
          <cell r="F94">
            <v>311538.46153846156</v>
          </cell>
        </row>
        <row r="95">
          <cell r="A95" t="str">
            <v>Nhóm 3</v>
          </cell>
          <cell r="B95" t="str">
            <v>Nhóm 3: Ô tô tự đổ, rơ moóc tải trọng từ 25T trở lên; ô tô đầu kéo từ 200CV trở lên; ô tô chuyển trộn bê tông dung tích thùng từ 14,5m3 trở lên; cần trục ô tô sức nâng từ 25T trở lên.  (Theo Phụ lục 2: Thông tư 01/2015/TT-BXD ngày 20/3/2015)</v>
          </cell>
          <cell r="C95">
            <v>0</v>
          </cell>
          <cell r="D95">
            <v>0</v>
          </cell>
          <cell r="E95">
            <v>0</v>
          </cell>
          <cell r="F95">
            <v>0</v>
          </cell>
        </row>
        <row r="96">
          <cell r="A96" t="str">
            <v>LX3104</v>
          </cell>
          <cell r="B96">
            <v>0</v>
          </cell>
          <cell r="C96" t="str">
            <v>1,0</v>
          </cell>
          <cell r="D96">
            <v>2.99</v>
          </cell>
          <cell r="E96">
            <v>5980000</v>
          </cell>
          <cell r="F96">
            <v>230000</v>
          </cell>
        </row>
        <row r="97">
          <cell r="A97" t="str">
            <v>LX3204</v>
          </cell>
          <cell r="B97">
            <v>0</v>
          </cell>
          <cell r="C97" t="str">
            <v>2,0</v>
          </cell>
          <cell r="D97">
            <v>3.5</v>
          </cell>
          <cell r="E97">
            <v>7000000</v>
          </cell>
          <cell r="F97">
            <v>269230.76923076925</v>
          </cell>
        </row>
        <row r="98">
          <cell r="A98" t="str">
            <v>LX3254</v>
          </cell>
          <cell r="B98">
            <v>0</v>
          </cell>
          <cell r="C98">
            <v>2.5</v>
          </cell>
          <cell r="D98">
            <v>3.8050000000000002</v>
          </cell>
          <cell r="E98">
            <v>7610000</v>
          </cell>
          <cell r="F98">
            <v>292692.30769230769</v>
          </cell>
        </row>
        <row r="99">
          <cell r="A99" t="str">
            <v>LX3274</v>
          </cell>
          <cell r="B99">
            <v>0</v>
          </cell>
          <cell r="C99">
            <v>2.7</v>
          </cell>
          <cell r="D99">
            <v>3.927</v>
          </cell>
          <cell r="E99">
            <v>7854000</v>
          </cell>
          <cell r="F99">
            <v>302076.92307692306</v>
          </cell>
        </row>
        <row r="100">
          <cell r="A100" t="str">
            <v>LX3304</v>
          </cell>
          <cell r="B100">
            <v>0</v>
          </cell>
          <cell r="C100" t="str">
            <v>3,0</v>
          </cell>
          <cell r="D100">
            <v>4.1100000000000003</v>
          </cell>
          <cell r="E100">
            <v>8220000.0000000009</v>
          </cell>
          <cell r="F100">
            <v>316153.84615384619</v>
          </cell>
        </row>
        <row r="101">
          <cell r="A101" t="str">
            <v>LX3324</v>
          </cell>
          <cell r="B101">
            <v>0</v>
          </cell>
          <cell r="C101">
            <v>3.2</v>
          </cell>
          <cell r="D101">
            <v>4.2520000000000007</v>
          </cell>
          <cell r="E101">
            <v>8504000.0000000019</v>
          </cell>
          <cell r="F101">
            <v>327076.92307692312</v>
          </cell>
        </row>
        <row r="102">
          <cell r="A102" t="str">
            <v>LX3354</v>
          </cell>
          <cell r="B102">
            <v>0</v>
          </cell>
          <cell r="C102">
            <v>3.5</v>
          </cell>
          <cell r="D102">
            <v>4.4649999999999999</v>
          </cell>
          <cell r="E102">
            <v>8930000</v>
          </cell>
          <cell r="F102">
            <v>343461.53846153844</v>
          </cell>
        </row>
        <row r="103">
          <cell r="A103" t="str">
            <v>LX3374</v>
          </cell>
          <cell r="B103">
            <v>0</v>
          </cell>
          <cell r="C103">
            <v>3.7</v>
          </cell>
          <cell r="D103">
            <v>4.6070000000000002</v>
          </cell>
          <cell r="E103">
            <v>9214000</v>
          </cell>
          <cell r="F103">
            <v>354384.61538461538</v>
          </cell>
        </row>
        <row r="104">
          <cell r="A104" t="str">
            <v>LX3404</v>
          </cell>
          <cell r="B104">
            <v>0</v>
          </cell>
          <cell r="C104" t="str">
            <v>4,0</v>
          </cell>
          <cell r="D104">
            <v>4.82</v>
          </cell>
          <cell r="E104">
            <v>9640000</v>
          </cell>
          <cell r="F104">
            <v>370769.23076923075</v>
          </cell>
        </row>
        <row r="105">
          <cell r="A105" t="str">
            <v>BẢNG 5. BẢNG CẤP BẬC, HỆ SỐ LƯƠNG, ĐƠN GIÁ TIỀN LƯƠNG CỦA THỢ ĐIỀU KHIỂN TÀU, THUYỀN, THIẾT BỊ KHÁC</v>
          </cell>
          <cell r="B105">
            <v>0</v>
          </cell>
          <cell r="C105">
            <v>0</v>
          </cell>
          <cell r="D105">
            <v>0</v>
          </cell>
          <cell r="E105">
            <v>0</v>
          </cell>
          <cell r="F105">
            <v>0</v>
          </cell>
        </row>
        <row r="106">
          <cell r="A106" t="str">
            <v>Bảng 5.1. Cấp bậc, hệ số lương thuyền trưởng, thuyền phó, máy 1, máy 2 của tàu, ca nô, cần cẩu nổi, búa đóng cọc nổi và tàu đóng cọc</v>
          </cell>
          <cell r="B106">
            <v>0</v>
          </cell>
          <cell r="C106">
            <v>0</v>
          </cell>
          <cell r="D106">
            <v>0</v>
          </cell>
          <cell r="E106">
            <v>0</v>
          </cell>
          <cell r="F106">
            <v>0</v>
          </cell>
        </row>
        <row r="107">
          <cell r="A107" t="str">
            <v>Thuyền trưởng</v>
          </cell>
          <cell r="B107" t="str">
            <v>Nhóm 1: Tàu, ca nô có công suất máy chính từ 5CV đến 150CV.  (Theo Phụ lục 2: Thông tư 01/2015/TT-BXD ngày 20/3/2015)</v>
          </cell>
          <cell r="C107">
            <v>0</v>
          </cell>
          <cell r="D107">
            <v>0</v>
          </cell>
          <cell r="E107">
            <v>0</v>
          </cell>
          <cell r="F107">
            <v>0</v>
          </cell>
        </row>
        <row r="108">
          <cell r="A108" t="str">
            <v>TTR1102</v>
          </cell>
          <cell r="B108">
            <v>0</v>
          </cell>
          <cell r="C108" t="str">
            <v>1,0</v>
          </cell>
          <cell r="D108">
            <v>3.73</v>
          </cell>
          <cell r="E108">
            <v>7460000</v>
          </cell>
          <cell r="F108">
            <v>286923.07692307694</v>
          </cell>
        </row>
        <row r="109">
          <cell r="A109" t="str">
            <v>TTR1202</v>
          </cell>
          <cell r="B109">
            <v>0</v>
          </cell>
          <cell r="C109" t="str">
            <v>2,0</v>
          </cell>
          <cell r="D109">
            <v>3.91</v>
          </cell>
          <cell r="E109">
            <v>7820000</v>
          </cell>
          <cell r="F109">
            <v>300769.23076923075</v>
          </cell>
        </row>
        <row r="110">
          <cell r="A110" t="str">
            <v>Thuyền trưởng</v>
          </cell>
          <cell r="B110" t="str">
            <v>Nhóm 2: Tàu, ca nô có công suất máy chính trên 150CV; cần cẩu nổi; tàu đóng cọc.  (Theo Phụ lục 2: Thông tư 01/2015/TT-BXD ngày 20/3/2015)</v>
          </cell>
          <cell r="C110">
            <v>0</v>
          </cell>
          <cell r="D110">
            <v>0</v>
          </cell>
          <cell r="E110">
            <v>0</v>
          </cell>
          <cell r="F110">
            <v>0</v>
          </cell>
        </row>
        <row r="111">
          <cell r="A111" t="str">
            <v>TTR2102</v>
          </cell>
          <cell r="B111">
            <v>0</v>
          </cell>
          <cell r="C111" t="str">
            <v>1,0</v>
          </cell>
          <cell r="D111">
            <v>4.1399999999999997</v>
          </cell>
          <cell r="E111">
            <v>8279999.9999999991</v>
          </cell>
          <cell r="F111">
            <v>318461.53846153844</v>
          </cell>
        </row>
        <row r="112">
          <cell r="A112" t="str">
            <v>TTR2202</v>
          </cell>
          <cell r="B112">
            <v>0</v>
          </cell>
          <cell r="C112" t="str">
            <v>2,0</v>
          </cell>
          <cell r="D112">
            <v>4.3600000000000003</v>
          </cell>
          <cell r="E112">
            <v>8720000</v>
          </cell>
          <cell r="F112">
            <v>335384.61538461538</v>
          </cell>
        </row>
        <row r="113">
          <cell r="A113" t="str">
            <v>Thuyền phó 1, máy 1</v>
          </cell>
          <cell r="B113" t="str">
            <v>Nhóm 1: Tàu, ca nô có công suất máy chính từ 5CV đến 150CV.  (Theo Phụ lục 2: Thông tư 01/2015/TT-BXD ngày 20/3/2015)</v>
          </cell>
          <cell r="C113">
            <v>0</v>
          </cell>
          <cell r="D113">
            <v>0</v>
          </cell>
          <cell r="E113">
            <v>0</v>
          </cell>
          <cell r="F113">
            <v>0</v>
          </cell>
        </row>
        <row r="114">
          <cell r="A114" t="str">
            <v>TP11102</v>
          </cell>
          <cell r="B114">
            <v>0</v>
          </cell>
          <cell r="C114" t="str">
            <v>1,0</v>
          </cell>
          <cell r="D114">
            <v>3.17</v>
          </cell>
          <cell r="E114">
            <v>6340000</v>
          </cell>
          <cell r="F114">
            <v>243846.15384615384</v>
          </cell>
        </row>
        <row r="115">
          <cell r="A115" t="str">
            <v>TP11202</v>
          </cell>
          <cell r="B115">
            <v>0</v>
          </cell>
          <cell r="C115" t="str">
            <v>2,0</v>
          </cell>
          <cell r="D115">
            <v>3.3</v>
          </cell>
          <cell r="E115">
            <v>6600000</v>
          </cell>
          <cell r="F115">
            <v>253846.15384615384</v>
          </cell>
        </row>
        <row r="116">
          <cell r="A116" t="str">
            <v>Thuyền phó 1, máy 1</v>
          </cell>
          <cell r="B116" t="str">
            <v>Nhóm 2: Tàu, ca nô có công suất máy chính từ 5CV đến 150CV.  (Theo Phụ lục 2: Thông tư 01/2015/TT-BXD ngày 20/3/2015)</v>
          </cell>
          <cell r="C116">
            <v>0</v>
          </cell>
          <cell r="D116">
            <v>0</v>
          </cell>
          <cell r="E116">
            <v>0</v>
          </cell>
          <cell r="F116">
            <v>0</v>
          </cell>
        </row>
        <row r="117">
          <cell r="A117" t="str">
            <v>TP12102</v>
          </cell>
          <cell r="B117">
            <v>0</v>
          </cell>
          <cell r="C117" t="str">
            <v>1,0</v>
          </cell>
          <cell r="D117">
            <v>3.55</v>
          </cell>
          <cell r="E117">
            <v>7100000</v>
          </cell>
          <cell r="F117">
            <v>273076.92307692306</v>
          </cell>
        </row>
        <row r="118">
          <cell r="A118" t="str">
            <v>TP12202</v>
          </cell>
          <cell r="B118">
            <v>0</v>
          </cell>
          <cell r="C118" t="str">
            <v>2,0</v>
          </cell>
          <cell r="D118">
            <v>3.76</v>
          </cell>
          <cell r="E118">
            <v>7520000</v>
          </cell>
          <cell r="F118">
            <v>289230.76923076925</v>
          </cell>
        </row>
        <row r="119">
          <cell r="A119" t="str">
            <v>Thuyền phó 2, máy 2</v>
          </cell>
          <cell r="B119" t="str">
            <v>Nhóm 1: Tàu, ca nô có công suất máy chính từ 5CV đến 150CV.  (Theo Phụ lục 2: Thông tư 01/2015/TT-BXD ngày 20/3/2015)</v>
          </cell>
          <cell r="C119">
            <v>0</v>
          </cell>
          <cell r="D119">
            <v>0</v>
          </cell>
          <cell r="E119">
            <v>0</v>
          </cell>
          <cell r="F119">
            <v>0</v>
          </cell>
        </row>
        <row r="120">
          <cell r="A120" t="str">
            <v>TP21102</v>
          </cell>
          <cell r="B120">
            <v>0</v>
          </cell>
          <cell r="C120" t="str">
            <v>1,0</v>
          </cell>
          <cell r="D120">
            <v>2.66</v>
          </cell>
          <cell r="E120">
            <v>5320000</v>
          </cell>
          <cell r="F120">
            <v>204615.38461538462</v>
          </cell>
        </row>
        <row r="121">
          <cell r="A121" t="str">
            <v>TP21202</v>
          </cell>
          <cell r="B121">
            <v>0</v>
          </cell>
          <cell r="C121" t="str">
            <v>2,0</v>
          </cell>
          <cell r="D121">
            <v>2.81</v>
          </cell>
          <cell r="E121">
            <v>5620000</v>
          </cell>
          <cell r="F121">
            <v>216153.84615384616</v>
          </cell>
        </row>
        <row r="122">
          <cell r="A122" t="str">
            <v>Thuyền phó 2, máy 2</v>
          </cell>
          <cell r="B122" t="str">
            <v>Nhóm 2: Tàu, ca nô có công suất máy chính từ 5CV đến 150CV.  (Theo Phụ lục 2: Thông tư 01/2015/TT-BXD ngày 20/3/2015)</v>
          </cell>
          <cell r="C122">
            <v>0</v>
          </cell>
          <cell r="D122">
            <v>0</v>
          </cell>
          <cell r="E122">
            <v>0</v>
          </cell>
          <cell r="F122">
            <v>0</v>
          </cell>
        </row>
        <row r="123">
          <cell r="A123" t="str">
            <v>TP22102</v>
          </cell>
          <cell r="B123">
            <v>0</v>
          </cell>
          <cell r="C123" t="str">
            <v>1,0</v>
          </cell>
          <cell r="D123">
            <v>2.93</v>
          </cell>
          <cell r="E123">
            <v>5860000</v>
          </cell>
          <cell r="F123">
            <v>225384.61538461538</v>
          </cell>
        </row>
        <row r="124">
          <cell r="A124" t="str">
            <v>TP22202</v>
          </cell>
          <cell r="B124">
            <v>0</v>
          </cell>
          <cell r="C124" t="str">
            <v>2,0</v>
          </cell>
          <cell r="D124">
            <v>3.1</v>
          </cell>
          <cell r="E124">
            <v>6200000</v>
          </cell>
          <cell r="F124">
            <v>238461.53846153847</v>
          </cell>
        </row>
        <row r="125">
          <cell r="A125" t="str">
            <v>Bảng 5.2. Cấp bậc, hệ số lương thủy thủ, thợ máy, thợ điện</v>
          </cell>
          <cell r="B125">
            <v>0</v>
          </cell>
          <cell r="C125">
            <v>0</v>
          </cell>
          <cell r="D125">
            <v>0</v>
          </cell>
          <cell r="E125">
            <v>0</v>
          </cell>
          <cell r="F125">
            <v>0</v>
          </cell>
        </row>
        <row r="126">
          <cell r="A126" t="str">
            <v>Thủy thủ</v>
          </cell>
          <cell r="B126" t="str">
            <v>Thủy thủ</v>
          </cell>
          <cell r="C126">
            <v>0</v>
          </cell>
          <cell r="D126">
            <v>0</v>
          </cell>
          <cell r="E126">
            <v>0</v>
          </cell>
          <cell r="F126">
            <v>0</v>
          </cell>
        </row>
        <row r="127">
          <cell r="A127" t="str">
            <v>THH104</v>
          </cell>
          <cell r="B127">
            <v>0</v>
          </cell>
          <cell r="C127" t="str">
            <v>1,0</v>
          </cell>
          <cell r="D127">
            <v>1.93</v>
          </cell>
          <cell r="E127">
            <v>3860000</v>
          </cell>
          <cell r="F127">
            <v>148461.53846153847</v>
          </cell>
        </row>
        <row r="128">
          <cell r="A128" t="str">
            <v>THH204</v>
          </cell>
          <cell r="B128">
            <v>0</v>
          </cell>
          <cell r="C128" t="str">
            <v>2,0</v>
          </cell>
          <cell r="D128">
            <v>2.1800000000000002</v>
          </cell>
          <cell r="E128">
            <v>4360000</v>
          </cell>
          <cell r="F128">
            <v>167692.30769230769</v>
          </cell>
        </row>
        <row r="129">
          <cell r="A129" t="str">
            <v>THH304</v>
          </cell>
          <cell r="B129">
            <v>0</v>
          </cell>
          <cell r="C129" t="str">
            <v>3,0</v>
          </cell>
          <cell r="D129">
            <v>2.5099999999999998</v>
          </cell>
          <cell r="E129">
            <v>5020000</v>
          </cell>
          <cell r="F129">
            <v>193076.92307692306</v>
          </cell>
        </row>
        <row r="130">
          <cell r="A130" t="str">
            <v>THH404</v>
          </cell>
          <cell r="B130">
            <v>0</v>
          </cell>
          <cell r="C130" t="str">
            <v>4,0</v>
          </cell>
          <cell r="D130">
            <v>2.83</v>
          </cell>
          <cell r="E130">
            <v>5660000</v>
          </cell>
          <cell r="F130">
            <v>217692.30769230769</v>
          </cell>
        </row>
        <row r="131">
          <cell r="A131" t="str">
            <v>Thợ máy, thợ điện</v>
          </cell>
          <cell r="B131" t="str">
            <v>Thợ máy, thợ điện</v>
          </cell>
          <cell r="C131">
            <v>0</v>
          </cell>
          <cell r="D131">
            <v>0</v>
          </cell>
          <cell r="E131">
            <v>0</v>
          </cell>
          <cell r="F131">
            <v>0</v>
          </cell>
        </row>
        <row r="132">
          <cell r="A132" t="str">
            <v>TMĐ104</v>
          </cell>
          <cell r="B132">
            <v>0</v>
          </cell>
          <cell r="C132" t="str">
            <v>1,0</v>
          </cell>
          <cell r="D132">
            <v>2.0499999999999998</v>
          </cell>
          <cell r="E132">
            <v>4099999.9999999995</v>
          </cell>
          <cell r="F132">
            <v>157692.30769230769</v>
          </cell>
        </row>
        <row r="133">
          <cell r="A133" t="str">
            <v>TMĐ204</v>
          </cell>
          <cell r="B133">
            <v>0</v>
          </cell>
          <cell r="C133" t="str">
            <v>2,0</v>
          </cell>
          <cell r="D133">
            <v>2.35</v>
          </cell>
          <cell r="E133">
            <v>4700000</v>
          </cell>
          <cell r="F133">
            <v>180769.23076923078</v>
          </cell>
        </row>
        <row r="134">
          <cell r="A134" t="str">
            <v>TMĐ304</v>
          </cell>
          <cell r="B134">
            <v>0</v>
          </cell>
          <cell r="C134" t="str">
            <v>3,0</v>
          </cell>
          <cell r="D134">
            <v>2.66</v>
          </cell>
          <cell r="E134">
            <v>5320000</v>
          </cell>
          <cell r="F134">
            <v>204615.38461538462</v>
          </cell>
        </row>
        <row r="135">
          <cell r="A135" t="str">
            <v>TMĐ404</v>
          </cell>
          <cell r="B135">
            <v>0</v>
          </cell>
          <cell r="C135" t="str">
            <v>4,0</v>
          </cell>
          <cell r="D135">
            <v>2.99</v>
          </cell>
          <cell r="E135">
            <v>5980000</v>
          </cell>
          <cell r="F135">
            <v>230000</v>
          </cell>
        </row>
        <row r="136">
          <cell r="A136" t="str">
            <v>Bảng 5.3. Cấp bậc, hệ số lương thợ điều khiển tàu hút, tàu cuốc nạo vét sông</v>
          </cell>
          <cell r="B136">
            <v>0</v>
          </cell>
          <cell r="C136">
            <v>0</v>
          </cell>
          <cell r="D136">
            <v>0</v>
          </cell>
          <cell r="E136">
            <v>0</v>
          </cell>
          <cell r="F136">
            <v>0</v>
          </cell>
        </row>
        <row r="137">
          <cell r="A137" t="str">
            <v>Thuyền trưởng</v>
          </cell>
          <cell r="B137" t="str">
            <v>Tàu hút dưới 150m3/h.  (Theo Phụ lục 2: Thông tư 01/2015/TT-BXD ngày 20/3/2015)</v>
          </cell>
          <cell r="C137">
            <v>0</v>
          </cell>
          <cell r="D137">
            <v>0</v>
          </cell>
          <cell r="E137">
            <v>0</v>
          </cell>
          <cell r="F137">
            <v>0</v>
          </cell>
        </row>
        <row r="138">
          <cell r="A138" t="str">
            <v>TH1102</v>
          </cell>
          <cell r="B138">
            <v>0</v>
          </cell>
          <cell r="C138" t="str">
            <v>1,0</v>
          </cell>
          <cell r="D138">
            <v>3.91</v>
          </cell>
          <cell r="E138">
            <v>7820000</v>
          </cell>
          <cell r="F138">
            <v>300769.23076923075</v>
          </cell>
        </row>
        <row r="139">
          <cell r="A139" t="str">
            <v>TH1202</v>
          </cell>
          <cell r="B139">
            <v>0</v>
          </cell>
          <cell r="C139" t="str">
            <v>2,0</v>
          </cell>
          <cell r="D139">
            <v>4.16</v>
          </cell>
          <cell r="E139">
            <v>8320000</v>
          </cell>
          <cell r="F139">
            <v>320000</v>
          </cell>
        </row>
        <row r="140">
          <cell r="A140" t="str">
            <v>Thuyền trưởng</v>
          </cell>
          <cell r="B140" t="str">
            <v>Tàu hút 150m3/h đến 300m3/h.  (Theo Phụ lục 2: Thông tư 01/2015/TT-BXD ngày 20/3/2015)</v>
          </cell>
          <cell r="C140">
            <v>0</v>
          </cell>
          <cell r="D140">
            <v>0</v>
          </cell>
          <cell r="E140">
            <v>0</v>
          </cell>
          <cell r="F140">
            <v>0</v>
          </cell>
        </row>
        <row r="141">
          <cell r="A141" t="str">
            <v>TH2102</v>
          </cell>
          <cell r="B141">
            <v>0</v>
          </cell>
          <cell r="C141" t="str">
            <v>1,0</v>
          </cell>
          <cell r="D141">
            <v>4.37</v>
          </cell>
          <cell r="E141">
            <v>8740000</v>
          </cell>
          <cell r="F141">
            <v>336153.84615384613</v>
          </cell>
        </row>
        <row r="142">
          <cell r="A142" t="str">
            <v>TH2202</v>
          </cell>
          <cell r="B142">
            <v>0</v>
          </cell>
          <cell r="C142" t="str">
            <v>2,0</v>
          </cell>
          <cell r="D142">
            <v>4.68</v>
          </cell>
          <cell r="E142">
            <v>9360000</v>
          </cell>
          <cell r="F142">
            <v>360000</v>
          </cell>
        </row>
        <row r="143">
          <cell r="A143" t="str">
            <v>Thuyền trưởng</v>
          </cell>
          <cell r="B143" t="str">
            <v>Tàu hút trên 300m3/h, tàu cuốc dưới 300m3/h.  (Theo Phụ lục 2: Thông tư 01/2015/TT-BXD ngày 20/3/2015)</v>
          </cell>
          <cell r="C143">
            <v>0</v>
          </cell>
          <cell r="D143">
            <v>0</v>
          </cell>
          <cell r="E143">
            <v>0</v>
          </cell>
          <cell r="F143">
            <v>0</v>
          </cell>
        </row>
        <row r="144">
          <cell r="A144" t="str">
            <v>TH3102</v>
          </cell>
          <cell r="B144">
            <v>0</v>
          </cell>
          <cell r="C144" t="str">
            <v>1,0</v>
          </cell>
          <cell r="D144">
            <v>4.88</v>
          </cell>
          <cell r="E144">
            <v>9760000</v>
          </cell>
          <cell r="F144">
            <v>375384.61538461538</v>
          </cell>
        </row>
        <row r="145">
          <cell r="A145" t="str">
            <v>TH3202</v>
          </cell>
          <cell r="B145">
            <v>0</v>
          </cell>
          <cell r="C145" t="str">
            <v>2,0</v>
          </cell>
          <cell r="D145">
            <v>5.19</v>
          </cell>
          <cell r="E145">
            <v>10380000</v>
          </cell>
          <cell r="F145">
            <v>399230.76923076925</v>
          </cell>
        </row>
        <row r="146">
          <cell r="A146" t="str">
            <v>Máy trưởng</v>
          </cell>
          <cell r="B146" t="str">
            <v>Tàu hút dưới 150m3/h.  (Theo Phụ lục 2: Thông tư 01/2015/TT-BXD ngày 20/3/2015)</v>
          </cell>
          <cell r="C146">
            <v>0</v>
          </cell>
          <cell r="D146">
            <v>0</v>
          </cell>
          <cell r="E146">
            <v>0</v>
          </cell>
          <cell r="F146">
            <v>0</v>
          </cell>
        </row>
        <row r="147">
          <cell r="A147" t="str">
            <v>MT1102</v>
          </cell>
          <cell r="B147">
            <v>0</v>
          </cell>
          <cell r="C147" t="str">
            <v>1,0</v>
          </cell>
          <cell r="D147">
            <v>3.5</v>
          </cell>
          <cell r="E147">
            <v>7000000</v>
          </cell>
          <cell r="F147">
            <v>269230.76923076925</v>
          </cell>
        </row>
        <row r="148">
          <cell r="A148" t="str">
            <v>MT1202</v>
          </cell>
          <cell r="B148">
            <v>0</v>
          </cell>
          <cell r="C148" t="str">
            <v>2,0</v>
          </cell>
          <cell r="D148">
            <v>3.73</v>
          </cell>
          <cell r="E148">
            <v>7460000</v>
          </cell>
          <cell r="F148">
            <v>286923.07692307694</v>
          </cell>
        </row>
        <row r="149">
          <cell r="A149" t="str">
            <v>Máy trưởng</v>
          </cell>
          <cell r="B149" t="str">
            <v>Tàu hút 150m3/h đến 300m3/h.  (Theo Phụ lục 2: Thông tư 01/2015/TT-BXD ngày 20/3/2015)</v>
          </cell>
          <cell r="C149">
            <v>0</v>
          </cell>
          <cell r="D149">
            <v>0</v>
          </cell>
          <cell r="E149">
            <v>0</v>
          </cell>
          <cell r="F149">
            <v>0</v>
          </cell>
        </row>
        <row r="150">
          <cell r="A150" t="str">
            <v>MT2102</v>
          </cell>
          <cell r="B150">
            <v>0</v>
          </cell>
          <cell r="C150" t="str">
            <v>1,0</v>
          </cell>
          <cell r="D150">
            <v>4.16</v>
          </cell>
          <cell r="E150">
            <v>8320000</v>
          </cell>
          <cell r="F150">
            <v>320000</v>
          </cell>
        </row>
        <row r="151">
          <cell r="A151" t="str">
            <v>MT2202</v>
          </cell>
          <cell r="B151">
            <v>0</v>
          </cell>
          <cell r="C151" t="str">
            <v>2,0</v>
          </cell>
          <cell r="D151">
            <v>4.37</v>
          </cell>
          <cell r="E151">
            <v>8740000</v>
          </cell>
          <cell r="F151">
            <v>336153.84615384613</v>
          </cell>
        </row>
        <row r="152">
          <cell r="A152" t="str">
            <v>Máy trưởng</v>
          </cell>
          <cell r="B152" t="str">
            <v>Tàu hút trên 300m3/h, tàu cuốc dưới 300m3/h.  (Theo Phụ lục 2: Thông tư 01/2015/TT-BXD ngày 20/3/2015)</v>
          </cell>
          <cell r="C152">
            <v>0</v>
          </cell>
          <cell r="D152">
            <v>0</v>
          </cell>
          <cell r="E152">
            <v>0</v>
          </cell>
          <cell r="F152">
            <v>0</v>
          </cell>
        </row>
        <row r="153">
          <cell r="A153" t="str">
            <v>MT3102</v>
          </cell>
          <cell r="B153">
            <v>0</v>
          </cell>
          <cell r="C153" t="str">
            <v>1,0</v>
          </cell>
          <cell r="D153">
            <v>4.71</v>
          </cell>
          <cell r="E153">
            <v>9420000</v>
          </cell>
          <cell r="F153">
            <v>362307.69230769231</v>
          </cell>
        </row>
        <row r="154">
          <cell r="A154" t="str">
            <v>MT3202</v>
          </cell>
          <cell r="B154">
            <v>0</v>
          </cell>
          <cell r="C154" t="str">
            <v>2,0</v>
          </cell>
          <cell r="D154">
            <v>5.07</v>
          </cell>
          <cell r="E154">
            <v>10140000</v>
          </cell>
          <cell r="F154">
            <v>390000</v>
          </cell>
        </row>
        <row r="155">
          <cell r="A155" t="str">
            <v>Điện trưởng</v>
          </cell>
          <cell r="B155" t="str">
            <v>Tàu hút trên 300m3/h, tàu cuốc dưới 300m3/h.  (Theo Phụ lục 2: Thông tư 01/2015/TT-BXD ngày 20/3/2015)</v>
          </cell>
          <cell r="C155">
            <v>0</v>
          </cell>
          <cell r="D155">
            <v>0</v>
          </cell>
          <cell r="E155">
            <v>0</v>
          </cell>
          <cell r="F155">
            <v>0</v>
          </cell>
        </row>
        <row r="156">
          <cell r="A156" t="str">
            <v>ĐT102</v>
          </cell>
          <cell r="B156">
            <v>0</v>
          </cell>
          <cell r="C156" t="str">
            <v>1,0</v>
          </cell>
          <cell r="D156">
            <v>4.16</v>
          </cell>
          <cell r="E156">
            <v>8320000</v>
          </cell>
          <cell r="F156">
            <v>320000</v>
          </cell>
        </row>
        <row r="157">
          <cell r="A157" t="str">
            <v>ĐT202</v>
          </cell>
          <cell r="B157">
            <v>0</v>
          </cell>
          <cell r="C157" t="str">
            <v>2,0</v>
          </cell>
          <cell r="D157">
            <v>4.3600000000000003</v>
          </cell>
          <cell r="E157">
            <v>8720000</v>
          </cell>
          <cell r="F157">
            <v>335384.61538461538</v>
          </cell>
        </row>
        <row r="158">
          <cell r="A158" t="str">
            <v>Máy 2, kỹ thuật viên cuốc 1, thuyền phó</v>
          </cell>
          <cell r="B158" t="str">
            <v>Tàu hút dưới 150m3/h.  (Theo Phụ lục 2: Thông tư 01/2015/TT-BXD ngày 20/3/2015)</v>
          </cell>
          <cell r="C158">
            <v>0</v>
          </cell>
          <cell r="D158">
            <v>0</v>
          </cell>
          <cell r="E158">
            <v>0</v>
          </cell>
          <cell r="F158">
            <v>0</v>
          </cell>
        </row>
        <row r="159">
          <cell r="A159" t="str">
            <v>MKV1102</v>
          </cell>
          <cell r="B159">
            <v>0</v>
          </cell>
          <cell r="C159" t="str">
            <v>1,0</v>
          </cell>
          <cell r="D159">
            <v>3.48</v>
          </cell>
          <cell r="E159">
            <v>6960000</v>
          </cell>
          <cell r="F159">
            <v>267692.30769230769</v>
          </cell>
        </row>
        <row r="160">
          <cell r="A160" t="str">
            <v>MKV1202</v>
          </cell>
          <cell r="B160">
            <v>0</v>
          </cell>
          <cell r="C160" t="str">
            <v>2,0</v>
          </cell>
          <cell r="D160">
            <v>3.71</v>
          </cell>
          <cell r="E160">
            <v>7420000</v>
          </cell>
          <cell r="F160">
            <v>285384.61538461538</v>
          </cell>
        </row>
        <row r="161">
          <cell r="A161" t="str">
            <v>Máy 2, kỹ thuật viên cuốc 1, thuyền phó</v>
          </cell>
          <cell r="B161" t="str">
            <v>Tàu hút 150m3/h đến 300m3/h.  (Theo Phụ lục 2: Thông tư 01/2015/TT-BXD ngày 20/3/2015)</v>
          </cell>
          <cell r="C161">
            <v>0</v>
          </cell>
          <cell r="D161">
            <v>0</v>
          </cell>
          <cell r="E161">
            <v>0</v>
          </cell>
          <cell r="F161">
            <v>0</v>
          </cell>
        </row>
        <row r="162">
          <cell r="A162" t="str">
            <v>MKV2102</v>
          </cell>
          <cell r="B162">
            <v>0</v>
          </cell>
          <cell r="C162" t="str">
            <v>1,0</v>
          </cell>
          <cell r="D162">
            <v>4.09</v>
          </cell>
          <cell r="E162">
            <v>8180000</v>
          </cell>
          <cell r="F162">
            <v>314615.38461538462</v>
          </cell>
        </row>
        <row r="163">
          <cell r="A163" t="str">
            <v>MKV2202</v>
          </cell>
          <cell r="B163">
            <v>0</v>
          </cell>
          <cell r="C163" t="str">
            <v>2,0</v>
          </cell>
          <cell r="D163">
            <v>4.3</v>
          </cell>
          <cell r="E163">
            <v>8600000</v>
          </cell>
          <cell r="F163">
            <v>330769.23076923075</v>
          </cell>
        </row>
        <row r="164">
          <cell r="A164" t="str">
            <v>Máy 2, kỹ thuật viên cuốc 1, thuyền phó</v>
          </cell>
          <cell r="B164" t="str">
            <v>Tàu hút trên 300m3/h, tàu cuốc dưới 300m3/h.  (Theo Phụ lục 2: Thông tư 01/2015/TT-BXD ngày 20/3/2015)</v>
          </cell>
          <cell r="C164">
            <v>0</v>
          </cell>
          <cell r="D164">
            <v>0</v>
          </cell>
          <cell r="E164">
            <v>0</v>
          </cell>
          <cell r="F164">
            <v>0</v>
          </cell>
        </row>
        <row r="165">
          <cell r="A165" t="str">
            <v>MKV3102</v>
          </cell>
          <cell r="B165">
            <v>0</v>
          </cell>
          <cell r="C165" t="str">
            <v>1,0</v>
          </cell>
          <cell r="D165">
            <v>4.68</v>
          </cell>
          <cell r="E165">
            <v>9360000</v>
          </cell>
          <cell r="F165">
            <v>360000</v>
          </cell>
        </row>
        <row r="166">
          <cell r="A166" t="str">
            <v>MKV3202</v>
          </cell>
          <cell r="B166">
            <v>0</v>
          </cell>
          <cell r="C166" t="str">
            <v>2,0</v>
          </cell>
          <cell r="D166">
            <v>4.92</v>
          </cell>
          <cell r="E166">
            <v>9840000</v>
          </cell>
          <cell r="F166">
            <v>378461.53846153844</v>
          </cell>
        </row>
        <row r="167">
          <cell r="A167" t="str">
            <v>Kỹ thuật viên cuốc 2</v>
          </cell>
          <cell r="B167" t="str">
            <v>Tàu hút dưới 150m3/h.  (Theo Phụ lục 2: Thông tư 01/2015/TT-BXD ngày 20/3/2015)</v>
          </cell>
          <cell r="C167">
            <v>0</v>
          </cell>
          <cell r="D167">
            <v>0</v>
          </cell>
          <cell r="E167">
            <v>0</v>
          </cell>
          <cell r="F167">
            <v>0</v>
          </cell>
        </row>
        <row r="168">
          <cell r="A168" t="str">
            <v>KTV1102</v>
          </cell>
          <cell r="B168">
            <v>0</v>
          </cell>
          <cell r="C168" t="str">
            <v>1,0</v>
          </cell>
          <cell r="D168">
            <v>3.17</v>
          </cell>
          <cell r="E168">
            <v>6340000</v>
          </cell>
          <cell r="F168">
            <v>243846.15384615384</v>
          </cell>
        </row>
        <row r="169">
          <cell r="A169" t="str">
            <v>KTV1202</v>
          </cell>
          <cell r="B169">
            <v>0</v>
          </cell>
          <cell r="C169" t="str">
            <v>2,0</v>
          </cell>
          <cell r="D169">
            <v>3.5</v>
          </cell>
          <cell r="E169">
            <v>7000000</v>
          </cell>
          <cell r="F169">
            <v>269230.76923076925</v>
          </cell>
        </row>
        <row r="170">
          <cell r="A170" t="str">
            <v>Kỹ thuật viên cuốc 2</v>
          </cell>
          <cell r="B170" t="str">
            <v>Tàu hút 150m3/h đến 300m3/h.  (Theo Phụ lục 2: Thông tư 01/2015/TT-BXD ngày 20/3/2015)</v>
          </cell>
          <cell r="C170">
            <v>0</v>
          </cell>
          <cell r="D170">
            <v>0</v>
          </cell>
          <cell r="E170">
            <v>0</v>
          </cell>
          <cell r="F170">
            <v>0</v>
          </cell>
        </row>
        <row r="171">
          <cell r="A171" t="str">
            <v>KTV2102</v>
          </cell>
          <cell r="B171">
            <v>0</v>
          </cell>
          <cell r="C171" t="str">
            <v>1,0</v>
          </cell>
          <cell r="D171">
            <v>3.73</v>
          </cell>
          <cell r="E171">
            <v>7460000</v>
          </cell>
          <cell r="F171">
            <v>286923.07692307694</v>
          </cell>
        </row>
        <row r="172">
          <cell r="A172" t="str">
            <v>KTV2202</v>
          </cell>
          <cell r="B172">
            <v>0</v>
          </cell>
          <cell r="C172" t="str">
            <v>2,0</v>
          </cell>
          <cell r="D172">
            <v>3.91</v>
          </cell>
          <cell r="E172">
            <v>7820000</v>
          </cell>
          <cell r="F172">
            <v>300769.23076923075</v>
          </cell>
        </row>
        <row r="173">
          <cell r="A173" t="str">
            <v>Kỹ thuật viên cuốc 2</v>
          </cell>
          <cell r="B173" t="str">
            <v>Tàu hút trên 300m3/h, tàu cuốc dưới 300m3/h.  (Theo Phụ lục 2: Thông tư 01/2015/TT-BXD ngày 20/3/2015)</v>
          </cell>
          <cell r="C173">
            <v>0</v>
          </cell>
          <cell r="D173">
            <v>0</v>
          </cell>
          <cell r="E173">
            <v>0</v>
          </cell>
          <cell r="F173">
            <v>0</v>
          </cell>
        </row>
        <row r="174">
          <cell r="A174" t="str">
            <v>KTV3102</v>
          </cell>
          <cell r="B174">
            <v>0</v>
          </cell>
          <cell r="C174" t="str">
            <v>1,0</v>
          </cell>
          <cell r="D174">
            <v>4.37</v>
          </cell>
          <cell r="E174">
            <v>8740000</v>
          </cell>
          <cell r="F174">
            <v>336153.84615384613</v>
          </cell>
        </row>
        <row r="175">
          <cell r="A175" t="str">
            <v>KTV3202</v>
          </cell>
          <cell r="B175">
            <v>0</v>
          </cell>
          <cell r="C175" t="str">
            <v>2,0</v>
          </cell>
          <cell r="D175">
            <v>4.68</v>
          </cell>
          <cell r="E175">
            <v>9360000</v>
          </cell>
          <cell r="F175">
            <v>360000</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XL4Poppy"/>
      <sheetName val="Bieu1-LDTN"/>
      <sheetName val="Bieu 2a"/>
      <sheetName val="Bieu 2b"/>
      <sheetName val="Bieu 2c"/>
      <sheetName val="Bieu 3"/>
      <sheetName val="Bieu 4a"/>
      <sheetName val="Bieu 4b"/>
      <sheetName val="Bieu 4c-1"/>
      <sheetName val="Bieu 4c-2"/>
      <sheetName val="Bieu 5"/>
      <sheetName val="Bieu 6"/>
      <sheetName val="TDKT"/>
      <sheetName val="Tong San luong"/>
      <sheetName val="TQT"/>
      <sheetName val="Tong Quyettoan"/>
      <sheetName val="Quyettoan 2001"/>
      <sheetName val="TT tam ung"/>
      <sheetName val="QT thue 2001"/>
      <sheetName val="P bo CPC 2001"/>
      <sheetName val="PB KHTS 2001"/>
      <sheetName val="Dieuchinh thueVAT"/>
      <sheetName val="Sheet2"/>
      <sheetName val="Sheet3"/>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Gia VL"/>
      <sheetName val="Bang gia ca may"/>
      <sheetName val="Bang luong CB"/>
      <sheetName val="Bang P.tich CT"/>
      <sheetName val="D.toan chi tiet"/>
      <sheetName val="Bang TH Dtoan"/>
      <sheetName val="XXXXXXXX"/>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ccdc"/>
      <sheetName val="pbnvlieu"/>
      <sheetName val="NKNVLIEUBSUNG"/>
      <sheetName val="pbcpqlq4"/>
      <sheetName val="pbcpchung"/>
      <sheetName val="pbccdcDUNG"/>
      <sheetName val="NVLQ1+2,03"/>
      <sheetName val="CCDCQ1+2.03"/>
      <sheetName val="1421Q1+2"/>
      <sheetName val="XXXXXXX0"/>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3"/>
      <sheetName val="KCT moi"/>
      <sheetName val="KCT moi (2)"/>
      <sheetName val="Hoi"/>
      <sheetName val="T4"/>
      <sheetName val="T5"/>
      <sheetName val="Quytien mat2003 baocao)"/>
      <sheetName val="T4 (2)"/>
      <sheetName val="T6"/>
      <sheetName val="T6Bich"/>
      <sheetName val="PC"/>
      <sheetName val="Ph-Thu"/>
      <sheetName val="Ph-Thu (2)"/>
      <sheetName val="PC (2)"/>
      <sheetName val="Chart2"/>
      <sheetName val="Chart1"/>
      <sheetName val="PC (3)"/>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Phantich"/>
      <sheetName val="Toan_DA"/>
      <sheetName val="2004"/>
      <sheetName val="2005"/>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5 nam (tach)"/>
      <sheetName val="5 nam (tach) (2)"/>
      <sheetName val="KH 2003"/>
      <sheetName val="Sheet4"/>
      <sheetName val="Sheet5"/>
      <sheetName val="Sheet6"/>
      <sheetName val="Sheet7"/>
      <sheetName val="Sheet8"/>
      <sheetName val="Sheet9"/>
      <sheetName val="Sheet10"/>
      <sheetName val="Sheet13"/>
      <sheetName val="Sheet14"/>
      <sheetName val="Sheet15"/>
      <sheetName val="Sheet16"/>
      <sheetName val="NEW_PANEL"/>
      <sheetName val="TK331A"/>
      <sheetName val="TK131B"/>
      <sheetName val="TK131A"/>
      <sheetName val="TK 331c1"/>
      <sheetName val="TK331C"/>
      <sheetName val="CT331-2003"/>
      <sheetName val="CT 331"/>
      <sheetName val="CT131-2003"/>
      <sheetName val="CT 131"/>
      <sheetName val="TK331B"/>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gia vat mieu"/>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heet30"/>
      <sheetName val="KHOI LUONG"/>
      <sheetName val="cong40_x0016_-410"/>
      <sheetName val="ton tam"/>
      <sheetName val="Thep hinh"/>
      <sheetName val="p-in"/>
      <sheetName val=""/>
      <sheetName val="DSKH HN"/>
      <sheetName val="NKY "/>
      <sheetName val="DS-TT"/>
      <sheetName val=" HN NHAP"/>
      <sheetName val="KHO HN"/>
      <sheetName val="CNO "/>
      <sheetName val="BL01"/>
      <sheetName val="BL02"/>
      <sheetName val="BL03"/>
      <sheetName val="Phan dap J95"/>
      <sheetName val="_x0012_2-9"/>
      <sheetName val="K255 SBasa"/>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Shaet28"/>
      <sheetName val="400-415.37"/>
      <sheetName val="KL NR2"/>
      <sheetName val="NR2 565 PQ DQ"/>
      <sheetName val="565 DD"/>
      <sheetName val="M2-415.37"/>
      <sheetName val="Cong"/>
      <sheetName val="507 PQ"/>
      <sheetName val="507 DD"/>
      <sheetName val=" Subbase"/>
      <sheetName val="NR2"/>
      <sheetName val="kh Òv-10"/>
      <sheetName val="[PANEL.XLS_x001d_T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SŨeet3"/>
      <sheetName val="Sheep75"/>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28-10"/>
      <sheetName val="tuong"/>
      <sheetName val="Sheetး6"/>
      <sheetName val="NEW-PAN၅L"/>
      <sheetName val="[PANEL.XLSၝXL4Test5"/>
      <sheetName val="[PANEL.XLSŝQT thue 2001"/>
      <sheetName val="Tuan B_x0000_ao"/>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9"/>
      <sheetName val="T2"/>
      <sheetName val="T1"/>
      <sheetName val="TH FF140"/>
      <sheetName val="TH FF177"/>
      <sheetName val="Tien dat HD"/>
      <sheetName val="TH cong no"/>
      <sheetName val="12.03"/>
      <sheetName val="1.04"/>
      <sheetName val="2.04"/>
      <sheetName val="3.04"/>
      <sheetName val="4.04"/>
      <sheetName val="UH"/>
      <sheetName val="Bang lu哜ng CB"/>
      <sheetName val="tk131t1 (2)"/>
      <sheetName val="tk331 (3)"/>
      <sheetName val="tk336t1 (5)"/>
      <sheetName val="Ma KH 331 "/>
      <sheetName val="Danh sach (7)"/>
      <sheetName val="Thg 2"/>
      <sheetName val="DHTN"/>
      <sheetName val="ctTBA"/>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mau 1"/>
      <sheetName val="mau 10"/>
      <sheetName val="mau 2"/>
      <sheetName val="mau 3"/>
      <sheetName val="mau 4"/>
      <sheetName val="Tai san luu dong"/>
      <sheetName val="Boiduongkiemke"/>
      <sheetName val="Tonghopgiatri"/>
      <sheetName val="Kiemke30-6"/>
      <sheetName val="Giantiep"/>
      <sheetName val="Phucvu"/>
      <sheetName val="PXBTso1_SLa"/>
      <sheetName val="PXBT TQuang"/>
      <sheetName val="Doicogioi"/>
      <sheetName val="PXnghien"/>
      <sheetName val="BTHLT01&amp;0205"/>
      <sheetName val="Dien+T U"/>
      <sheetName val="DS chi tet TQ"/>
      <sheetName val="Doan phi"/>
      <sheetName val="Ba⁮g luong CB"/>
      <sheetName val="Bang CC (2)"/>
      <sheetName val="Nhat tr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efreshError="1"/>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refreshError="1"/>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refreshError="1"/>
      <sheetData sheetId="716"/>
      <sheetData sheetId="717"/>
      <sheetData sheetId="718"/>
      <sheetData sheetId="719"/>
      <sheetData sheetId="720"/>
      <sheetData sheetId="72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 sheetId="76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ra QD79"/>
      <sheetName val="0- SVC-CP TVDT"/>
      <sheetName val="1- SVC-Khai toan TMDT-Xuan"/>
      <sheetName val="2- SVC-Khai toan CP tu van"/>
      <sheetName val="1.Thong so "/>
      <sheetName val="2.TMDT "/>
    </sheetNames>
    <sheetDataSet>
      <sheetData sheetId="0">
        <row r="7">
          <cell r="B7"/>
        </row>
        <row r="15">
          <cell r="K15">
            <v>9300598181.818182</v>
          </cell>
        </row>
        <row r="16">
          <cell r="K16">
            <v>2001913005373.7632</v>
          </cell>
        </row>
        <row r="17">
          <cell r="B17">
            <v>2001913005373.7632</v>
          </cell>
          <cell r="K17">
            <v>439906757472.08667</v>
          </cell>
        </row>
        <row r="19">
          <cell r="B19">
            <v>439906757472.08667</v>
          </cell>
        </row>
        <row r="21">
          <cell r="B21">
            <v>9300598181.818182</v>
          </cell>
        </row>
      </sheetData>
      <sheetData sheetId="1"/>
      <sheetData sheetId="2"/>
      <sheetData sheetId="3"/>
      <sheetData sheetId="4"/>
      <sheetData sheetId="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dongia_x0000__x0000__x0000__x0000__x0000__x0000__x0000__x0000__x0000__x0000__x0009__x0000_㢠ś_x0000__x0004__x0000__x0000__x0000__x0000__x0000__x0000_㋄ś_x0000_"/>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CV1"/>
      <sheetName val="CV2"/>
      <sheetName val="CV3"/>
      <sheetName val="CV4"/>
      <sheetName val="CV5"/>
      <sheetName val="CV6"/>
      <sheetName val="CV7"/>
      <sheetName val="CV8"/>
      <sheetName val="CV9"/>
      <sheetName val="THDGCT"/>
      <sheetName val="THgiathau"/>
      <sheetName val="GVT"/>
      <sheetName val="Tai khoan"/>
      <sheetName val="GT TT (2)"/>
      <sheetName val="KLTC giai doan"/>
      <sheetName val="KL (2)"/>
      <sheetName val="KLtt lan3"/>
      <sheetName val="GTT2 lan3 tt"/>
      <sheetName val="GTT2 lan 4 dc "/>
      <sheetName val="chenh lech gia"/>
      <sheetName val="KL bao con lai"/>
      <sheetName val="GTT2 lan 4 tt"/>
      <sheetName val="XXXXXXXX"/>
      <sheetName val="THCP"/>
      <sheetName val="BQT"/>
      <sheetName val="RG"/>
      <sheetName val="BCVT"/>
      <sheetName val="BKHD"/>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N"/>
      <sheetName val="ND"/>
      <sheetName val="VL"/>
      <sheetName val="d䁧"/>
      <sheetName val="Chart1"/>
      <sheetName val="KL18Thang"/>
      <sheetName val="TH"/>
      <sheetName val="M200"/>
      <sheetName val="DTCT"/>
      <sheetName val="Shaet4"/>
      <sheetName val="_x0000__x0000__x0000__x0000__x0000__x0000__x0000__x0000__x0000__x0009__x0000_?s_x0000__x0004__x0000__x0000__x0000__x0000__x0000__x0000_?s_x0000__x0000__x0000__x0000__x0000__x0000__x0000__x0000_"/>
      <sheetName val="NEW-PANEL"/>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Hướng dẫn"/>
      <sheetName val="Ví dụ hàm Vlookup"/>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Comb"/>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dongia_x0000_ 㢠ś_x0000__x0004__x0000_㋄ś_x0000_"/>
      <sheetName val="d?"/>
      <sheetName val="tra-vat-lieu"/>
      <sheetName val="Page 3"/>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Input"/>
      <sheetName val=""/>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phan tich DG??㠨Ȣ?_x0004_??????杀Ȣ?????"/>
      <sheetName val="?????????_x0009_??s?_x0004_???????s????????"/>
      <sheetName val="dongia?_x0009_㢠ś_x0004_?㋄ś"/>
      <sheetName val="dongia??????????_x0009_??s?_x0004_???????s?"/>
      <sheetName val="dongia?_x0009_?s?_x0004_??s?"/>
      <sheetName val="dongia?_x0009_?s_x0004_??s"/>
      <sheetName val="ch DG?????_x0004_????????????????????"/>
      <sheetName val="dongia? 㢠ś?_x0004_?㋄ś?"/>
      <sheetName val="BTH phi"/>
      <sheetName val="BLT phi"/>
      <sheetName val="phi,le phi"/>
      <sheetName val="Bien Lai TON"/>
      <sheetName val="BCQT "/>
      <sheetName val="Giay di duong"/>
      <sheetName val="BC QT cua tung ap"/>
      <sheetName val="GIAO CHI TIEU THU QUY 07"/>
      <sheetName val="BANG TONG HOP GIAY NOP TIEN"/>
      <sheetName val="ch DG"/>
      <sheetName val="_x0009_?s"/>
      <sheetName val="phan tich DG?????_x0004_?????????????"/>
      <sheetName val="dongia? ?s?_x0004_??s?"/>
      <sheetName val="_x0009_?s?_x0004_??s?"/>
      <sheetName val="ch DG????_x0004_???????"/>
      <sheetName val="phan tich DG????_x0004_????"/>
      <sheetName val="Hu?ng d?n"/>
      <sheetName val="Ví d? hàm Vlookup"/>
      <sheetName val="dongia_x0000__x0000__x0000__x0000__x0000__x0000__x0002__x0000__x0000__x0000__x0009__x0000_?s_x0000__x0004__x0000__x0000__x0000__x0000__x0000__x0000_?s_x0000_"/>
      <sheetName val="phaɮ tich DG??㠨Ȣ?_x0004_??????杀Ȣ?????"/>
      <sheetName val="G_x0016_L"/>
      <sheetName val="dongia??????_x0002_???_x0009_??s?_x0004_???????s?"/>
      <sheetName val="pha? tich DG?????_x0004_?????????????"/>
      <sheetName val="dongia?_x0002_?_x0009_?s?_x0004_??s?"/>
      <sheetName val="_x0000__x0000__x0000__x0000__x0000__x0000__x0000__x0000__x0000__x0009__x0000_??_x0000__x0004__x0000__x0000__x0000__x0000__x0000__x0000_??_x0000__x0000__x0000__x0000__x0000__x0000__x0000__x0000_"/>
      <sheetName val="tuong"/>
      <sheetName val="dongia_x0000_ ??_x0000__x0004__x0000_??_x0000_"/>
      <sheetName val=" ?s_x0000__x0004__x0000_?s_x0000_"/>
      <sheetName val="@_x0000_@_x0000_@_x0000_@_x0000_@_x0000_@_x0000_@_x0000_@_x0000_@_x0000_@_x0000_@_x0000_@_x0000_@_x0000_@_x0000_@_x0000_@"/>
      <sheetName val="?@?@?@?@?@?@?@?@?@?@?@?@?@?@?@?"/>
      <sheetName val="d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ööö"/>
      <sheetName val="ch DG???_x0004_???????"/>
      <sheetName val="dongia? 㢠ś_x0004_?㋄ś"/>
      <sheetName val="_@_@_@_@_@_@_@_@_@_@_@_@_@_@_@_"/>
      <sheetName val="__________x0009______x0004_________________"/>
      <sheetName val="dongia_ 㢠ś_x0004__㋄ś"/>
      <sheetName val="?????????_x0009_????_x0004_????????????????"/>
      <sheetName val="DT-TN"/>
      <sheetName val="ctTBA"/>
      <sheetName val="dongia_x0000_̃̃̃̃̃̃̃̃̃̃̃̃̃̃̃̃̃̃̃̃̃̃̃̃"/>
      <sheetName val="[DT-TN.xlsMCT"/>
      <sheetName val="Sheet9"/>
      <sheetName val="Tai_x0000_khoan"/>
      <sheetName val="@?@?@?@?@?@?@?@?@?@?@?@?@?@?@?@"/>
      <sheetName val="dongia? ?s_x0004_??s"/>
      <sheetName val="dongia__x0002___x0009__s__x0004___s_"/>
      <sheetName val="ch DG__"/>
      <sheetName val="ch DG____x0004________"/>
      <sheetName val="@"/>
      <sheetName val="Book 1 Summary"/>
      <sheetName val=" ?s?_x0004_??s?"/>
      <sheetName val=" _s"/>
      <sheetName val="XXXPXXX0"/>
      <sheetName val="Hý?ng d?n"/>
      <sheetName val="dongia?_x0009_???_x0004_????"/>
      <sheetName val="dongia??????????_x0009_????_x0004_?????????"/>
      <sheetName val="dongia?_x0009_??_x0004_???"/>
      <sheetName val="dongia? ???_x0004_????"/>
      <sheetName val="dongia_x0000__x0009_??_x0000__x0004__x0000_??_x0000_"/>
      <sheetName val="Tra_bang"/>
      <sheetName val="KLt lan3"/>
      <sheetName val="tong ho`"/>
      <sheetName val="_DT-TN.xlsMCT"/>
      <sheetName val="@_@_@_@_@_@_@_@_@_@_@_@_@_@_@_@"/>
      <sheetName val="dongia_ _s_x0004___s"/>
      <sheetName val="Hý_ng d_n"/>
      <sheetName val="Gia"/>
      <sheetName val="RE"/>
      <sheetName val="phan_tich_DG㠨Ȣ杀Ȣ"/>
      <sheetName val=" ?s?s"/>
      <sheetName val="dongia ?s?s"/>
      <sheetName val="Gia "/>
      <sheetName val="dongia?????????? ?㢠ś?_x0004_??????㋄ś?"/>
      <sheetName val="GIAVNX"/>
      <sheetName val="BCTC"/>
      <sheetName val="dtct cau"/>
      <sheetName val="dongia_x0000__x0000__x0000__x0000__x0000__x0000__x0000__x0000__x0000__x0000__x0009__x0000_㢠뉛_x0000__x0000__x0000__x0000__x0000__x0000__x0000_㋄ś_x0000_"/>
      <sheetName val="dongia___________x0009__?s__x0004_______?s_"/>
      <sheetName val="dongia__x0009_?s__x0004__?s_"/>
      <sheetName val="dongia__x0009_?s_x0004__?s"/>
      <sheetName val="phan tich DG__??__x0004_______??_____"/>
      <sheetName val="dongia_ ?s__x0004__?s_"/>
      <sheetName val="pha? tich DG__??__x0004_______??_____"/>
      <sheetName val="dongia_ ?s_x0004__?s"/>
      <sheetName val="[DT-TN.xls_Cham cong TH 1-&gt;6"/>
      <sheetName val="HESO"/>
      <sheetName val="dongia?̃̃̃̃̃̃̃̃̃̃̃̃̃̃̃̃̃̃̃̃̃̃̃̃"/>
      <sheetName val="@?@?@?@?@?@?@?@?@?@?@?@?@?@?@?"/>
      <sheetName val="_DT-TN.xls_Cham cong TH 1-&gt;6"/>
      <sheetName val="@_@_@_@_@_@_@_@_@_@_@_@_@_@_@_"/>
      <sheetName val="DT-XL"/>
      <sheetName val="KKKKKKKK"/>
      <sheetName val="????????? ??s?_x0004_???????s????????"/>
      <sheetName val="dongia?????????? ??s?_x0004_???????s?"/>
      <sheetName val=" _s__x0004___s_"/>
      <sheetName val="Ke toan thuk hien cong trinh"/>
      <sheetName val=" ?s"/>
      <sheetName val="dongia_x0000__x0002__x0000_ ?s_x0000__x0004__x0000_?s_x0000_"/>
      <sheetName val="dongia??????_x0002_??? ??s?_x0004_???????s?"/>
      <sheetName val="dongia?_x0002_? ?s?_x0004_??s?"/>
      <sheetName val="dongia__________ _㢠ś__x0004_______㋄ś_"/>
      <sheetName val="_________ __s__x0004________s________"/>
      <sheetName val="dongia__________ __s__x0004________s_"/>
      <sheetName val="dongia_______x0002____ __s__x0004________s_"/>
      <sheetName val="dongia__x0002__ _s__x0004___s_"/>
      <sheetName val=" ??_x0000__x0004__x0000_??_x0000_"/>
      <sheetName val="????????? ????_x0004_????????????????"/>
      <sheetName val=" ???_x0004_????"/>
      <sheetName val="breakdown"/>
      <sheetName val="dongia__x0009_____x0004_____"/>
      <sheetName val="dongia___________x0009______x0004__________"/>
      <sheetName val="dongia__x0009____x0004____"/>
      <sheetName val="dongia_ ____x0004_____"/>
      <sheetName val=" _s_s"/>
      <sheetName val="dongia _s_s"/>
      <sheetName val=" __"/>
      <sheetName val="_________ _____x0004_________________"/>
      <sheetName val=" ____x0004_____"/>
      <sheetName val="_x0009_???_x0004_????"/>
      <sheetName val="Tai?khoan"/>
      <sheetName val="Page_3"/>
      <sheetName val="Tai"/>
      <sheetName val="gia vt,nc,may"/>
      <sheetName val="phan tich DG?㠨Ȣ?_x0004_?杀Ȣ?咄Ȣ?"/>
      <sheetName val="~~~~~~~~~~~~~~~~~~~~~~~~~~~~~~~"/>
      <sheetName val="#REF!"/>
      <sheetName val="Du th!u"/>
      <sheetName val="CP)TV-CAU"/>
      <sheetName val="_x0009___"/>
      <sheetName val="dongia 㢠ś"/>
      <sheetName val="XF33"/>
      <sheetName val="XL4Dest5"/>
      <sheetName val="dongia 㢠ś?_x0004_?㋄ś?"/>
      <sheetName val="Chenh lech vct tu"/>
      <sheetName val="IBASE"/>
      <sheetName val="DI-ESTI"/>
      <sheetName val="dongia_x0000_ 㢠ś_x0000__x0004__x0000_㏄ś_x0000_"/>
      <sheetName val="DG "/>
      <sheetName val="gia 6at lieu"/>
      <sheetName val="TC  (2("/>
      <sheetName val="000000 0"/>
      <sheetName val="Thuc thanh"/>
      <sheetName val="phan tich DG?㠨Ȣ?_x0004_?杀Ȣ?"/>
      <sheetName val="phan tich DG_㠨Ȣ__x0004__杀Ȣ_咄Ȣ_"/>
      <sheetName val="phan tich DG_㠨Ȣ__x0004__杀Ȣ_"/>
      <sheetName val="dongia 㢠ś__x0004__㋄ś_"/>
      <sheetName val="dongia_̃̃̃̃̃̃̃̃̃̃̃̃̃̃̃̃̃̃̃̃̃̃̃̃"/>
      <sheetName val="Loading"/>
      <sheetName val="Check C"/>
      <sheetName val="dongia ????"/>
      <sheetName val="dongia_????"/>
      <sheetName val="phan_tich_DG??????"/>
      <sheetName val="dongia_?s?s"/>
      <sheetName val="giamay"/>
      <sheetName val="dongia___________x0009___s]_x0004________s_"/>
      <sheetName val="CLVP_TINH"/>
      <sheetName val="dongia_㢠ś㋄ś1"/>
      <sheetName val="_?s?s"/>
      <sheetName val="dongia_?s?s1"/>
      <sheetName val="ch_DG??????"/>
      <sheetName val="Hướng_dẫn"/>
      <sheetName val="Ví_dụ_hàm_Vlookup"/>
      <sheetName val="phan_tich_DG????"/>
      <sheetName val="tong_hop1"/>
      <sheetName val="phan_tich_DG1"/>
      <sheetName val="gia_vat_lieu1"/>
      <sheetName val="gia_xe_may1"/>
      <sheetName val="gia_nhan_cong1"/>
      <sheetName val="TC_1"/>
      <sheetName val="TC__(2)1"/>
      <sheetName val="PL_KS1"/>
      <sheetName val="thi_sat1"/>
      <sheetName val="den_bu1"/>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refreshError="1"/>
      <sheetData sheetId="233"/>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sheetData sheetId="384" refreshError="1"/>
      <sheetData sheetId="385" refreshError="1"/>
      <sheetData sheetId="386" refreshError="1"/>
      <sheetData sheetId="387"/>
      <sheetData sheetId="388"/>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refreshError="1"/>
      <sheetData sheetId="421" refreshError="1"/>
      <sheetData sheetId="422"/>
      <sheetData sheetId="423"/>
      <sheetData sheetId="424" refreshError="1"/>
      <sheetData sheetId="425"/>
      <sheetData sheetId="426" refreshError="1"/>
      <sheetData sheetId="427" refreshError="1"/>
      <sheetData sheetId="428" refreshError="1"/>
      <sheetData sheetId="429" refreshError="1"/>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4-12"/>
    </sheetNames>
    <sheetDataSet>
      <sheetData sheetId="0"/>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CD"/>
    </sheetNames>
    <sheetDataSet>
      <sheetData sheetId="0">
        <row r="2">
          <cell r="C2">
            <v>2200</v>
          </cell>
        </row>
        <row r="3">
          <cell r="C3">
            <v>0</v>
          </cell>
        </row>
        <row r="4">
          <cell r="C4">
            <v>476</v>
          </cell>
        </row>
        <row r="5">
          <cell r="C5">
            <v>0</v>
          </cell>
        </row>
        <row r="6">
          <cell r="C6">
            <v>3000</v>
          </cell>
        </row>
        <row r="7">
          <cell r="C7">
            <v>4000</v>
          </cell>
        </row>
        <row r="8">
          <cell r="C8">
            <v>22.2</v>
          </cell>
        </row>
        <row r="9">
          <cell r="C9">
            <v>5000</v>
          </cell>
        </row>
        <row r="10">
          <cell r="C10">
            <v>9500</v>
          </cell>
        </row>
        <row r="11">
          <cell r="C11">
            <v>1000</v>
          </cell>
        </row>
        <row r="12">
          <cell r="C12">
            <v>4000</v>
          </cell>
        </row>
        <row r="13">
          <cell r="C13">
            <v>3.6</v>
          </cell>
        </row>
        <row r="14">
          <cell r="C14">
            <v>0</v>
          </cell>
        </row>
        <row r="15">
          <cell r="C15">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huvienphapluat.vn/van-ban/Bat-dong-san/Quyet-dinh-22-2022-QD-UBND-dieu-chinh-cuc-bo-bang-gia-dat-05-nam-Hai-Phong-512437.aspx" TargetMode="External"/><Relationship Id="rId1" Type="http://schemas.openxmlformats.org/officeDocument/2006/relationships/hyperlink" Target="https://thuvienphapluat.vn/van-ban/Bat-dong-san/Quyet-dinh-51-2024-QD-UBND-ty-le-phan-tram-tinh-don-gia-thue-dat-tra-tien-hang-nam-Hai-Phong-636516.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afef.vn/du-lieu/hnx/idc-bao-cao-tai-chinh.chn"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qlda.gxd.vn/dinh-muc/phu-luc-8-thong-tu-12-2021-TT-BXD.htm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cafeland.vn/du-an/khu-cong-nghiep-san-bay-tien-lang-khu-b-hai-phong-4755.html"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govalue.vn/mo-hinh-capm/" TargetMode="External"/><Relationship Id="rId7" Type="http://schemas.openxmlformats.org/officeDocument/2006/relationships/printerSettings" Target="../printerSettings/printerSettings5.bin"/><Relationship Id="rId2" Type="http://schemas.openxmlformats.org/officeDocument/2006/relationships/hyperlink" Target="https://file.fpts.com.vn/FileStore2/File/2024/04/16/IndustryRealEstateElectricApr2024_c0e23677.pdf" TargetMode="External"/><Relationship Id="rId1" Type="http://schemas.openxmlformats.org/officeDocument/2006/relationships/hyperlink" Target="https://pages.stern.nyu.edu/~adamodar/New_Home_Page/datafile/ctryprem.html" TargetMode="External"/><Relationship Id="rId6" Type="http://schemas.openxmlformats.org/officeDocument/2006/relationships/hyperlink" Target="https://vst.mof.gov.vn/webcenter/portal/kbnn/r/o/tpcp/kqph/kqph_chitiet?dDocName=KBNN224630&amp;_afrLoop=99097536161597755" TargetMode="External"/><Relationship Id="rId5" Type="http://schemas.openxmlformats.org/officeDocument/2006/relationships/hyperlink" Target="https://finance.vietstock.vn/nganh/6020-bat-dong-san-.htm" TargetMode="External"/><Relationship Id="rId4" Type="http://schemas.openxmlformats.org/officeDocument/2006/relationships/hyperlink" Target="https://finance.vietstock.vn/nganh/10-nang-luong-.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E1007-9935-4055-B467-CF208803B556}">
  <dimension ref="A1:G14"/>
  <sheetViews>
    <sheetView zoomScaleNormal="100" workbookViewId="0">
      <selection activeCell="C14" sqref="C14"/>
    </sheetView>
  </sheetViews>
  <sheetFormatPr defaultColWidth="8.77734375" defaultRowHeight="14"/>
  <cols>
    <col min="1" max="1" width="4.109375" style="3" bestFit="1" customWidth="1"/>
    <col min="2" max="2" width="35.609375" style="2" customWidth="1"/>
    <col min="3" max="3" width="9.109375" style="2" customWidth="1"/>
    <col min="4" max="4" width="15.77734375" style="2" customWidth="1"/>
    <col min="5" max="5" width="16.109375" style="2" customWidth="1"/>
    <col min="6" max="6" width="8.77734375" style="2"/>
    <col min="7" max="7" width="18.27734375" style="2" bestFit="1" customWidth="1"/>
    <col min="8" max="16384" width="8.77734375" style="2"/>
  </cols>
  <sheetData>
    <row r="1" spans="1:7" ht="28.95" customHeight="1">
      <c r="A1" s="600" t="s">
        <v>530</v>
      </c>
      <c r="B1" s="600"/>
      <c r="C1" s="600"/>
      <c r="D1" s="600"/>
      <c r="E1" s="601"/>
    </row>
    <row r="2" spans="1:7" s="1" customFormat="1" ht="27.35">
      <c r="A2" s="9" t="s">
        <v>0</v>
      </c>
      <c r="B2" s="8" t="s">
        <v>1</v>
      </c>
      <c r="C2" s="355" t="s">
        <v>135</v>
      </c>
      <c r="D2" s="187" t="s">
        <v>339</v>
      </c>
      <c r="E2" s="359" t="s">
        <v>16</v>
      </c>
    </row>
    <row r="3" spans="1:7" s="1" customFormat="1" ht="65" customHeight="1">
      <c r="A3" s="9"/>
      <c r="B3" s="728" t="s">
        <v>532</v>
      </c>
      <c r="C3" s="729"/>
      <c r="D3" s="188"/>
      <c r="E3" s="356"/>
      <c r="F3" s="210" t="s">
        <v>248</v>
      </c>
    </row>
    <row r="4" spans="1:7" s="1" customFormat="1" ht="42">
      <c r="A4" s="10" t="s">
        <v>323</v>
      </c>
      <c r="B4" s="360" t="s">
        <v>531</v>
      </c>
      <c r="C4" s="390">
        <f>'Thông số XD'!D3</f>
        <v>2107.1</v>
      </c>
      <c r="D4" s="361">
        <f>E4*C4</f>
        <v>41088450000</v>
      </c>
      <c r="E4" s="357">
        <v>19500000</v>
      </c>
      <c r="F4" s="210" t="s">
        <v>247</v>
      </c>
    </row>
    <row r="5" spans="1:7">
      <c r="A5" s="10" t="s">
        <v>324</v>
      </c>
      <c r="B5" s="360" t="s">
        <v>533</v>
      </c>
      <c r="C5" s="391">
        <f>'Thông số XD'!D16</f>
        <v>21562</v>
      </c>
      <c r="D5" s="362">
        <f>TMĐT!D41</f>
        <v>346353156487.57202</v>
      </c>
      <c r="E5" s="357">
        <f>D5/C4</f>
        <v>164374332.72629303</v>
      </c>
      <c r="F5" s="210"/>
    </row>
    <row r="6" spans="1:7">
      <c r="A6" s="602" t="s">
        <v>50</v>
      </c>
      <c r="B6" s="603"/>
      <c r="C6" s="604"/>
      <c r="D6" s="363">
        <f>D4+D5</f>
        <v>387441606487.57202</v>
      </c>
      <c r="E6" s="358"/>
      <c r="F6" s="4"/>
      <c r="G6" s="4"/>
    </row>
    <row r="7" spans="1:7">
      <c r="A7" s="602" t="s">
        <v>325</v>
      </c>
      <c r="B7" s="603"/>
      <c r="C7" s="604"/>
      <c r="D7" s="364">
        <f>ROUND(D6,-6)</f>
        <v>387442000000</v>
      </c>
      <c r="E7" s="358"/>
      <c r="F7" s="4"/>
      <c r="G7" s="4"/>
    </row>
    <row r="8" spans="1:7" hidden="1">
      <c r="A8" s="597" t="s">
        <v>352</v>
      </c>
      <c r="B8" s="598"/>
      <c r="C8" s="598"/>
      <c r="D8" s="599"/>
      <c r="E8" s="358"/>
      <c r="F8" s="4"/>
      <c r="G8" s="4"/>
    </row>
    <row r="9" spans="1:7">
      <c r="E9" s="3"/>
    </row>
    <row r="10" spans="1:7">
      <c r="D10" s="189">
        <v>254427260000</v>
      </c>
    </row>
    <row r="11" spans="1:7">
      <c r="D11" s="330">
        <f>D3+D10</f>
        <v>254427260000</v>
      </c>
    </row>
    <row r="13" spans="1:7">
      <c r="D13" s="398"/>
    </row>
    <row r="14" spans="1:7">
      <c r="D14" s="4"/>
    </row>
  </sheetData>
  <mergeCells count="5">
    <mergeCell ref="A8:D8"/>
    <mergeCell ref="A1:E1"/>
    <mergeCell ref="B3:C3"/>
    <mergeCell ref="A6:C6"/>
    <mergeCell ref="A7:C7"/>
  </mergeCells>
  <hyperlinks>
    <hyperlink ref="F4" r:id="rId1" xr:uid="{0935CB2E-3E80-438B-914C-30F818A59674}"/>
    <hyperlink ref="F3" r:id="rId2" xr:uid="{BBC93421-4D76-44AB-9297-03478565ACC3}"/>
  </hyperlinks>
  <pageMargins left="0.7" right="0.7" top="0.75" bottom="0.75" header="0.3" footer="0.3"/>
  <pageSetup paperSize="9" scale="66"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A32DA-A1A0-4252-A894-B0E1D5E99E99}">
  <dimension ref="A1:O69"/>
  <sheetViews>
    <sheetView workbookViewId="0">
      <selection sqref="A1:XFD1048576"/>
    </sheetView>
  </sheetViews>
  <sheetFormatPr defaultRowHeight="14"/>
  <cols>
    <col min="1" max="1" width="17.609375" style="5" customWidth="1"/>
    <col min="2" max="2" width="18.5" style="331" bestFit="1" customWidth="1"/>
    <col min="3" max="3" width="16" style="5" customWidth="1"/>
    <col min="4" max="4" width="15.77734375" style="5" bestFit="1" customWidth="1"/>
    <col min="5" max="5" width="15.609375" style="5" customWidth="1"/>
    <col min="6" max="6" width="14.21875" bestFit="1" customWidth="1"/>
    <col min="8" max="8" width="18.21875" customWidth="1"/>
    <col min="9" max="9" width="17.5" customWidth="1"/>
  </cols>
  <sheetData>
    <row r="1" spans="1:11">
      <c r="A1" s="5" t="s">
        <v>292</v>
      </c>
      <c r="B1" s="331">
        <f>TMĐT!D41</f>
        <v>346353156487.57202</v>
      </c>
      <c r="E1" s="5" t="s">
        <v>4</v>
      </c>
    </row>
    <row r="2" spans="1:11">
      <c r="A2" s="5" t="s">
        <v>293</v>
      </c>
      <c r="B2" s="332">
        <v>0.8</v>
      </c>
      <c r="E2" s="5">
        <v>2025</v>
      </c>
    </row>
    <row r="3" spans="1:11">
      <c r="A3" s="5" t="s">
        <v>294</v>
      </c>
      <c r="B3" s="331">
        <f>B1*B2</f>
        <v>277082525190.05762</v>
      </c>
      <c r="C3" s="331">
        <v>124977958000</v>
      </c>
    </row>
    <row r="4" spans="1:11">
      <c r="A4" s="5" t="s">
        <v>295</v>
      </c>
      <c r="B4" s="331" t="s">
        <v>296</v>
      </c>
    </row>
    <row r="5" spans="1:11">
      <c r="A5" s="5" t="s">
        <v>297</v>
      </c>
      <c r="B5" s="332">
        <v>0.14000000000000001</v>
      </c>
    </row>
    <row r="8" spans="1:11">
      <c r="A8" s="686" t="s">
        <v>298</v>
      </c>
      <c r="B8" s="686"/>
      <c r="C8" s="686"/>
      <c r="D8" s="686"/>
      <c r="E8" s="325"/>
      <c r="F8" s="296"/>
      <c r="G8" s="2"/>
      <c r="H8" s="2"/>
      <c r="I8" s="2"/>
      <c r="J8" s="2"/>
      <c r="K8" s="2"/>
    </row>
    <row r="9" spans="1:11">
      <c r="A9" s="297" t="s">
        <v>299</v>
      </c>
      <c r="B9" s="297" t="s">
        <v>300</v>
      </c>
      <c r="C9" s="298"/>
      <c r="D9" s="298"/>
      <c r="E9" s="298"/>
      <c r="F9" s="298"/>
      <c r="G9" s="2"/>
      <c r="H9" s="2"/>
      <c r="I9" s="2"/>
      <c r="J9" s="2"/>
      <c r="K9" s="2"/>
    </row>
    <row r="10" spans="1:11">
      <c r="A10" s="299" t="s">
        <v>301</v>
      </c>
      <c r="B10" s="300">
        <f>B1</f>
        <v>346353156487.57202</v>
      </c>
      <c r="C10" s="301"/>
      <c r="D10" s="301"/>
      <c r="E10" s="301"/>
      <c r="F10" s="301"/>
      <c r="G10" s="2"/>
      <c r="H10" s="2"/>
      <c r="I10" s="2"/>
      <c r="J10" s="2"/>
      <c r="K10" s="2"/>
    </row>
    <row r="11" spans="1:11">
      <c r="A11" s="302" t="s">
        <v>302</v>
      </c>
      <c r="B11" s="303">
        <f>B10*21.4%</f>
        <v>74119575488.340408</v>
      </c>
      <c r="C11" s="303"/>
      <c r="D11" s="303"/>
      <c r="E11" s="303"/>
      <c r="F11" s="303"/>
      <c r="G11" s="2"/>
      <c r="H11" s="2"/>
      <c r="I11" s="2"/>
      <c r="J11" s="2"/>
      <c r="K11" s="2"/>
    </row>
    <row r="12" spans="1:11" hidden="1">
      <c r="A12" s="302" t="s">
        <v>303</v>
      </c>
      <c r="B12" s="303">
        <v>0</v>
      </c>
      <c r="C12" s="303"/>
      <c r="D12" s="303"/>
      <c r="E12" s="303"/>
      <c r="F12" s="303"/>
      <c r="G12" s="2"/>
      <c r="H12" s="2"/>
      <c r="I12" s="2"/>
      <c r="J12" s="2"/>
      <c r="K12" s="2"/>
    </row>
    <row r="13" spans="1:11">
      <c r="A13" s="302" t="s">
        <v>304</v>
      </c>
      <c r="B13" s="304">
        <f>B10-B11</f>
        <v>272233580999.23163</v>
      </c>
      <c r="C13" s="303" t="s">
        <v>322</v>
      </c>
      <c r="D13" s="303"/>
      <c r="E13" s="303"/>
      <c r="F13" s="303"/>
      <c r="G13" s="2"/>
      <c r="H13" s="2"/>
      <c r="I13" s="2"/>
      <c r="J13" s="2"/>
      <c r="K13" s="2"/>
    </row>
    <row r="14" spans="1:11">
      <c r="A14" s="305" t="s">
        <v>114</v>
      </c>
      <c r="B14" s="306">
        <f>Re!D6</f>
        <v>0.11</v>
      </c>
      <c r="C14" s="311"/>
      <c r="D14" s="311"/>
      <c r="E14" s="311"/>
      <c r="F14" s="307"/>
      <c r="G14" s="2"/>
      <c r="H14" s="2"/>
      <c r="I14" s="2"/>
      <c r="J14" s="2"/>
      <c r="K14" s="2"/>
    </row>
    <row r="15" spans="1:11">
      <c r="A15" s="296"/>
      <c r="B15" s="308"/>
      <c r="C15" s="309"/>
      <c r="D15" s="310"/>
      <c r="E15" s="310"/>
      <c r="F15" s="308"/>
      <c r="G15" s="2"/>
      <c r="H15" s="2"/>
      <c r="I15" s="2"/>
      <c r="J15" s="2"/>
      <c r="K15" s="2"/>
    </row>
    <row r="16" spans="1:11">
      <c r="A16" s="296" t="s">
        <v>305</v>
      </c>
      <c r="B16" s="311"/>
      <c r="C16" s="311"/>
      <c r="D16" s="311"/>
      <c r="E16" s="311"/>
      <c r="F16" s="311"/>
      <c r="G16" s="2"/>
      <c r="H16" s="2"/>
      <c r="I16" s="2"/>
      <c r="J16" s="2"/>
      <c r="K16" s="2"/>
    </row>
    <row r="17" spans="1:15">
      <c r="A17" s="302"/>
      <c r="B17" s="687" t="s">
        <v>306</v>
      </c>
      <c r="C17" s="688"/>
      <c r="D17" s="688"/>
      <c r="E17" s="688"/>
      <c r="F17" s="688"/>
      <c r="G17" s="688"/>
      <c r="H17" s="688"/>
      <c r="I17" s="2"/>
      <c r="J17" s="2"/>
      <c r="K17" s="2"/>
    </row>
    <row r="18" spans="1:15" ht="13.7">
      <c r="A18" s="299" t="s">
        <v>307</v>
      </c>
      <c r="B18" s="312" t="s">
        <v>308</v>
      </c>
      <c r="C18" s="380">
        <v>2026</v>
      </c>
      <c r="D18" s="380">
        <f>C18+1</f>
        <v>2027</v>
      </c>
      <c r="E18" s="380">
        <f t="shared" ref="E18:O18" si="0">D18+1</f>
        <v>2028</v>
      </c>
      <c r="F18" s="380">
        <f t="shared" si="0"/>
        <v>2029</v>
      </c>
      <c r="G18" s="380">
        <f t="shared" si="0"/>
        <v>2030</v>
      </c>
      <c r="H18" s="380">
        <f t="shared" si="0"/>
        <v>2031</v>
      </c>
      <c r="I18" s="380">
        <f t="shared" si="0"/>
        <v>2032</v>
      </c>
      <c r="J18" s="380">
        <f t="shared" si="0"/>
        <v>2033</v>
      </c>
      <c r="K18" s="380">
        <f t="shared" si="0"/>
        <v>2034</v>
      </c>
      <c r="L18" s="380">
        <f t="shared" si="0"/>
        <v>2035</v>
      </c>
      <c r="M18" s="380">
        <f t="shared" si="0"/>
        <v>2036</v>
      </c>
      <c r="N18" s="380">
        <f t="shared" si="0"/>
        <v>2037</v>
      </c>
      <c r="O18" s="380">
        <f t="shared" si="0"/>
        <v>2038</v>
      </c>
    </row>
    <row r="19" spans="1:15" hidden="1">
      <c r="A19" s="302"/>
      <c r="B19" s="297"/>
      <c r="C19" s="313">
        <v>0</v>
      </c>
      <c r="D19" s="313">
        <f>C19+1</f>
        <v>1</v>
      </c>
      <c r="E19" s="313">
        <f t="shared" ref="E19:I19" si="1">D19+1</f>
        <v>2</v>
      </c>
      <c r="F19" s="313">
        <f t="shared" si="1"/>
        <v>3</v>
      </c>
      <c r="G19" s="313">
        <f t="shared" si="1"/>
        <v>4</v>
      </c>
      <c r="H19" s="313">
        <f t="shared" si="1"/>
        <v>5</v>
      </c>
      <c r="I19" s="313">
        <f t="shared" si="1"/>
        <v>6</v>
      </c>
      <c r="J19" s="2"/>
      <c r="K19" s="2"/>
    </row>
    <row r="20" spans="1:15" hidden="1">
      <c r="A20" s="302" t="s">
        <v>309</v>
      </c>
      <c r="B20" s="314">
        <f>B13</f>
        <v>272233580999.23163</v>
      </c>
      <c r="C20" s="315">
        <f>C3</f>
        <v>124977958000</v>
      </c>
      <c r="D20" s="315">
        <f>B20-C20</f>
        <v>147255622999.23163</v>
      </c>
      <c r="E20" s="315">
        <f>SUM(D34:D37)</f>
        <v>0</v>
      </c>
      <c r="F20" s="315"/>
      <c r="G20" s="315"/>
      <c r="H20" s="315"/>
      <c r="I20" s="315"/>
      <c r="J20" s="2"/>
      <c r="K20" s="2"/>
    </row>
    <row r="21" spans="1:15">
      <c r="A21" s="316" t="s">
        <v>310</v>
      </c>
      <c r="B21" s="314">
        <v>35858828703.770103</v>
      </c>
      <c r="C21" s="317">
        <v>0</v>
      </c>
      <c r="D21" s="317">
        <f>B21-C21</f>
        <v>35858828703.770103</v>
      </c>
      <c r="E21" s="317">
        <f>SUM(F38:F41)</f>
        <v>0</v>
      </c>
      <c r="F21" s="317">
        <f>SUM(F42:F45)</f>
        <v>0</v>
      </c>
      <c r="G21" s="317">
        <f>SUM(F46:F49)</f>
        <v>0</v>
      </c>
      <c r="H21" s="317">
        <f>SUM(F50:F53)</f>
        <v>0</v>
      </c>
      <c r="I21" s="317">
        <f>SUM(F54:F57)</f>
        <v>0</v>
      </c>
      <c r="J21" s="2"/>
      <c r="K21" s="2"/>
    </row>
    <row r="22" spans="1:15" hidden="1">
      <c r="A22" s="318" t="s">
        <v>311</v>
      </c>
      <c r="B22" s="314">
        <f>SUM(C22:I22)</f>
        <v>32305251084.47757</v>
      </c>
      <c r="C22" s="319">
        <f>C21/(1+$B$14)^C19</f>
        <v>0</v>
      </c>
      <c r="D22" s="319">
        <f>D21/(1+$B$14)^D19</f>
        <v>32305251084.47757</v>
      </c>
      <c r="E22" s="319">
        <f t="shared" ref="E22:I22" si="2">E21/(1+$B$14)^E19</f>
        <v>0</v>
      </c>
      <c r="F22" s="319">
        <f t="shared" si="2"/>
        <v>0</v>
      </c>
      <c r="G22" s="319">
        <f t="shared" si="2"/>
        <v>0</v>
      </c>
      <c r="H22" s="319">
        <f t="shared" si="2"/>
        <v>0</v>
      </c>
      <c r="I22" s="319">
        <f t="shared" si="2"/>
        <v>0</v>
      </c>
      <c r="J22" s="2"/>
      <c r="K22" s="2"/>
    </row>
    <row r="23" spans="1:15">
      <c r="A23" s="2"/>
      <c r="B23" s="2"/>
      <c r="C23" s="2"/>
      <c r="D23" s="2"/>
      <c r="E23" s="2"/>
      <c r="F23" s="2"/>
      <c r="G23" s="2"/>
      <c r="H23" s="2"/>
      <c r="I23" s="2"/>
      <c r="J23" s="2"/>
      <c r="K23" s="2"/>
    </row>
    <row r="24" spans="1:15" hidden="1">
      <c r="A24" s="2"/>
      <c r="B24" s="2"/>
      <c r="C24" s="2"/>
      <c r="D24" s="333">
        <f>SUM(D28:D54)</f>
        <v>0</v>
      </c>
      <c r="E24" s="315">
        <f>D24-B13</f>
        <v>-272233580999.23163</v>
      </c>
      <c r="F24" s="321"/>
      <c r="G24" s="320"/>
      <c r="H24" s="320"/>
      <c r="I24" s="320"/>
      <c r="J24" s="321"/>
      <c r="K24" s="2"/>
    </row>
    <row r="25" spans="1:15" ht="13.7" hidden="1">
      <c r="A25" s="334" t="s">
        <v>312</v>
      </c>
      <c r="B25" s="334" t="s">
        <v>313</v>
      </c>
      <c r="C25" s="334" t="s">
        <v>314</v>
      </c>
      <c r="D25" s="335" t="s">
        <v>315</v>
      </c>
      <c r="E25" s="334" t="s">
        <v>316</v>
      </c>
      <c r="F25" s="322" t="s">
        <v>317</v>
      </c>
      <c r="G25" s="323" t="s">
        <v>318</v>
      </c>
      <c r="H25" s="322" t="s">
        <v>319</v>
      </c>
      <c r="I25" s="322" t="s">
        <v>320</v>
      </c>
      <c r="J25" s="323" t="s">
        <v>321</v>
      </c>
      <c r="K25" s="323" t="s">
        <v>73</v>
      </c>
    </row>
    <row r="26" spans="1:15" hidden="1">
      <c r="A26" s="2"/>
      <c r="B26" s="2">
        <v>1</v>
      </c>
      <c r="C26" s="2">
        <v>0</v>
      </c>
      <c r="D26" s="336">
        <f>C20</f>
        <v>124977958000</v>
      </c>
      <c r="E26" s="337">
        <v>0.1</v>
      </c>
      <c r="F26" s="320">
        <v>6219906413</v>
      </c>
      <c r="G26" s="321">
        <f>IF(A26&lt;&gt;0,D26*E26,0)</f>
        <v>0</v>
      </c>
      <c r="H26" s="320"/>
      <c r="I26" s="320">
        <f>D26+G26-H26</f>
        <v>124977958000</v>
      </c>
      <c r="J26" s="321"/>
      <c r="K26" s="2">
        <v>2025</v>
      </c>
    </row>
    <row r="27" spans="1:15" hidden="1">
      <c r="A27" s="2"/>
      <c r="B27" s="2">
        <f>B26+1</f>
        <v>2</v>
      </c>
      <c r="C27" s="338">
        <f>I26</f>
        <v>124977958000</v>
      </c>
      <c r="D27" s="336">
        <f>D20</f>
        <v>147255622999.23163</v>
      </c>
      <c r="E27" s="337">
        <f>E26</f>
        <v>0.1</v>
      </c>
      <c r="F27" s="320">
        <f t="shared" ref="F27" si="3">IF(A27&lt;&gt;0,D27*E27*0,I27*E27)</f>
        <v>27223358099.923164</v>
      </c>
      <c r="G27" s="321">
        <f t="shared" ref="G27:G30" si="4">IF(A27&lt;&gt;0,D27*E27,0)</f>
        <v>0</v>
      </c>
      <c r="H27" s="320"/>
      <c r="I27" s="320">
        <f>C27+D27+G27-H27</f>
        <v>272233580999.23163</v>
      </c>
      <c r="J27" s="321"/>
      <c r="K27" s="2">
        <v>2026</v>
      </c>
    </row>
    <row r="28" spans="1:15" hidden="1">
      <c r="A28" s="2"/>
      <c r="B28" s="2">
        <f>B27+1</f>
        <v>3</v>
      </c>
      <c r="C28" s="338">
        <f t="shared" ref="C28" si="5">I27</f>
        <v>272233580999.23163</v>
      </c>
      <c r="D28" s="336">
        <v>0</v>
      </c>
      <c r="E28" s="337">
        <f t="shared" ref="E28:E57" si="6">E27</f>
        <v>0.1</v>
      </c>
      <c r="F28" s="320">
        <f>IF(A28&lt;&gt;0,D28*E28*0,I28*E28)</f>
        <v>0</v>
      </c>
      <c r="G28" s="321">
        <f>IF(A28&lt;&gt;0,D28*E28,0)</f>
        <v>0</v>
      </c>
      <c r="H28" s="321">
        <f>B13</f>
        <v>272233580999.23163</v>
      </c>
      <c r="I28" s="320">
        <f>C28+D28+G28-H28</f>
        <v>0</v>
      </c>
      <c r="J28" s="321"/>
      <c r="K28" s="2">
        <v>2027</v>
      </c>
    </row>
    <row r="29" spans="1:15" hidden="1">
      <c r="A29" s="2"/>
      <c r="B29" s="2">
        <f>B28+1</f>
        <v>4</v>
      </c>
      <c r="C29" s="338">
        <f>I28</f>
        <v>0</v>
      </c>
      <c r="D29" s="336">
        <f>'[168]8.Tiến độ XD'!D12*80%</f>
        <v>0</v>
      </c>
      <c r="E29" s="337">
        <f>E28</f>
        <v>0.1</v>
      </c>
      <c r="F29" s="320">
        <f>SUM(C29:D29)*E29</f>
        <v>0</v>
      </c>
      <c r="G29" s="321">
        <f>IF(A29&lt;&gt;0,D29*E29,0)</f>
        <v>0</v>
      </c>
      <c r="H29" s="321">
        <v>0</v>
      </c>
      <c r="I29" s="320">
        <f>C29+D29+G29-H29</f>
        <v>0</v>
      </c>
      <c r="J29" s="321"/>
      <c r="K29" s="2"/>
    </row>
    <row r="30" spans="1:15" hidden="1">
      <c r="A30" s="2"/>
      <c r="B30" s="2">
        <f t="shared" ref="B30:B57" si="7">B29+1</f>
        <v>5</v>
      </c>
      <c r="C30" s="338">
        <f>I29</f>
        <v>0</v>
      </c>
      <c r="D30" s="336">
        <f>'[168]8.Tiến độ XD'!E14*80%/4</f>
        <v>0</v>
      </c>
      <c r="E30" s="337">
        <f t="shared" si="6"/>
        <v>0.1</v>
      </c>
      <c r="F30" s="320">
        <f t="shared" ref="F30:F34" si="8">SUM(C30:D30)*E30</f>
        <v>0</v>
      </c>
      <c r="G30" s="321">
        <f t="shared" si="4"/>
        <v>0</v>
      </c>
      <c r="H30" s="321">
        <v>0</v>
      </c>
      <c r="I30" s="320">
        <f t="shared" ref="I30:I47" si="9">C30+D30+G30-H30</f>
        <v>0</v>
      </c>
      <c r="J30" s="321"/>
      <c r="K30" s="2"/>
    </row>
    <row r="31" spans="1:15" hidden="1">
      <c r="A31" s="2"/>
      <c r="B31" s="2">
        <f t="shared" si="7"/>
        <v>6</v>
      </c>
      <c r="C31" s="338">
        <f t="shared" ref="C31:C53" si="10">I30</f>
        <v>0</v>
      </c>
      <c r="D31" s="336">
        <f>D30</f>
        <v>0</v>
      </c>
      <c r="E31" s="337">
        <f t="shared" si="6"/>
        <v>0.1</v>
      </c>
      <c r="F31" s="320">
        <f t="shared" si="8"/>
        <v>0</v>
      </c>
      <c r="G31" s="321"/>
      <c r="H31" s="321">
        <v>0</v>
      </c>
      <c r="I31" s="320">
        <f t="shared" si="9"/>
        <v>0</v>
      </c>
      <c r="J31" s="321"/>
      <c r="K31" s="2"/>
    </row>
    <row r="32" spans="1:15" hidden="1">
      <c r="A32" s="2"/>
      <c r="B32" s="2">
        <f t="shared" si="7"/>
        <v>7</v>
      </c>
      <c r="C32" s="338">
        <f t="shared" si="10"/>
        <v>0</v>
      </c>
      <c r="D32" s="336">
        <f t="shared" ref="D32:D33" si="11">D31</f>
        <v>0</v>
      </c>
      <c r="E32" s="337">
        <f t="shared" si="6"/>
        <v>0.1</v>
      </c>
      <c r="F32" s="320">
        <f t="shared" si="8"/>
        <v>0</v>
      </c>
      <c r="G32" s="321"/>
      <c r="H32" s="321">
        <v>0</v>
      </c>
      <c r="I32" s="320">
        <f t="shared" si="9"/>
        <v>0</v>
      </c>
      <c r="J32" s="321"/>
      <c r="K32" s="2"/>
    </row>
    <row r="33" spans="1:11" hidden="1">
      <c r="A33" s="2"/>
      <c r="B33" s="2">
        <f t="shared" si="7"/>
        <v>8</v>
      </c>
      <c r="C33" s="338">
        <f t="shared" si="10"/>
        <v>0</v>
      </c>
      <c r="D33" s="336">
        <f t="shared" si="11"/>
        <v>0</v>
      </c>
      <c r="E33" s="337">
        <f t="shared" si="6"/>
        <v>0.1</v>
      </c>
      <c r="F33" s="320">
        <f t="shared" si="8"/>
        <v>0</v>
      </c>
      <c r="G33" s="321"/>
      <c r="H33" s="321">
        <v>0</v>
      </c>
      <c r="I33" s="320">
        <f t="shared" si="9"/>
        <v>0</v>
      </c>
      <c r="J33" s="321"/>
      <c r="K33" s="2"/>
    </row>
    <row r="34" spans="1:11" hidden="1">
      <c r="A34" s="2"/>
      <c r="B34" s="2">
        <f t="shared" si="7"/>
        <v>9</v>
      </c>
      <c r="C34" s="338">
        <f t="shared" si="10"/>
        <v>0</v>
      </c>
      <c r="D34" s="336">
        <v>0</v>
      </c>
      <c r="E34" s="337">
        <f t="shared" si="6"/>
        <v>0.1</v>
      </c>
      <c r="F34" s="320">
        <f t="shared" si="8"/>
        <v>0</v>
      </c>
      <c r="G34" s="321"/>
      <c r="H34" s="321">
        <f>D24/16</f>
        <v>0</v>
      </c>
      <c r="I34" s="320">
        <f t="shared" si="9"/>
        <v>0</v>
      </c>
      <c r="J34" s="321"/>
      <c r="K34" s="2"/>
    </row>
    <row r="35" spans="1:11" hidden="1">
      <c r="A35" s="2"/>
      <c r="B35" s="2">
        <f t="shared" si="7"/>
        <v>10</v>
      </c>
      <c r="C35" s="338">
        <f>I34</f>
        <v>0</v>
      </c>
      <c r="D35" s="336">
        <f>D34</f>
        <v>0</v>
      </c>
      <c r="E35" s="337">
        <f t="shared" si="6"/>
        <v>0.1</v>
      </c>
      <c r="F35" s="320">
        <f t="shared" ref="F35:F41" si="12">SUM(C35:D35)*E35</f>
        <v>0</v>
      </c>
      <c r="G35" s="321"/>
      <c r="H35" s="321">
        <f t="shared" ref="H35:H37" si="13">H34</f>
        <v>0</v>
      </c>
      <c r="I35" s="320">
        <f t="shared" si="9"/>
        <v>0</v>
      </c>
      <c r="J35" s="321"/>
      <c r="K35" s="2"/>
    </row>
    <row r="36" spans="1:11" hidden="1">
      <c r="A36" s="2"/>
      <c r="B36" s="2">
        <f t="shared" si="7"/>
        <v>11</v>
      </c>
      <c r="C36" s="338">
        <f t="shared" si="10"/>
        <v>0</v>
      </c>
      <c r="D36" s="336">
        <f t="shared" ref="D36:D37" si="14">D35</f>
        <v>0</v>
      </c>
      <c r="E36" s="337">
        <f t="shared" si="6"/>
        <v>0.1</v>
      </c>
      <c r="F36" s="320">
        <f t="shared" si="12"/>
        <v>0</v>
      </c>
      <c r="G36" s="321"/>
      <c r="H36" s="321">
        <f t="shared" si="13"/>
        <v>0</v>
      </c>
      <c r="I36" s="320">
        <f t="shared" si="9"/>
        <v>0</v>
      </c>
      <c r="J36" s="321"/>
      <c r="K36" s="2"/>
    </row>
    <row r="37" spans="1:11" hidden="1">
      <c r="A37" s="2"/>
      <c r="B37" s="2">
        <f t="shared" si="7"/>
        <v>12</v>
      </c>
      <c r="C37" s="338">
        <f t="shared" si="10"/>
        <v>0</v>
      </c>
      <c r="D37" s="336">
        <f t="shared" si="14"/>
        <v>0</v>
      </c>
      <c r="E37" s="337">
        <f t="shared" si="6"/>
        <v>0.1</v>
      </c>
      <c r="F37" s="320">
        <f t="shared" si="12"/>
        <v>0</v>
      </c>
      <c r="G37" s="321"/>
      <c r="H37" s="321">
        <f t="shared" si="13"/>
        <v>0</v>
      </c>
      <c r="I37" s="320">
        <f t="shared" si="9"/>
        <v>0</v>
      </c>
      <c r="J37" s="321"/>
      <c r="K37" s="2"/>
    </row>
    <row r="38" spans="1:11" hidden="1">
      <c r="A38" s="2"/>
      <c r="B38" s="2">
        <f t="shared" si="7"/>
        <v>13</v>
      </c>
      <c r="C38" s="338"/>
      <c r="D38" s="336">
        <f>'[168]8.Tiến độ XD'!F14*70%/4</f>
        <v>0</v>
      </c>
      <c r="E38" s="337">
        <f>E37</f>
        <v>0.1</v>
      </c>
      <c r="F38" s="320">
        <f t="shared" si="12"/>
        <v>0</v>
      </c>
      <c r="G38" s="321"/>
      <c r="H38" s="321"/>
      <c r="I38" s="320">
        <f t="shared" si="9"/>
        <v>0</v>
      </c>
      <c r="J38" s="321"/>
      <c r="K38" s="2"/>
    </row>
    <row r="39" spans="1:11" hidden="1">
      <c r="A39" s="2"/>
      <c r="B39" s="2">
        <f t="shared" si="7"/>
        <v>14</v>
      </c>
      <c r="C39" s="338">
        <f t="shared" si="10"/>
        <v>0</v>
      </c>
      <c r="D39" s="336">
        <f>D38</f>
        <v>0</v>
      </c>
      <c r="E39" s="337">
        <f t="shared" si="6"/>
        <v>0.1</v>
      </c>
      <c r="F39" s="320">
        <f t="shared" si="12"/>
        <v>0</v>
      </c>
      <c r="G39" s="321"/>
      <c r="H39" s="321"/>
      <c r="I39" s="320">
        <f t="shared" si="9"/>
        <v>0</v>
      </c>
      <c r="J39" s="321"/>
      <c r="K39" s="2"/>
    </row>
    <row r="40" spans="1:11" hidden="1">
      <c r="A40" s="2"/>
      <c r="B40" s="2">
        <f t="shared" si="7"/>
        <v>15</v>
      </c>
      <c r="C40" s="338">
        <f t="shared" si="10"/>
        <v>0</v>
      </c>
      <c r="D40" s="336">
        <f>D39</f>
        <v>0</v>
      </c>
      <c r="E40" s="337">
        <f t="shared" si="6"/>
        <v>0.1</v>
      </c>
      <c r="F40" s="320">
        <f t="shared" si="12"/>
        <v>0</v>
      </c>
      <c r="G40" s="321"/>
      <c r="H40" s="321"/>
      <c r="I40" s="320">
        <f t="shared" si="9"/>
        <v>0</v>
      </c>
      <c r="J40" s="321"/>
      <c r="K40" s="2"/>
    </row>
    <row r="41" spans="1:11" hidden="1">
      <c r="A41" s="2"/>
      <c r="B41" s="2">
        <f t="shared" si="7"/>
        <v>16</v>
      </c>
      <c r="C41" s="338">
        <f t="shared" si="10"/>
        <v>0</v>
      </c>
      <c r="D41" s="336">
        <f>D40</f>
        <v>0</v>
      </c>
      <c r="E41" s="337">
        <f t="shared" si="6"/>
        <v>0.1</v>
      </c>
      <c r="F41" s="320">
        <f t="shared" si="12"/>
        <v>0</v>
      </c>
      <c r="G41" s="321"/>
      <c r="H41" s="321"/>
      <c r="I41" s="320">
        <f t="shared" si="9"/>
        <v>0</v>
      </c>
      <c r="J41" s="321"/>
      <c r="K41" s="2"/>
    </row>
    <row r="42" spans="1:11" hidden="1">
      <c r="A42" s="2"/>
      <c r="B42" s="2">
        <f t="shared" si="7"/>
        <v>17</v>
      </c>
      <c r="C42" s="338">
        <f t="shared" si="10"/>
        <v>0</v>
      </c>
      <c r="D42" s="336">
        <f>'[168]8.Tiến độ XD'!G14*70%/4</f>
        <v>0</v>
      </c>
      <c r="E42" s="337">
        <f t="shared" si="6"/>
        <v>0.1</v>
      </c>
      <c r="F42" s="320">
        <f>SUM(C42:D42)*E42</f>
        <v>0</v>
      </c>
      <c r="G42" s="321"/>
      <c r="H42" s="321">
        <f>D38</f>
        <v>0</v>
      </c>
      <c r="I42" s="320">
        <f t="shared" si="9"/>
        <v>0</v>
      </c>
      <c r="J42" s="321"/>
      <c r="K42" s="2"/>
    </row>
    <row r="43" spans="1:11" hidden="1">
      <c r="A43" s="2"/>
      <c r="B43" s="2">
        <f t="shared" si="7"/>
        <v>18</v>
      </c>
      <c r="C43" s="338">
        <f t="shared" si="10"/>
        <v>0</v>
      </c>
      <c r="D43" s="336">
        <f>D42</f>
        <v>0</v>
      </c>
      <c r="E43" s="337">
        <f t="shared" si="6"/>
        <v>0.1</v>
      </c>
      <c r="F43" s="320">
        <f>SUM(C43:D43)*E43</f>
        <v>0</v>
      </c>
      <c r="G43" s="321"/>
      <c r="H43" s="321">
        <f t="shared" ref="H43:H57" si="15">D39</f>
        <v>0</v>
      </c>
      <c r="I43" s="320">
        <f t="shared" si="9"/>
        <v>0</v>
      </c>
      <c r="J43" s="321"/>
      <c r="K43" s="2"/>
    </row>
    <row r="44" spans="1:11" hidden="1">
      <c r="A44" s="2"/>
      <c r="B44" s="2">
        <f t="shared" si="7"/>
        <v>19</v>
      </c>
      <c r="C44" s="338">
        <f t="shared" si="10"/>
        <v>0</v>
      </c>
      <c r="D44" s="336">
        <f t="shared" ref="D44:D49" si="16">D43</f>
        <v>0</v>
      </c>
      <c r="E44" s="337">
        <f t="shared" si="6"/>
        <v>0.1</v>
      </c>
      <c r="F44" s="320">
        <f t="shared" ref="F44:F45" si="17">SUM(C44:D44)*E44</f>
        <v>0</v>
      </c>
      <c r="G44" s="321"/>
      <c r="H44" s="321">
        <f t="shared" si="15"/>
        <v>0</v>
      </c>
      <c r="I44" s="320">
        <f t="shared" si="9"/>
        <v>0</v>
      </c>
      <c r="J44" s="321"/>
      <c r="K44" s="2"/>
    </row>
    <row r="45" spans="1:11" hidden="1">
      <c r="A45" s="2"/>
      <c r="B45" s="2">
        <f t="shared" si="7"/>
        <v>20</v>
      </c>
      <c r="C45" s="338">
        <f t="shared" si="10"/>
        <v>0</v>
      </c>
      <c r="D45" s="336">
        <f t="shared" si="16"/>
        <v>0</v>
      </c>
      <c r="E45" s="337">
        <f t="shared" si="6"/>
        <v>0.1</v>
      </c>
      <c r="F45" s="320">
        <f t="shared" si="17"/>
        <v>0</v>
      </c>
      <c r="G45" s="321"/>
      <c r="H45" s="321">
        <f t="shared" si="15"/>
        <v>0</v>
      </c>
      <c r="I45" s="320">
        <f t="shared" si="9"/>
        <v>0</v>
      </c>
      <c r="J45" s="321"/>
      <c r="K45" s="2"/>
    </row>
    <row r="46" spans="1:11" hidden="1">
      <c r="A46" s="2"/>
      <c r="B46" s="2">
        <f t="shared" si="7"/>
        <v>21</v>
      </c>
      <c r="C46" s="338">
        <f t="shared" si="10"/>
        <v>0</v>
      </c>
      <c r="D46" s="336">
        <f>'[168]8.Tiến độ XD'!H14*70%/4</f>
        <v>0</v>
      </c>
      <c r="E46" s="337">
        <f t="shared" si="6"/>
        <v>0.1</v>
      </c>
      <c r="F46" s="320">
        <f t="shared" ref="F46:F48" si="18">SUM(C46:D46)*E46</f>
        <v>0</v>
      </c>
      <c r="G46" s="321"/>
      <c r="H46" s="321">
        <f t="shared" si="15"/>
        <v>0</v>
      </c>
      <c r="I46" s="320">
        <f t="shared" si="9"/>
        <v>0</v>
      </c>
      <c r="J46" s="321"/>
      <c r="K46" s="2"/>
    </row>
    <row r="47" spans="1:11" hidden="1">
      <c r="A47" s="2"/>
      <c r="B47" s="2">
        <f t="shared" si="7"/>
        <v>22</v>
      </c>
      <c r="C47" s="338">
        <f t="shared" si="10"/>
        <v>0</v>
      </c>
      <c r="D47" s="336">
        <f t="shared" si="16"/>
        <v>0</v>
      </c>
      <c r="E47" s="337">
        <f t="shared" si="6"/>
        <v>0.1</v>
      </c>
      <c r="F47" s="320">
        <f t="shared" si="18"/>
        <v>0</v>
      </c>
      <c r="G47" s="321"/>
      <c r="H47" s="321">
        <f t="shared" si="15"/>
        <v>0</v>
      </c>
      <c r="I47" s="320">
        <f t="shared" si="9"/>
        <v>0</v>
      </c>
      <c r="J47" s="321"/>
      <c r="K47" s="2"/>
    </row>
    <row r="48" spans="1:11" hidden="1">
      <c r="A48" s="2"/>
      <c r="B48" s="2">
        <f t="shared" si="7"/>
        <v>23</v>
      </c>
      <c r="C48" s="338">
        <f t="shared" si="10"/>
        <v>0</v>
      </c>
      <c r="D48" s="336">
        <f t="shared" si="16"/>
        <v>0</v>
      </c>
      <c r="E48" s="337">
        <f t="shared" si="6"/>
        <v>0.1</v>
      </c>
      <c r="F48" s="320">
        <f t="shared" si="18"/>
        <v>0</v>
      </c>
      <c r="G48" s="321"/>
      <c r="H48" s="321">
        <f t="shared" si="15"/>
        <v>0</v>
      </c>
      <c r="I48" s="320">
        <f>C48+D48+G48-H48</f>
        <v>0</v>
      </c>
      <c r="J48" s="321"/>
      <c r="K48" s="2"/>
    </row>
    <row r="49" spans="1:11" hidden="1">
      <c r="A49" s="2"/>
      <c r="B49" s="2">
        <f t="shared" si="7"/>
        <v>24</v>
      </c>
      <c r="C49" s="338">
        <f t="shared" si="10"/>
        <v>0</v>
      </c>
      <c r="D49" s="336">
        <f t="shared" si="16"/>
        <v>0</v>
      </c>
      <c r="E49" s="337">
        <f t="shared" si="6"/>
        <v>0.1</v>
      </c>
      <c r="F49" s="320">
        <f t="shared" ref="F49" si="19">SUM(C49:D49)*E49</f>
        <v>0</v>
      </c>
      <c r="G49" s="321"/>
      <c r="H49" s="321">
        <f t="shared" si="15"/>
        <v>0</v>
      </c>
      <c r="I49" s="320">
        <f>C49+D49+G49-H49</f>
        <v>0</v>
      </c>
      <c r="J49" s="321"/>
      <c r="K49" s="2"/>
    </row>
    <row r="50" spans="1:11" hidden="1">
      <c r="A50" s="2"/>
      <c r="B50" s="2">
        <f t="shared" si="7"/>
        <v>25</v>
      </c>
      <c r="C50" s="338">
        <f>I49</f>
        <v>0</v>
      </c>
      <c r="D50" s="336">
        <f>'[168]8.Tiến độ XD'!I14*70%/4</f>
        <v>0</v>
      </c>
      <c r="E50" s="337">
        <f t="shared" si="6"/>
        <v>0.1</v>
      </c>
      <c r="F50" s="320">
        <f>SUM(C50:D50)*E50</f>
        <v>0</v>
      </c>
      <c r="G50" s="321"/>
      <c r="H50" s="321">
        <f t="shared" si="15"/>
        <v>0</v>
      </c>
      <c r="I50" s="320">
        <f t="shared" ref="I50:I51" si="20">C50+D50+G50-H50</f>
        <v>0</v>
      </c>
      <c r="J50" s="321"/>
      <c r="K50" s="2"/>
    </row>
    <row r="51" spans="1:11" hidden="1">
      <c r="A51" s="2"/>
      <c r="B51" s="2">
        <f t="shared" si="7"/>
        <v>26</v>
      </c>
      <c r="C51" s="338">
        <f t="shared" si="10"/>
        <v>0</v>
      </c>
      <c r="D51" s="336">
        <f>D50</f>
        <v>0</v>
      </c>
      <c r="E51" s="337">
        <f t="shared" si="6"/>
        <v>0.1</v>
      </c>
      <c r="F51" s="320">
        <f>SUM(C51:D51)*E51</f>
        <v>0</v>
      </c>
      <c r="G51" s="321"/>
      <c r="H51" s="321">
        <f t="shared" si="15"/>
        <v>0</v>
      </c>
      <c r="I51" s="320">
        <f t="shared" si="20"/>
        <v>0</v>
      </c>
      <c r="J51" s="321"/>
      <c r="K51" s="2"/>
    </row>
    <row r="52" spans="1:11" hidden="1">
      <c r="A52" s="2"/>
      <c r="B52" s="2">
        <f t="shared" si="7"/>
        <v>27</v>
      </c>
      <c r="C52" s="338">
        <f t="shared" si="10"/>
        <v>0</v>
      </c>
      <c r="D52" s="336">
        <f t="shared" ref="D52:D53" si="21">D51</f>
        <v>0</v>
      </c>
      <c r="E52" s="337">
        <f t="shared" si="6"/>
        <v>0.1</v>
      </c>
      <c r="F52" s="320">
        <f t="shared" ref="F52" si="22">SUM(C52:D52)*E52</f>
        <v>0</v>
      </c>
      <c r="G52" s="321"/>
      <c r="H52" s="321">
        <f t="shared" si="15"/>
        <v>0</v>
      </c>
      <c r="I52" s="320">
        <f>C52+D52+G52-H52</f>
        <v>0</v>
      </c>
      <c r="J52" s="321"/>
      <c r="K52" s="2"/>
    </row>
    <row r="53" spans="1:11" hidden="1">
      <c r="A53" s="2"/>
      <c r="B53" s="2">
        <f t="shared" si="7"/>
        <v>28</v>
      </c>
      <c r="C53" s="338">
        <f t="shared" si="10"/>
        <v>0</v>
      </c>
      <c r="D53" s="336">
        <f t="shared" si="21"/>
        <v>0</v>
      </c>
      <c r="E53" s="337">
        <f t="shared" si="6"/>
        <v>0.1</v>
      </c>
      <c r="F53" s="320">
        <f>SUM(C53:D53)*E53</f>
        <v>0</v>
      </c>
      <c r="G53" s="321"/>
      <c r="H53" s="321">
        <f t="shared" si="15"/>
        <v>0</v>
      </c>
      <c r="I53" s="320">
        <f>C53+D53+G53-H53</f>
        <v>0</v>
      </c>
      <c r="J53" s="321"/>
      <c r="K53" s="2"/>
    </row>
    <row r="54" spans="1:11" hidden="1">
      <c r="A54" s="2"/>
      <c r="B54" s="2">
        <f t="shared" si="7"/>
        <v>29</v>
      </c>
      <c r="C54" s="338">
        <f>I53</f>
        <v>0</v>
      </c>
      <c r="D54" s="336"/>
      <c r="E54" s="337">
        <f t="shared" si="6"/>
        <v>0.1</v>
      </c>
      <c r="F54" s="320">
        <f>SUM(C54:D54)*E54</f>
        <v>0</v>
      </c>
      <c r="G54" s="321"/>
      <c r="H54" s="321">
        <f t="shared" si="15"/>
        <v>0</v>
      </c>
      <c r="I54" s="320">
        <f t="shared" ref="I54:I55" si="23">C54+D54+G54-H54</f>
        <v>0</v>
      </c>
      <c r="J54" s="321"/>
      <c r="K54" s="2"/>
    </row>
    <row r="55" spans="1:11" hidden="1">
      <c r="A55" s="2"/>
      <c r="B55" s="2">
        <f t="shared" si="7"/>
        <v>30</v>
      </c>
      <c r="C55" s="338">
        <f t="shared" ref="C55:C57" si="24">I54</f>
        <v>0</v>
      </c>
      <c r="D55" s="336"/>
      <c r="E55" s="337">
        <f t="shared" si="6"/>
        <v>0.1</v>
      </c>
      <c r="F55" s="320">
        <f>SUM(C55:D55)*E55</f>
        <v>0</v>
      </c>
      <c r="G55" s="321"/>
      <c r="H55" s="321">
        <f t="shared" si="15"/>
        <v>0</v>
      </c>
      <c r="I55" s="320">
        <f t="shared" si="23"/>
        <v>0</v>
      </c>
      <c r="J55" s="321"/>
      <c r="K55" s="2"/>
    </row>
    <row r="56" spans="1:11" hidden="1">
      <c r="A56" s="2"/>
      <c r="B56" s="2">
        <f t="shared" si="7"/>
        <v>31</v>
      </c>
      <c r="C56" s="338">
        <f t="shared" si="24"/>
        <v>0</v>
      </c>
      <c r="D56" s="336"/>
      <c r="E56" s="337">
        <f t="shared" si="6"/>
        <v>0.1</v>
      </c>
      <c r="F56" s="320">
        <f t="shared" ref="F56" si="25">SUM(C56:D56)*E56</f>
        <v>0</v>
      </c>
      <c r="G56" s="321"/>
      <c r="H56" s="321">
        <f t="shared" si="15"/>
        <v>0</v>
      </c>
      <c r="I56" s="320">
        <f>C56+D56+G56-H56</f>
        <v>0</v>
      </c>
      <c r="J56" s="321"/>
      <c r="K56" s="2"/>
    </row>
    <row r="57" spans="1:11" hidden="1">
      <c r="A57" s="2"/>
      <c r="B57" s="2">
        <f t="shared" si="7"/>
        <v>32</v>
      </c>
      <c r="C57" s="338">
        <f t="shared" si="24"/>
        <v>0</v>
      </c>
      <c r="D57" s="336"/>
      <c r="E57" s="337">
        <f t="shared" si="6"/>
        <v>0.1</v>
      </c>
      <c r="F57" s="320">
        <f t="shared" ref="F57" si="26">SUM(C57:D57)*E57</f>
        <v>0</v>
      </c>
      <c r="G57" s="321"/>
      <c r="H57" s="321">
        <f t="shared" si="15"/>
        <v>0</v>
      </c>
      <c r="I57" s="320">
        <f>C57+D57+G57-H57</f>
        <v>0</v>
      </c>
      <c r="J57" s="321"/>
      <c r="K57" s="2"/>
    </row>
    <row r="58" spans="1:11" hidden="1">
      <c r="A58" s="2"/>
      <c r="B58" s="2"/>
      <c r="C58" s="2"/>
      <c r="D58" s="2"/>
      <c r="E58" s="2"/>
      <c r="F58" s="324">
        <f>F26+F27</f>
        <v>33443264512.923164</v>
      </c>
      <c r="G58" s="2"/>
      <c r="H58" s="2"/>
      <c r="I58" s="2"/>
      <c r="J58" s="2"/>
      <c r="K58" s="2"/>
    </row>
    <row r="59" spans="1:11" hidden="1">
      <c r="A59" s="2"/>
      <c r="B59" s="2"/>
      <c r="C59" s="2"/>
      <c r="D59" s="2"/>
      <c r="E59" s="2"/>
      <c r="F59" s="2"/>
      <c r="G59" s="2"/>
      <c r="H59" s="2"/>
      <c r="I59" s="2"/>
      <c r="J59" s="2"/>
      <c r="K59" s="2"/>
    </row>
    <row r="60" spans="1:11" hidden="1"/>
    <row r="61" spans="1:11" hidden="1"/>
    <row r="62" spans="1:11" ht="13.7">
      <c r="A62" s="297" t="s">
        <v>307</v>
      </c>
      <c r="B62" s="393" t="s">
        <v>308</v>
      </c>
      <c r="C62" s="385" t="s">
        <v>341</v>
      </c>
      <c r="D62" s="385" t="s">
        <v>342</v>
      </c>
      <c r="E62" s="385" t="s">
        <v>342</v>
      </c>
    </row>
    <row r="63" spans="1:11" ht="41">
      <c r="A63" s="385" t="s">
        <v>28</v>
      </c>
      <c r="B63" s="393">
        <f>-'Chi phí'!D24</f>
        <v>13206284311.572004</v>
      </c>
      <c r="C63" s="393">
        <f>-'Chi phí'!E24</f>
        <v>3961885293.471601</v>
      </c>
      <c r="D63" s="393">
        <f>-'Chi phí'!F24</f>
        <v>4622199509.0502014</v>
      </c>
      <c r="E63" s="393">
        <f>-'Chi phí'!G24</f>
        <v>4622199509.0502014</v>
      </c>
    </row>
    <row r="64" spans="1:11" s="392" customFormat="1" ht="56">
      <c r="A64" s="395" t="s">
        <v>16</v>
      </c>
      <c r="B64" s="394" t="s">
        <v>346</v>
      </c>
      <c r="C64" s="394" t="s">
        <v>340</v>
      </c>
      <c r="D64" s="394" t="s">
        <v>344</v>
      </c>
      <c r="E64" s="394" t="s">
        <v>345</v>
      </c>
    </row>
    <row r="67" spans="1:4">
      <c r="A67" s="297" t="s">
        <v>307</v>
      </c>
      <c r="B67" s="393" t="s">
        <v>308</v>
      </c>
      <c r="C67" s="385" t="s">
        <v>342</v>
      </c>
      <c r="D67" s="385" t="s">
        <v>343</v>
      </c>
    </row>
    <row r="68" spans="1:4" ht="27.35">
      <c r="A68" s="385" t="str">
        <f>'Chi phí'!B25</f>
        <v>Chi phí dự phòng và chi phí khác</v>
      </c>
      <c r="B68" s="393">
        <f>-'Chi phí'!D25</f>
        <v>24601552016</v>
      </c>
      <c r="C68" s="396">
        <f>-'Chi phí'!F25</f>
        <v>8610543205.6000004</v>
      </c>
      <c r="D68" s="396">
        <f>-'Chi phí'!G25</f>
        <v>8610543205.6000004</v>
      </c>
    </row>
    <row r="69" spans="1:4" ht="42">
      <c r="A69" s="395" t="s">
        <v>16</v>
      </c>
      <c r="B69" s="394" t="s">
        <v>347</v>
      </c>
      <c r="C69" s="394" t="s">
        <v>348</v>
      </c>
      <c r="D69" s="394" t="s">
        <v>353</v>
      </c>
    </row>
  </sheetData>
  <mergeCells count="2">
    <mergeCell ref="A8:D8"/>
    <mergeCell ref="B17:H17"/>
  </mergeCells>
  <phoneticPr fontId="37" type="noConversion"/>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8F709-376C-4B4C-9C4F-F99AF33E922E}">
  <dimension ref="A1:T31"/>
  <sheetViews>
    <sheetView topLeftCell="A9" workbookViewId="0">
      <selection activeCell="D27" sqref="D27"/>
    </sheetView>
  </sheetViews>
  <sheetFormatPr defaultRowHeight="15.35"/>
  <cols>
    <col min="1" max="1" width="8.21875" style="12" customWidth="1"/>
    <col min="2" max="2" width="32" style="12" customWidth="1"/>
    <col min="3" max="3" width="19.88671875" style="12" customWidth="1"/>
    <col min="4" max="4" width="18" style="12" customWidth="1"/>
    <col min="5" max="5" width="19.21875" style="12" customWidth="1"/>
    <col min="6" max="8" width="18.109375" style="12" customWidth="1"/>
    <col min="9" max="9" width="18.5" style="12" customWidth="1"/>
    <col min="10" max="10" width="18.88671875" style="12" customWidth="1"/>
    <col min="11" max="12" width="18.38671875" style="12" customWidth="1"/>
    <col min="13" max="13" width="19.38671875" style="12" customWidth="1"/>
    <col min="14" max="14" width="17.5" style="12" customWidth="1"/>
    <col min="15" max="15" width="18.38671875" style="12" customWidth="1"/>
    <col min="16" max="216" width="8.88671875" style="12"/>
    <col min="217" max="217" width="32" style="12" customWidth="1"/>
    <col min="218" max="218" width="19.88671875" style="12" customWidth="1"/>
    <col min="219" max="219" width="18" style="12" customWidth="1"/>
    <col min="220" max="220" width="19.21875" style="12" customWidth="1"/>
    <col min="221" max="223" width="18.109375" style="12" customWidth="1"/>
    <col min="224" max="224" width="18.5" style="12" customWidth="1"/>
    <col min="225" max="225" width="18.88671875" style="12" customWidth="1"/>
    <col min="226" max="228" width="18.38671875" style="12" customWidth="1"/>
    <col min="229" max="229" width="17.5" style="12" customWidth="1"/>
    <col min="230" max="230" width="18.38671875" style="12" customWidth="1"/>
    <col min="231" max="231" width="17.88671875" style="12" customWidth="1"/>
    <col min="232" max="232" width="17.21875" style="12" customWidth="1"/>
    <col min="233" max="233" width="16.88671875" style="12" customWidth="1"/>
    <col min="234" max="234" width="17.88671875" style="12" customWidth="1"/>
    <col min="235" max="238" width="16.88671875" style="12" customWidth="1"/>
    <col min="239" max="240" width="17.5" style="12" customWidth="1"/>
    <col min="241" max="241" width="18.609375" style="12" customWidth="1"/>
    <col min="242" max="242" width="17.71875" style="12" customWidth="1"/>
    <col min="243" max="243" width="17.109375" style="12" customWidth="1"/>
    <col min="244" max="246" width="16.71875" style="12" customWidth="1"/>
    <col min="247" max="247" width="12.5" style="12" customWidth="1"/>
    <col min="248" max="472" width="8.88671875" style="12"/>
    <col min="473" max="473" width="32" style="12" customWidth="1"/>
    <col min="474" max="474" width="19.88671875" style="12" customWidth="1"/>
    <col min="475" max="475" width="18" style="12" customWidth="1"/>
    <col min="476" max="476" width="19.21875" style="12" customWidth="1"/>
    <col min="477" max="479" width="18.109375" style="12" customWidth="1"/>
    <col min="480" max="480" width="18.5" style="12" customWidth="1"/>
    <col min="481" max="481" width="18.88671875" style="12" customWidth="1"/>
    <col min="482" max="484" width="18.38671875" style="12" customWidth="1"/>
    <col min="485" max="485" width="17.5" style="12" customWidth="1"/>
    <col min="486" max="486" width="18.38671875" style="12" customWidth="1"/>
    <col min="487" max="487" width="17.88671875" style="12" customWidth="1"/>
    <col min="488" max="488" width="17.21875" style="12" customWidth="1"/>
    <col min="489" max="489" width="16.88671875" style="12" customWidth="1"/>
    <col min="490" max="490" width="17.88671875" style="12" customWidth="1"/>
    <col min="491" max="494" width="16.88671875" style="12" customWidth="1"/>
    <col min="495" max="496" width="17.5" style="12" customWidth="1"/>
    <col min="497" max="497" width="18.609375" style="12" customWidth="1"/>
    <col min="498" max="498" width="17.71875" style="12" customWidth="1"/>
    <col min="499" max="499" width="17.109375" style="12" customWidth="1"/>
    <col min="500" max="502" width="16.71875" style="12" customWidth="1"/>
    <col min="503" max="503" width="12.5" style="12" customWidth="1"/>
    <col min="504" max="728" width="8.88671875" style="12"/>
    <col min="729" max="729" width="32" style="12" customWidth="1"/>
    <col min="730" max="730" width="19.88671875" style="12" customWidth="1"/>
    <col min="731" max="731" width="18" style="12" customWidth="1"/>
    <col min="732" max="732" width="19.21875" style="12" customWidth="1"/>
    <col min="733" max="735" width="18.109375" style="12" customWidth="1"/>
    <col min="736" max="736" width="18.5" style="12" customWidth="1"/>
    <col min="737" max="737" width="18.88671875" style="12" customWidth="1"/>
    <col min="738" max="740" width="18.38671875" style="12" customWidth="1"/>
    <col min="741" max="741" width="17.5" style="12" customWidth="1"/>
    <col min="742" max="742" width="18.38671875" style="12" customWidth="1"/>
    <col min="743" max="743" width="17.88671875" style="12" customWidth="1"/>
    <col min="744" max="744" width="17.21875" style="12" customWidth="1"/>
    <col min="745" max="745" width="16.88671875" style="12" customWidth="1"/>
    <col min="746" max="746" width="17.88671875" style="12" customWidth="1"/>
    <col min="747" max="750" width="16.88671875" style="12" customWidth="1"/>
    <col min="751" max="752" width="17.5" style="12" customWidth="1"/>
    <col min="753" max="753" width="18.609375" style="12" customWidth="1"/>
    <col min="754" max="754" width="17.71875" style="12" customWidth="1"/>
    <col min="755" max="755" width="17.109375" style="12" customWidth="1"/>
    <col min="756" max="758" width="16.71875" style="12" customWidth="1"/>
    <col min="759" max="759" width="12.5" style="12" customWidth="1"/>
    <col min="760" max="984" width="8.88671875" style="12"/>
    <col min="985" max="985" width="32" style="12" customWidth="1"/>
    <col min="986" max="986" width="19.88671875" style="12" customWidth="1"/>
    <col min="987" max="987" width="18" style="12" customWidth="1"/>
    <col min="988" max="988" width="19.21875" style="12" customWidth="1"/>
    <col min="989" max="991" width="18.109375" style="12" customWidth="1"/>
    <col min="992" max="992" width="18.5" style="12" customWidth="1"/>
    <col min="993" max="993" width="18.88671875" style="12" customWidth="1"/>
    <col min="994" max="996" width="18.38671875" style="12" customWidth="1"/>
    <col min="997" max="997" width="17.5" style="12" customWidth="1"/>
    <col min="998" max="998" width="18.38671875" style="12" customWidth="1"/>
    <col min="999" max="999" width="17.88671875" style="12" customWidth="1"/>
    <col min="1000" max="1000" width="17.21875" style="12" customWidth="1"/>
    <col min="1001" max="1001" width="16.88671875" style="12" customWidth="1"/>
    <col min="1002" max="1002" width="17.88671875" style="12" customWidth="1"/>
    <col min="1003" max="1006" width="16.88671875" style="12" customWidth="1"/>
    <col min="1007" max="1008" width="17.5" style="12" customWidth="1"/>
    <col min="1009" max="1009" width="18.609375" style="12" customWidth="1"/>
    <col min="1010" max="1010" width="17.71875" style="12" customWidth="1"/>
    <col min="1011" max="1011" width="17.109375" style="12" customWidth="1"/>
    <col min="1012" max="1014" width="16.71875" style="12" customWidth="1"/>
    <col min="1015" max="1015" width="12.5" style="12" customWidth="1"/>
    <col min="1016" max="1240" width="8.88671875" style="12"/>
    <col min="1241" max="1241" width="32" style="12" customWidth="1"/>
    <col min="1242" max="1242" width="19.88671875" style="12" customWidth="1"/>
    <col min="1243" max="1243" width="18" style="12" customWidth="1"/>
    <col min="1244" max="1244" width="19.21875" style="12" customWidth="1"/>
    <col min="1245" max="1247" width="18.109375" style="12" customWidth="1"/>
    <col min="1248" max="1248" width="18.5" style="12" customWidth="1"/>
    <col min="1249" max="1249" width="18.88671875" style="12" customWidth="1"/>
    <col min="1250" max="1252" width="18.38671875" style="12" customWidth="1"/>
    <col min="1253" max="1253" width="17.5" style="12" customWidth="1"/>
    <col min="1254" max="1254" width="18.38671875" style="12" customWidth="1"/>
    <col min="1255" max="1255" width="17.88671875" style="12" customWidth="1"/>
    <col min="1256" max="1256" width="17.21875" style="12" customWidth="1"/>
    <col min="1257" max="1257" width="16.88671875" style="12" customWidth="1"/>
    <col min="1258" max="1258" width="17.88671875" style="12" customWidth="1"/>
    <col min="1259" max="1262" width="16.88671875" style="12" customWidth="1"/>
    <col min="1263" max="1264" width="17.5" style="12" customWidth="1"/>
    <col min="1265" max="1265" width="18.609375" style="12" customWidth="1"/>
    <col min="1266" max="1266" width="17.71875" style="12" customWidth="1"/>
    <col min="1267" max="1267" width="17.109375" style="12" customWidth="1"/>
    <col min="1268" max="1270" width="16.71875" style="12" customWidth="1"/>
    <col min="1271" max="1271" width="12.5" style="12" customWidth="1"/>
    <col min="1272" max="1496" width="8.88671875" style="12"/>
    <col min="1497" max="1497" width="32" style="12" customWidth="1"/>
    <col min="1498" max="1498" width="19.88671875" style="12" customWidth="1"/>
    <col min="1499" max="1499" width="18" style="12" customWidth="1"/>
    <col min="1500" max="1500" width="19.21875" style="12" customWidth="1"/>
    <col min="1501" max="1503" width="18.109375" style="12" customWidth="1"/>
    <col min="1504" max="1504" width="18.5" style="12" customWidth="1"/>
    <col min="1505" max="1505" width="18.88671875" style="12" customWidth="1"/>
    <col min="1506" max="1508" width="18.38671875" style="12" customWidth="1"/>
    <col min="1509" max="1509" width="17.5" style="12" customWidth="1"/>
    <col min="1510" max="1510" width="18.38671875" style="12" customWidth="1"/>
    <col min="1511" max="1511" width="17.88671875" style="12" customWidth="1"/>
    <col min="1512" max="1512" width="17.21875" style="12" customWidth="1"/>
    <col min="1513" max="1513" width="16.88671875" style="12" customWidth="1"/>
    <col min="1514" max="1514" width="17.88671875" style="12" customWidth="1"/>
    <col min="1515" max="1518" width="16.88671875" style="12" customWidth="1"/>
    <col min="1519" max="1520" width="17.5" style="12" customWidth="1"/>
    <col min="1521" max="1521" width="18.609375" style="12" customWidth="1"/>
    <col min="1522" max="1522" width="17.71875" style="12" customWidth="1"/>
    <col min="1523" max="1523" width="17.109375" style="12" customWidth="1"/>
    <col min="1524" max="1526" width="16.71875" style="12" customWidth="1"/>
    <col min="1527" max="1527" width="12.5" style="12" customWidth="1"/>
    <col min="1528" max="1752" width="8.88671875" style="12"/>
    <col min="1753" max="1753" width="32" style="12" customWidth="1"/>
    <col min="1754" max="1754" width="19.88671875" style="12" customWidth="1"/>
    <col min="1755" max="1755" width="18" style="12" customWidth="1"/>
    <col min="1756" max="1756" width="19.21875" style="12" customWidth="1"/>
    <col min="1757" max="1759" width="18.109375" style="12" customWidth="1"/>
    <col min="1760" max="1760" width="18.5" style="12" customWidth="1"/>
    <col min="1761" max="1761" width="18.88671875" style="12" customWidth="1"/>
    <col min="1762" max="1764" width="18.38671875" style="12" customWidth="1"/>
    <col min="1765" max="1765" width="17.5" style="12" customWidth="1"/>
    <col min="1766" max="1766" width="18.38671875" style="12" customWidth="1"/>
    <col min="1767" max="1767" width="17.88671875" style="12" customWidth="1"/>
    <col min="1768" max="1768" width="17.21875" style="12" customWidth="1"/>
    <col min="1769" max="1769" width="16.88671875" style="12" customWidth="1"/>
    <col min="1770" max="1770" width="17.88671875" style="12" customWidth="1"/>
    <col min="1771" max="1774" width="16.88671875" style="12" customWidth="1"/>
    <col min="1775" max="1776" width="17.5" style="12" customWidth="1"/>
    <col min="1777" max="1777" width="18.609375" style="12" customWidth="1"/>
    <col min="1778" max="1778" width="17.71875" style="12" customWidth="1"/>
    <col min="1779" max="1779" width="17.109375" style="12" customWidth="1"/>
    <col min="1780" max="1782" width="16.71875" style="12" customWidth="1"/>
    <col min="1783" max="1783" width="12.5" style="12" customWidth="1"/>
    <col min="1784" max="2008" width="8.88671875" style="12"/>
    <col min="2009" max="2009" width="32" style="12" customWidth="1"/>
    <col min="2010" max="2010" width="19.88671875" style="12" customWidth="1"/>
    <col min="2011" max="2011" width="18" style="12" customWidth="1"/>
    <col min="2012" max="2012" width="19.21875" style="12" customWidth="1"/>
    <col min="2013" max="2015" width="18.109375" style="12" customWidth="1"/>
    <col min="2016" max="2016" width="18.5" style="12" customWidth="1"/>
    <col min="2017" max="2017" width="18.88671875" style="12" customWidth="1"/>
    <col min="2018" max="2020" width="18.38671875" style="12" customWidth="1"/>
    <col min="2021" max="2021" width="17.5" style="12" customWidth="1"/>
    <col min="2022" max="2022" width="18.38671875" style="12" customWidth="1"/>
    <col min="2023" max="2023" width="17.88671875" style="12" customWidth="1"/>
    <col min="2024" max="2024" width="17.21875" style="12" customWidth="1"/>
    <col min="2025" max="2025" width="16.88671875" style="12" customWidth="1"/>
    <col min="2026" max="2026" width="17.88671875" style="12" customWidth="1"/>
    <col min="2027" max="2030" width="16.88671875" style="12" customWidth="1"/>
    <col min="2031" max="2032" width="17.5" style="12" customWidth="1"/>
    <col min="2033" max="2033" width="18.609375" style="12" customWidth="1"/>
    <col min="2034" max="2034" width="17.71875" style="12" customWidth="1"/>
    <col min="2035" max="2035" width="17.109375" style="12" customWidth="1"/>
    <col min="2036" max="2038" width="16.71875" style="12" customWidth="1"/>
    <col min="2039" max="2039" width="12.5" style="12" customWidth="1"/>
    <col min="2040" max="2264" width="8.88671875" style="12"/>
    <col min="2265" max="2265" width="32" style="12" customWidth="1"/>
    <col min="2266" max="2266" width="19.88671875" style="12" customWidth="1"/>
    <col min="2267" max="2267" width="18" style="12" customWidth="1"/>
    <col min="2268" max="2268" width="19.21875" style="12" customWidth="1"/>
    <col min="2269" max="2271" width="18.109375" style="12" customWidth="1"/>
    <col min="2272" max="2272" width="18.5" style="12" customWidth="1"/>
    <col min="2273" max="2273" width="18.88671875" style="12" customWidth="1"/>
    <col min="2274" max="2276" width="18.38671875" style="12" customWidth="1"/>
    <col min="2277" max="2277" width="17.5" style="12" customWidth="1"/>
    <col min="2278" max="2278" width="18.38671875" style="12" customWidth="1"/>
    <col min="2279" max="2279" width="17.88671875" style="12" customWidth="1"/>
    <col min="2280" max="2280" width="17.21875" style="12" customWidth="1"/>
    <col min="2281" max="2281" width="16.88671875" style="12" customWidth="1"/>
    <col min="2282" max="2282" width="17.88671875" style="12" customWidth="1"/>
    <col min="2283" max="2286" width="16.88671875" style="12" customWidth="1"/>
    <col min="2287" max="2288" width="17.5" style="12" customWidth="1"/>
    <col min="2289" max="2289" width="18.609375" style="12" customWidth="1"/>
    <col min="2290" max="2290" width="17.71875" style="12" customWidth="1"/>
    <col min="2291" max="2291" width="17.109375" style="12" customWidth="1"/>
    <col min="2292" max="2294" width="16.71875" style="12" customWidth="1"/>
    <col min="2295" max="2295" width="12.5" style="12" customWidth="1"/>
    <col min="2296" max="2520" width="8.88671875" style="12"/>
    <col min="2521" max="2521" width="32" style="12" customWidth="1"/>
    <col min="2522" max="2522" width="19.88671875" style="12" customWidth="1"/>
    <col min="2523" max="2523" width="18" style="12" customWidth="1"/>
    <col min="2524" max="2524" width="19.21875" style="12" customWidth="1"/>
    <col min="2525" max="2527" width="18.109375" style="12" customWidth="1"/>
    <col min="2528" max="2528" width="18.5" style="12" customWidth="1"/>
    <col min="2529" max="2529" width="18.88671875" style="12" customWidth="1"/>
    <col min="2530" max="2532" width="18.38671875" style="12" customWidth="1"/>
    <col min="2533" max="2533" width="17.5" style="12" customWidth="1"/>
    <col min="2534" max="2534" width="18.38671875" style="12" customWidth="1"/>
    <col min="2535" max="2535" width="17.88671875" style="12" customWidth="1"/>
    <col min="2536" max="2536" width="17.21875" style="12" customWidth="1"/>
    <col min="2537" max="2537" width="16.88671875" style="12" customWidth="1"/>
    <col min="2538" max="2538" width="17.88671875" style="12" customWidth="1"/>
    <col min="2539" max="2542" width="16.88671875" style="12" customWidth="1"/>
    <col min="2543" max="2544" width="17.5" style="12" customWidth="1"/>
    <col min="2545" max="2545" width="18.609375" style="12" customWidth="1"/>
    <col min="2546" max="2546" width="17.71875" style="12" customWidth="1"/>
    <col min="2547" max="2547" width="17.109375" style="12" customWidth="1"/>
    <col min="2548" max="2550" width="16.71875" style="12" customWidth="1"/>
    <col min="2551" max="2551" width="12.5" style="12" customWidth="1"/>
    <col min="2552" max="2776" width="8.88671875" style="12"/>
    <col min="2777" max="2777" width="32" style="12" customWidth="1"/>
    <col min="2778" max="2778" width="19.88671875" style="12" customWidth="1"/>
    <col min="2779" max="2779" width="18" style="12" customWidth="1"/>
    <col min="2780" max="2780" width="19.21875" style="12" customWidth="1"/>
    <col min="2781" max="2783" width="18.109375" style="12" customWidth="1"/>
    <col min="2784" max="2784" width="18.5" style="12" customWidth="1"/>
    <col min="2785" max="2785" width="18.88671875" style="12" customWidth="1"/>
    <col min="2786" max="2788" width="18.38671875" style="12" customWidth="1"/>
    <col min="2789" max="2789" width="17.5" style="12" customWidth="1"/>
    <col min="2790" max="2790" width="18.38671875" style="12" customWidth="1"/>
    <col min="2791" max="2791" width="17.88671875" style="12" customWidth="1"/>
    <col min="2792" max="2792" width="17.21875" style="12" customWidth="1"/>
    <col min="2793" max="2793" width="16.88671875" style="12" customWidth="1"/>
    <col min="2794" max="2794" width="17.88671875" style="12" customWidth="1"/>
    <col min="2795" max="2798" width="16.88671875" style="12" customWidth="1"/>
    <col min="2799" max="2800" width="17.5" style="12" customWidth="1"/>
    <col min="2801" max="2801" width="18.609375" style="12" customWidth="1"/>
    <col min="2802" max="2802" width="17.71875" style="12" customWidth="1"/>
    <col min="2803" max="2803" width="17.109375" style="12" customWidth="1"/>
    <col min="2804" max="2806" width="16.71875" style="12" customWidth="1"/>
    <col min="2807" max="2807" width="12.5" style="12" customWidth="1"/>
    <col min="2808" max="3032" width="8.88671875" style="12"/>
    <col min="3033" max="3033" width="32" style="12" customWidth="1"/>
    <col min="3034" max="3034" width="19.88671875" style="12" customWidth="1"/>
    <col min="3035" max="3035" width="18" style="12" customWidth="1"/>
    <col min="3036" max="3036" width="19.21875" style="12" customWidth="1"/>
    <col min="3037" max="3039" width="18.109375" style="12" customWidth="1"/>
    <col min="3040" max="3040" width="18.5" style="12" customWidth="1"/>
    <col min="3041" max="3041" width="18.88671875" style="12" customWidth="1"/>
    <col min="3042" max="3044" width="18.38671875" style="12" customWidth="1"/>
    <col min="3045" max="3045" width="17.5" style="12" customWidth="1"/>
    <col min="3046" max="3046" width="18.38671875" style="12" customWidth="1"/>
    <col min="3047" max="3047" width="17.88671875" style="12" customWidth="1"/>
    <col min="3048" max="3048" width="17.21875" style="12" customWidth="1"/>
    <col min="3049" max="3049" width="16.88671875" style="12" customWidth="1"/>
    <col min="3050" max="3050" width="17.88671875" style="12" customWidth="1"/>
    <col min="3051" max="3054" width="16.88671875" style="12" customWidth="1"/>
    <col min="3055" max="3056" width="17.5" style="12" customWidth="1"/>
    <col min="3057" max="3057" width="18.609375" style="12" customWidth="1"/>
    <col min="3058" max="3058" width="17.71875" style="12" customWidth="1"/>
    <col min="3059" max="3059" width="17.109375" style="12" customWidth="1"/>
    <col min="3060" max="3062" width="16.71875" style="12" customWidth="1"/>
    <col min="3063" max="3063" width="12.5" style="12" customWidth="1"/>
    <col min="3064" max="3288" width="8.88671875" style="12"/>
    <col min="3289" max="3289" width="32" style="12" customWidth="1"/>
    <col min="3290" max="3290" width="19.88671875" style="12" customWidth="1"/>
    <col min="3291" max="3291" width="18" style="12" customWidth="1"/>
    <col min="3292" max="3292" width="19.21875" style="12" customWidth="1"/>
    <col min="3293" max="3295" width="18.109375" style="12" customWidth="1"/>
    <col min="3296" max="3296" width="18.5" style="12" customWidth="1"/>
    <col min="3297" max="3297" width="18.88671875" style="12" customWidth="1"/>
    <col min="3298" max="3300" width="18.38671875" style="12" customWidth="1"/>
    <col min="3301" max="3301" width="17.5" style="12" customWidth="1"/>
    <col min="3302" max="3302" width="18.38671875" style="12" customWidth="1"/>
    <col min="3303" max="3303" width="17.88671875" style="12" customWidth="1"/>
    <col min="3304" max="3304" width="17.21875" style="12" customWidth="1"/>
    <col min="3305" max="3305" width="16.88671875" style="12" customWidth="1"/>
    <col min="3306" max="3306" width="17.88671875" style="12" customWidth="1"/>
    <col min="3307" max="3310" width="16.88671875" style="12" customWidth="1"/>
    <col min="3311" max="3312" width="17.5" style="12" customWidth="1"/>
    <col min="3313" max="3313" width="18.609375" style="12" customWidth="1"/>
    <col min="3314" max="3314" width="17.71875" style="12" customWidth="1"/>
    <col min="3315" max="3315" width="17.109375" style="12" customWidth="1"/>
    <col min="3316" max="3318" width="16.71875" style="12" customWidth="1"/>
    <col min="3319" max="3319" width="12.5" style="12" customWidth="1"/>
    <col min="3320" max="3544" width="8.88671875" style="12"/>
    <col min="3545" max="3545" width="32" style="12" customWidth="1"/>
    <col min="3546" max="3546" width="19.88671875" style="12" customWidth="1"/>
    <col min="3547" max="3547" width="18" style="12" customWidth="1"/>
    <col min="3548" max="3548" width="19.21875" style="12" customWidth="1"/>
    <col min="3549" max="3551" width="18.109375" style="12" customWidth="1"/>
    <col min="3552" max="3552" width="18.5" style="12" customWidth="1"/>
    <col min="3553" max="3553" width="18.88671875" style="12" customWidth="1"/>
    <col min="3554" max="3556" width="18.38671875" style="12" customWidth="1"/>
    <col min="3557" max="3557" width="17.5" style="12" customWidth="1"/>
    <col min="3558" max="3558" width="18.38671875" style="12" customWidth="1"/>
    <col min="3559" max="3559" width="17.88671875" style="12" customWidth="1"/>
    <col min="3560" max="3560" width="17.21875" style="12" customWidth="1"/>
    <col min="3561" max="3561" width="16.88671875" style="12" customWidth="1"/>
    <col min="3562" max="3562" width="17.88671875" style="12" customWidth="1"/>
    <col min="3563" max="3566" width="16.88671875" style="12" customWidth="1"/>
    <col min="3567" max="3568" width="17.5" style="12" customWidth="1"/>
    <col min="3569" max="3569" width="18.609375" style="12" customWidth="1"/>
    <col min="3570" max="3570" width="17.71875" style="12" customWidth="1"/>
    <col min="3571" max="3571" width="17.109375" style="12" customWidth="1"/>
    <col min="3572" max="3574" width="16.71875" style="12" customWidth="1"/>
    <col min="3575" max="3575" width="12.5" style="12" customWidth="1"/>
    <col min="3576" max="3800" width="8.88671875" style="12"/>
    <col min="3801" max="3801" width="32" style="12" customWidth="1"/>
    <col min="3802" max="3802" width="19.88671875" style="12" customWidth="1"/>
    <col min="3803" max="3803" width="18" style="12" customWidth="1"/>
    <col min="3804" max="3804" width="19.21875" style="12" customWidth="1"/>
    <col min="3805" max="3807" width="18.109375" style="12" customWidth="1"/>
    <col min="3808" max="3808" width="18.5" style="12" customWidth="1"/>
    <col min="3809" max="3809" width="18.88671875" style="12" customWidth="1"/>
    <col min="3810" max="3812" width="18.38671875" style="12" customWidth="1"/>
    <col min="3813" max="3813" width="17.5" style="12" customWidth="1"/>
    <col min="3814" max="3814" width="18.38671875" style="12" customWidth="1"/>
    <col min="3815" max="3815" width="17.88671875" style="12" customWidth="1"/>
    <col min="3816" max="3816" width="17.21875" style="12" customWidth="1"/>
    <col min="3817" max="3817" width="16.88671875" style="12" customWidth="1"/>
    <col min="3818" max="3818" width="17.88671875" style="12" customWidth="1"/>
    <col min="3819" max="3822" width="16.88671875" style="12" customWidth="1"/>
    <col min="3823" max="3824" width="17.5" style="12" customWidth="1"/>
    <col min="3825" max="3825" width="18.609375" style="12" customWidth="1"/>
    <col min="3826" max="3826" width="17.71875" style="12" customWidth="1"/>
    <col min="3827" max="3827" width="17.109375" style="12" customWidth="1"/>
    <col min="3828" max="3830" width="16.71875" style="12" customWidth="1"/>
    <col min="3831" max="3831" width="12.5" style="12" customWidth="1"/>
    <col min="3832" max="4056" width="8.88671875" style="12"/>
    <col min="4057" max="4057" width="32" style="12" customWidth="1"/>
    <col min="4058" max="4058" width="19.88671875" style="12" customWidth="1"/>
    <col min="4059" max="4059" width="18" style="12" customWidth="1"/>
    <col min="4060" max="4060" width="19.21875" style="12" customWidth="1"/>
    <col min="4061" max="4063" width="18.109375" style="12" customWidth="1"/>
    <col min="4064" max="4064" width="18.5" style="12" customWidth="1"/>
    <col min="4065" max="4065" width="18.88671875" style="12" customWidth="1"/>
    <col min="4066" max="4068" width="18.38671875" style="12" customWidth="1"/>
    <col min="4069" max="4069" width="17.5" style="12" customWidth="1"/>
    <col min="4070" max="4070" width="18.38671875" style="12" customWidth="1"/>
    <col min="4071" max="4071" width="17.88671875" style="12" customWidth="1"/>
    <col min="4072" max="4072" width="17.21875" style="12" customWidth="1"/>
    <col min="4073" max="4073" width="16.88671875" style="12" customWidth="1"/>
    <col min="4074" max="4074" width="17.88671875" style="12" customWidth="1"/>
    <col min="4075" max="4078" width="16.88671875" style="12" customWidth="1"/>
    <col min="4079" max="4080" width="17.5" style="12" customWidth="1"/>
    <col min="4081" max="4081" width="18.609375" style="12" customWidth="1"/>
    <col min="4082" max="4082" width="17.71875" style="12" customWidth="1"/>
    <col min="4083" max="4083" width="17.109375" style="12" customWidth="1"/>
    <col min="4084" max="4086" width="16.71875" style="12" customWidth="1"/>
    <col min="4087" max="4087" width="12.5" style="12" customWidth="1"/>
    <col min="4088" max="4312" width="8.88671875" style="12"/>
    <col min="4313" max="4313" width="32" style="12" customWidth="1"/>
    <col min="4314" max="4314" width="19.88671875" style="12" customWidth="1"/>
    <col min="4315" max="4315" width="18" style="12" customWidth="1"/>
    <col min="4316" max="4316" width="19.21875" style="12" customWidth="1"/>
    <col min="4317" max="4319" width="18.109375" style="12" customWidth="1"/>
    <col min="4320" max="4320" width="18.5" style="12" customWidth="1"/>
    <col min="4321" max="4321" width="18.88671875" style="12" customWidth="1"/>
    <col min="4322" max="4324" width="18.38671875" style="12" customWidth="1"/>
    <col min="4325" max="4325" width="17.5" style="12" customWidth="1"/>
    <col min="4326" max="4326" width="18.38671875" style="12" customWidth="1"/>
    <col min="4327" max="4327" width="17.88671875" style="12" customWidth="1"/>
    <col min="4328" max="4328" width="17.21875" style="12" customWidth="1"/>
    <col min="4329" max="4329" width="16.88671875" style="12" customWidth="1"/>
    <col min="4330" max="4330" width="17.88671875" style="12" customWidth="1"/>
    <col min="4331" max="4334" width="16.88671875" style="12" customWidth="1"/>
    <col min="4335" max="4336" width="17.5" style="12" customWidth="1"/>
    <col min="4337" max="4337" width="18.609375" style="12" customWidth="1"/>
    <col min="4338" max="4338" width="17.71875" style="12" customWidth="1"/>
    <col min="4339" max="4339" width="17.109375" style="12" customWidth="1"/>
    <col min="4340" max="4342" width="16.71875" style="12" customWidth="1"/>
    <col min="4343" max="4343" width="12.5" style="12" customWidth="1"/>
    <col min="4344" max="4568" width="8.88671875" style="12"/>
    <col min="4569" max="4569" width="32" style="12" customWidth="1"/>
    <col min="4570" max="4570" width="19.88671875" style="12" customWidth="1"/>
    <col min="4571" max="4571" width="18" style="12" customWidth="1"/>
    <col min="4572" max="4572" width="19.21875" style="12" customWidth="1"/>
    <col min="4573" max="4575" width="18.109375" style="12" customWidth="1"/>
    <col min="4576" max="4576" width="18.5" style="12" customWidth="1"/>
    <col min="4577" max="4577" width="18.88671875" style="12" customWidth="1"/>
    <col min="4578" max="4580" width="18.38671875" style="12" customWidth="1"/>
    <col min="4581" max="4581" width="17.5" style="12" customWidth="1"/>
    <col min="4582" max="4582" width="18.38671875" style="12" customWidth="1"/>
    <col min="4583" max="4583" width="17.88671875" style="12" customWidth="1"/>
    <col min="4584" max="4584" width="17.21875" style="12" customWidth="1"/>
    <col min="4585" max="4585" width="16.88671875" style="12" customWidth="1"/>
    <col min="4586" max="4586" width="17.88671875" style="12" customWidth="1"/>
    <col min="4587" max="4590" width="16.88671875" style="12" customWidth="1"/>
    <col min="4591" max="4592" width="17.5" style="12" customWidth="1"/>
    <col min="4593" max="4593" width="18.609375" style="12" customWidth="1"/>
    <col min="4594" max="4594" width="17.71875" style="12" customWidth="1"/>
    <col min="4595" max="4595" width="17.109375" style="12" customWidth="1"/>
    <col min="4596" max="4598" width="16.71875" style="12" customWidth="1"/>
    <col min="4599" max="4599" width="12.5" style="12" customWidth="1"/>
    <col min="4600" max="4824" width="8.88671875" style="12"/>
    <col min="4825" max="4825" width="32" style="12" customWidth="1"/>
    <col min="4826" max="4826" width="19.88671875" style="12" customWidth="1"/>
    <col min="4827" max="4827" width="18" style="12" customWidth="1"/>
    <col min="4828" max="4828" width="19.21875" style="12" customWidth="1"/>
    <col min="4829" max="4831" width="18.109375" style="12" customWidth="1"/>
    <col min="4832" max="4832" width="18.5" style="12" customWidth="1"/>
    <col min="4833" max="4833" width="18.88671875" style="12" customWidth="1"/>
    <col min="4834" max="4836" width="18.38671875" style="12" customWidth="1"/>
    <col min="4837" max="4837" width="17.5" style="12" customWidth="1"/>
    <col min="4838" max="4838" width="18.38671875" style="12" customWidth="1"/>
    <col min="4839" max="4839" width="17.88671875" style="12" customWidth="1"/>
    <col min="4840" max="4840" width="17.21875" style="12" customWidth="1"/>
    <col min="4841" max="4841" width="16.88671875" style="12" customWidth="1"/>
    <col min="4842" max="4842" width="17.88671875" style="12" customWidth="1"/>
    <col min="4843" max="4846" width="16.88671875" style="12" customWidth="1"/>
    <col min="4847" max="4848" width="17.5" style="12" customWidth="1"/>
    <col min="4849" max="4849" width="18.609375" style="12" customWidth="1"/>
    <col min="4850" max="4850" width="17.71875" style="12" customWidth="1"/>
    <col min="4851" max="4851" width="17.109375" style="12" customWidth="1"/>
    <col min="4852" max="4854" width="16.71875" style="12" customWidth="1"/>
    <col min="4855" max="4855" width="12.5" style="12" customWidth="1"/>
    <col min="4856" max="5080" width="8.88671875" style="12"/>
    <col min="5081" max="5081" width="32" style="12" customWidth="1"/>
    <col min="5082" max="5082" width="19.88671875" style="12" customWidth="1"/>
    <col min="5083" max="5083" width="18" style="12" customWidth="1"/>
    <col min="5084" max="5084" width="19.21875" style="12" customWidth="1"/>
    <col min="5085" max="5087" width="18.109375" style="12" customWidth="1"/>
    <col min="5088" max="5088" width="18.5" style="12" customWidth="1"/>
    <col min="5089" max="5089" width="18.88671875" style="12" customWidth="1"/>
    <col min="5090" max="5092" width="18.38671875" style="12" customWidth="1"/>
    <col min="5093" max="5093" width="17.5" style="12" customWidth="1"/>
    <col min="5094" max="5094" width="18.38671875" style="12" customWidth="1"/>
    <col min="5095" max="5095" width="17.88671875" style="12" customWidth="1"/>
    <col min="5096" max="5096" width="17.21875" style="12" customWidth="1"/>
    <col min="5097" max="5097" width="16.88671875" style="12" customWidth="1"/>
    <col min="5098" max="5098" width="17.88671875" style="12" customWidth="1"/>
    <col min="5099" max="5102" width="16.88671875" style="12" customWidth="1"/>
    <col min="5103" max="5104" width="17.5" style="12" customWidth="1"/>
    <col min="5105" max="5105" width="18.609375" style="12" customWidth="1"/>
    <col min="5106" max="5106" width="17.71875" style="12" customWidth="1"/>
    <col min="5107" max="5107" width="17.109375" style="12" customWidth="1"/>
    <col min="5108" max="5110" width="16.71875" style="12" customWidth="1"/>
    <col min="5111" max="5111" width="12.5" style="12" customWidth="1"/>
    <col min="5112" max="5336" width="8.88671875" style="12"/>
    <col min="5337" max="5337" width="32" style="12" customWidth="1"/>
    <col min="5338" max="5338" width="19.88671875" style="12" customWidth="1"/>
    <col min="5339" max="5339" width="18" style="12" customWidth="1"/>
    <col min="5340" max="5340" width="19.21875" style="12" customWidth="1"/>
    <col min="5341" max="5343" width="18.109375" style="12" customWidth="1"/>
    <col min="5344" max="5344" width="18.5" style="12" customWidth="1"/>
    <col min="5345" max="5345" width="18.88671875" style="12" customWidth="1"/>
    <col min="5346" max="5348" width="18.38671875" style="12" customWidth="1"/>
    <col min="5349" max="5349" width="17.5" style="12" customWidth="1"/>
    <col min="5350" max="5350" width="18.38671875" style="12" customWidth="1"/>
    <col min="5351" max="5351" width="17.88671875" style="12" customWidth="1"/>
    <col min="5352" max="5352" width="17.21875" style="12" customWidth="1"/>
    <col min="5353" max="5353" width="16.88671875" style="12" customWidth="1"/>
    <col min="5354" max="5354" width="17.88671875" style="12" customWidth="1"/>
    <col min="5355" max="5358" width="16.88671875" style="12" customWidth="1"/>
    <col min="5359" max="5360" width="17.5" style="12" customWidth="1"/>
    <col min="5361" max="5361" width="18.609375" style="12" customWidth="1"/>
    <col min="5362" max="5362" width="17.71875" style="12" customWidth="1"/>
    <col min="5363" max="5363" width="17.109375" style="12" customWidth="1"/>
    <col min="5364" max="5366" width="16.71875" style="12" customWidth="1"/>
    <col min="5367" max="5367" width="12.5" style="12" customWidth="1"/>
    <col min="5368" max="5592" width="8.88671875" style="12"/>
    <col min="5593" max="5593" width="32" style="12" customWidth="1"/>
    <col min="5594" max="5594" width="19.88671875" style="12" customWidth="1"/>
    <col min="5595" max="5595" width="18" style="12" customWidth="1"/>
    <col min="5596" max="5596" width="19.21875" style="12" customWidth="1"/>
    <col min="5597" max="5599" width="18.109375" style="12" customWidth="1"/>
    <col min="5600" max="5600" width="18.5" style="12" customWidth="1"/>
    <col min="5601" max="5601" width="18.88671875" style="12" customWidth="1"/>
    <col min="5602" max="5604" width="18.38671875" style="12" customWidth="1"/>
    <col min="5605" max="5605" width="17.5" style="12" customWidth="1"/>
    <col min="5606" max="5606" width="18.38671875" style="12" customWidth="1"/>
    <col min="5607" max="5607" width="17.88671875" style="12" customWidth="1"/>
    <col min="5608" max="5608" width="17.21875" style="12" customWidth="1"/>
    <col min="5609" max="5609" width="16.88671875" style="12" customWidth="1"/>
    <col min="5610" max="5610" width="17.88671875" style="12" customWidth="1"/>
    <col min="5611" max="5614" width="16.88671875" style="12" customWidth="1"/>
    <col min="5615" max="5616" width="17.5" style="12" customWidth="1"/>
    <col min="5617" max="5617" width="18.609375" style="12" customWidth="1"/>
    <col min="5618" max="5618" width="17.71875" style="12" customWidth="1"/>
    <col min="5619" max="5619" width="17.109375" style="12" customWidth="1"/>
    <col min="5620" max="5622" width="16.71875" style="12" customWidth="1"/>
    <col min="5623" max="5623" width="12.5" style="12" customWidth="1"/>
    <col min="5624" max="5848" width="8.88671875" style="12"/>
    <col min="5849" max="5849" width="32" style="12" customWidth="1"/>
    <col min="5850" max="5850" width="19.88671875" style="12" customWidth="1"/>
    <col min="5851" max="5851" width="18" style="12" customWidth="1"/>
    <col min="5852" max="5852" width="19.21875" style="12" customWidth="1"/>
    <col min="5853" max="5855" width="18.109375" style="12" customWidth="1"/>
    <col min="5856" max="5856" width="18.5" style="12" customWidth="1"/>
    <col min="5857" max="5857" width="18.88671875" style="12" customWidth="1"/>
    <col min="5858" max="5860" width="18.38671875" style="12" customWidth="1"/>
    <col min="5861" max="5861" width="17.5" style="12" customWidth="1"/>
    <col min="5862" max="5862" width="18.38671875" style="12" customWidth="1"/>
    <col min="5863" max="5863" width="17.88671875" style="12" customWidth="1"/>
    <col min="5864" max="5864" width="17.21875" style="12" customWidth="1"/>
    <col min="5865" max="5865" width="16.88671875" style="12" customWidth="1"/>
    <col min="5866" max="5866" width="17.88671875" style="12" customWidth="1"/>
    <col min="5867" max="5870" width="16.88671875" style="12" customWidth="1"/>
    <col min="5871" max="5872" width="17.5" style="12" customWidth="1"/>
    <col min="5873" max="5873" width="18.609375" style="12" customWidth="1"/>
    <col min="5874" max="5874" width="17.71875" style="12" customWidth="1"/>
    <col min="5875" max="5875" width="17.109375" style="12" customWidth="1"/>
    <col min="5876" max="5878" width="16.71875" style="12" customWidth="1"/>
    <col min="5879" max="5879" width="12.5" style="12" customWidth="1"/>
    <col min="5880" max="6104" width="8.88671875" style="12"/>
    <col min="6105" max="6105" width="32" style="12" customWidth="1"/>
    <col min="6106" max="6106" width="19.88671875" style="12" customWidth="1"/>
    <col min="6107" max="6107" width="18" style="12" customWidth="1"/>
    <col min="6108" max="6108" width="19.21875" style="12" customWidth="1"/>
    <col min="6109" max="6111" width="18.109375" style="12" customWidth="1"/>
    <col min="6112" max="6112" width="18.5" style="12" customWidth="1"/>
    <col min="6113" max="6113" width="18.88671875" style="12" customWidth="1"/>
    <col min="6114" max="6116" width="18.38671875" style="12" customWidth="1"/>
    <col min="6117" max="6117" width="17.5" style="12" customWidth="1"/>
    <col min="6118" max="6118" width="18.38671875" style="12" customWidth="1"/>
    <col min="6119" max="6119" width="17.88671875" style="12" customWidth="1"/>
    <col min="6120" max="6120" width="17.21875" style="12" customWidth="1"/>
    <col min="6121" max="6121" width="16.88671875" style="12" customWidth="1"/>
    <col min="6122" max="6122" width="17.88671875" style="12" customWidth="1"/>
    <col min="6123" max="6126" width="16.88671875" style="12" customWidth="1"/>
    <col min="6127" max="6128" width="17.5" style="12" customWidth="1"/>
    <col min="6129" max="6129" width="18.609375" style="12" customWidth="1"/>
    <col min="6130" max="6130" width="17.71875" style="12" customWidth="1"/>
    <col min="6131" max="6131" width="17.109375" style="12" customWidth="1"/>
    <col min="6132" max="6134" width="16.71875" style="12" customWidth="1"/>
    <col min="6135" max="6135" width="12.5" style="12" customWidth="1"/>
    <col min="6136" max="6360" width="8.88671875" style="12"/>
    <col min="6361" max="6361" width="32" style="12" customWidth="1"/>
    <col min="6362" max="6362" width="19.88671875" style="12" customWidth="1"/>
    <col min="6363" max="6363" width="18" style="12" customWidth="1"/>
    <col min="6364" max="6364" width="19.21875" style="12" customWidth="1"/>
    <col min="6365" max="6367" width="18.109375" style="12" customWidth="1"/>
    <col min="6368" max="6368" width="18.5" style="12" customWidth="1"/>
    <col min="6369" max="6369" width="18.88671875" style="12" customWidth="1"/>
    <col min="6370" max="6372" width="18.38671875" style="12" customWidth="1"/>
    <col min="6373" max="6373" width="17.5" style="12" customWidth="1"/>
    <col min="6374" max="6374" width="18.38671875" style="12" customWidth="1"/>
    <col min="6375" max="6375" width="17.88671875" style="12" customWidth="1"/>
    <col min="6376" max="6376" width="17.21875" style="12" customWidth="1"/>
    <col min="6377" max="6377" width="16.88671875" style="12" customWidth="1"/>
    <col min="6378" max="6378" width="17.88671875" style="12" customWidth="1"/>
    <col min="6379" max="6382" width="16.88671875" style="12" customWidth="1"/>
    <col min="6383" max="6384" width="17.5" style="12" customWidth="1"/>
    <col min="6385" max="6385" width="18.609375" style="12" customWidth="1"/>
    <col min="6386" max="6386" width="17.71875" style="12" customWidth="1"/>
    <col min="6387" max="6387" width="17.109375" style="12" customWidth="1"/>
    <col min="6388" max="6390" width="16.71875" style="12" customWidth="1"/>
    <col min="6391" max="6391" width="12.5" style="12" customWidth="1"/>
    <col min="6392" max="6616" width="8.88671875" style="12"/>
    <col min="6617" max="6617" width="32" style="12" customWidth="1"/>
    <col min="6618" max="6618" width="19.88671875" style="12" customWidth="1"/>
    <col min="6619" max="6619" width="18" style="12" customWidth="1"/>
    <col min="6620" max="6620" width="19.21875" style="12" customWidth="1"/>
    <col min="6621" max="6623" width="18.109375" style="12" customWidth="1"/>
    <col min="6624" max="6624" width="18.5" style="12" customWidth="1"/>
    <col min="6625" max="6625" width="18.88671875" style="12" customWidth="1"/>
    <col min="6626" max="6628" width="18.38671875" style="12" customWidth="1"/>
    <col min="6629" max="6629" width="17.5" style="12" customWidth="1"/>
    <col min="6630" max="6630" width="18.38671875" style="12" customWidth="1"/>
    <col min="6631" max="6631" width="17.88671875" style="12" customWidth="1"/>
    <col min="6632" max="6632" width="17.21875" style="12" customWidth="1"/>
    <col min="6633" max="6633" width="16.88671875" style="12" customWidth="1"/>
    <col min="6634" max="6634" width="17.88671875" style="12" customWidth="1"/>
    <col min="6635" max="6638" width="16.88671875" style="12" customWidth="1"/>
    <col min="6639" max="6640" width="17.5" style="12" customWidth="1"/>
    <col min="6641" max="6641" width="18.609375" style="12" customWidth="1"/>
    <col min="6642" max="6642" width="17.71875" style="12" customWidth="1"/>
    <col min="6643" max="6643" width="17.109375" style="12" customWidth="1"/>
    <col min="6644" max="6646" width="16.71875" style="12" customWidth="1"/>
    <col min="6647" max="6647" width="12.5" style="12" customWidth="1"/>
    <col min="6648" max="6872" width="8.88671875" style="12"/>
    <col min="6873" max="6873" width="32" style="12" customWidth="1"/>
    <col min="6874" max="6874" width="19.88671875" style="12" customWidth="1"/>
    <col min="6875" max="6875" width="18" style="12" customWidth="1"/>
    <col min="6876" max="6876" width="19.21875" style="12" customWidth="1"/>
    <col min="6877" max="6879" width="18.109375" style="12" customWidth="1"/>
    <col min="6880" max="6880" width="18.5" style="12" customWidth="1"/>
    <col min="6881" max="6881" width="18.88671875" style="12" customWidth="1"/>
    <col min="6882" max="6884" width="18.38671875" style="12" customWidth="1"/>
    <col min="6885" max="6885" width="17.5" style="12" customWidth="1"/>
    <col min="6886" max="6886" width="18.38671875" style="12" customWidth="1"/>
    <col min="6887" max="6887" width="17.88671875" style="12" customWidth="1"/>
    <col min="6888" max="6888" width="17.21875" style="12" customWidth="1"/>
    <col min="6889" max="6889" width="16.88671875" style="12" customWidth="1"/>
    <col min="6890" max="6890" width="17.88671875" style="12" customWidth="1"/>
    <col min="6891" max="6894" width="16.88671875" style="12" customWidth="1"/>
    <col min="6895" max="6896" width="17.5" style="12" customWidth="1"/>
    <col min="6897" max="6897" width="18.609375" style="12" customWidth="1"/>
    <col min="6898" max="6898" width="17.71875" style="12" customWidth="1"/>
    <col min="6899" max="6899" width="17.109375" style="12" customWidth="1"/>
    <col min="6900" max="6902" width="16.71875" style="12" customWidth="1"/>
    <col min="6903" max="6903" width="12.5" style="12" customWidth="1"/>
    <col min="6904" max="7128" width="8.88671875" style="12"/>
    <col min="7129" max="7129" width="32" style="12" customWidth="1"/>
    <col min="7130" max="7130" width="19.88671875" style="12" customWidth="1"/>
    <col min="7131" max="7131" width="18" style="12" customWidth="1"/>
    <col min="7132" max="7132" width="19.21875" style="12" customWidth="1"/>
    <col min="7133" max="7135" width="18.109375" style="12" customWidth="1"/>
    <col min="7136" max="7136" width="18.5" style="12" customWidth="1"/>
    <col min="7137" max="7137" width="18.88671875" style="12" customWidth="1"/>
    <col min="7138" max="7140" width="18.38671875" style="12" customWidth="1"/>
    <col min="7141" max="7141" width="17.5" style="12" customWidth="1"/>
    <col min="7142" max="7142" width="18.38671875" style="12" customWidth="1"/>
    <col min="7143" max="7143" width="17.88671875" style="12" customWidth="1"/>
    <col min="7144" max="7144" width="17.21875" style="12" customWidth="1"/>
    <col min="7145" max="7145" width="16.88671875" style="12" customWidth="1"/>
    <col min="7146" max="7146" width="17.88671875" style="12" customWidth="1"/>
    <col min="7147" max="7150" width="16.88671875" style="12" customWidth="1"/>
    <col min="7151" max="7152" width="17.5" style="12" customWidth="1"/>
    <col min="7153" max="7153" width="18.609375" style="12" customWidth="1"/>
    <col min="7154" max="7154" width="17.71875" style="12" customWidth="1"/>
    <col min="7155" max="7155" width="17.109375" style="12" customWidth="1"/>
    <col min="7156" max="7158" width="16.71875" style="12" customWidth="1"/>
    <col min="7159" max="7159" width="12.5" style="12" customWidth="1"/>
    <col min="7160" max="7384" width="8.88671875" style="12"/>
    <col min="7385" max="7385" width="32" style="12" customWidth="1"/>
    <col min="7386" max="7386" width="19.88671875" style="12" customWidth="1"/>
    <col min="7387" max="7387" width="18" style="12" customWidth="1"/>
    <col min="7388" max="7388" width="19.21875" style="12" customWidth="1"/>
    <col min="7389" max="7391" width="18.109375" style="12" customWidth="1"/>
    <col min="7392" max="7392" width="18.5" style="12" customWidth="1"/>
    <col min="7393" max="7393" width="18.88671875" style="12" customWidth="1"/>
    <col min="7394" max="7396" width="18.38671875" style="12" customWidth="1"/>
    <col min="7397" max="7397" width="17.5" style="12" customWidth="1"/>
    <col min="7398" max="7398" width="18.38671875" style="12" customWidth="1"/>
    <col min="7399" max="7399" width="17.88671875" style="12" customWidth="1"/>
    <col min="7400" max="7400" width="17.21875" style="12" customWidth="1"/>
    <col min="7401" max="7401" width="16.88671875" style="12" customWidth="1"/>
    <col min="7402" max="7402" width="17.88671875" style="12" customWidth="1"/>
    <col min="7403" max="7406" width="16.88671875" style="12" customWidth="1"/>
    <col min="7407" max="7408" width="17.5" style="12" customWidth="1"/>
    <col min="7409" max="7409" width="18.609375" style="12" customWidth="1"/>
    <col min="7410" max="7410" width="17.71875" style="12" customWidth="1"/>
    <col min="7411" max="7411" width="17.109375" style="12" customWidth="1"/>
    <col min="7412" max="7414" width="16.71875" style="12" customWidth="1"/>
    <col min="7415" max="7415" width="12.5" style="12" customWidth="1"/>
    <col min="7416" max="7640" width="8.88671875" style="12"/>
    <col min="7641" max="7641" width="32" style="12" customWidth="1"/>
    <col min="7642" max="7642" width="19.88671875" style="12" customWidth="1"/>
    <col min="7643" max="7643" width="18" style="12" customWidth="1"/>
    <col min="7644" max="7644" width="19.21875" style="12" customWidth="1"/>
    <col min="7645" max="7647" width="18.109375" style="12" customWidth="1"/>
    <col min="7648" max="7648" width="18.5" style="12" customWidth="1"/>
    <col min="7649" max="7649" width="18.88671875" style="12" customWidth="1"/>
    <col min="7650" max="7652" width="18.38671875" style="12" customWidth="1"/>
    <col min="7653" max="7653" width="17.5" style="12" customWidth="1"/>
    <col min="7654" max="7654" width="18.38671875" style="12" customWidth="1"/>
    <col min="7655" max="7655" width="17.88671875" style="12" customWidth="1"/>
    <col min="7656" max="7656" width="17.21875" style="12" customWidth="1"/>
    <col min="7657" max="7657" width="16.88671875" style="12" customWidth="1"/>
    <col min="7658" max="7658" width="17.88671875" style="12" customWidth="1"/>
    <col min="7659" max="7662" width="16.88671875" style="12" customWidth="1"/>
    <col min="7663" max="7664" width="17.5" style="12" customWidth="1"/>
    <col min="7665" max="7665" width="18.609375" style="12" customWidth="1"/>
    <col min="7666" max="7666" width="17.71875" style="12" customWidth="1"/>
    <col min="7667" max="7667" width="17.109375" style="12" customWidth="1"/>
    <col min="7668" max="7670" width="16.71875" style="12" customWidth="1"/>
    <col min="7671" max="7671" width="12.5" style="12" customWidth="1"/>
    <col min="7672" max="7896" width="8.88671875" style="12"/>
    <col min="7897" max="7897" width="32" style="12" customWidth="1"/>
    <col min="7898" max="7898" width="19.88671875" style="12" customWidth="1"/>
    <col min="7899" max="7899" width="18" style="12" customWidth="1"/>
    <col min="7900" max="7900" width="19.21875" style="12" customWidth="1"/>
    <col min="7901" max="7903" width="18.109375" style="12" customWidth="1"/>
    <col min="7904" max="7904" width="18.5" style="12" customWidth="1"/>
    <col min="7905" max="7905" width="18.88671875" style="12" customWidth="1"/>
    <col min="7906" max="7908" width="18.38671875" style="12" customWidth="1"/>
    <col min="7909" max="7909" width="17.5" style="12" customWidth="1"/>
    <col min="7910" max="7910" width="18.38671875" style="12" customWidth="1"/>
    <col min="7911" max="7911" width="17.88671875" style="12" customWidth="1"/>
    <col min="7912" max="7912" width="17.21875" style="12" customWidth="1"/>
    <col min="7913" max="7913" width="16.88671875" style="12" customWidth="1"/>
    <col min="7914" max="7914" width="17.88671875" style="12" customWidth="1"/>
    <col min="7915" max="7918" width="16.88671875" style="12" customWidth="1"/>
    <col min="7919" max="7920" width="17.5" style="12" customWidth="1"/>
    <col min="7921" max="7921" width="18.609375" style="12" customWidth="1"/>
    <col min="7922" max="7922" width="17.71875" style="12" customWidth="1"/>
    <col min="7923" max="7923" width="17.109375" style="12" customWidth="1"/>
    <col min="7924" max="7926" width="16.71875" style="12" customWidth="1"/>
    <col min="7927" max="7927" width="12.5" style="12" customWidth="1"/>
    <col min="7928" max="8152" width="8.88671875" style="12"/>
    <col min="8153" max="8153" width="32" style="12" customWidth="1"/>
    <col min="8154" max="8154" width="19.88671875" style="12" customWidth="1"/>
    <col min="8155" max="8155" width="18" style="12" customWidth="1"/>
    <col min="8156" max="8156" width="19.21875" style="12" customWidth="1"/>
    <col min="8157" max="8159" width="18.109375" style="12" customWidth="1"/>
    <col min="8160" max="8160" width="18.5" style="12" customWidth="1"/>
    <col min="8161" max="8161" width="18.88671875" style="12" customWidth="1"/>
    <col min="8162" max="8164" width="18.38671875" style="12" customWidth="1"/>
    <col min="8165" max="8165" width="17.5" style="12" customWidth="1"/>
    <col min="8166" max="8166" width="18.38671875" style="12" customWidth="1"/>
    <col min="8167" max="8167" width="17.88671875" style="12" customWidth="1"/>
    <col min="8168" max="8168" width="17.21875" style="12" customWidth="1"/>
    <col min="8169" max="8169" width="16.88671875" style="12" customWidth="1"/>
    <col min="8170" max="8170" width="17.88671875" style="12" customWidth="1"/>
    <col min="8171" max="8174" width="16.88671875" style="12" customWidth="1"/>
    <col min="8175" max="8176" width="17.5" style="12" customWidth="1"/>
    <col min="8177" max="8177" width="18.609375" style="12" customWidth="1"/>
    <col min="8178" max="8178" width="17.71875" style="12" customWidth="1"/>
    <col min="8179" max="8179" width="17.109375" style="12" customWidth="1"/>
    <col min="8180" max="8182" width="16.71875" style="12" customWidth="1"/>
    <col min="8183" max="8183" width="12.5" style="12" customWidth="1"/>
    <col min="8184" max="8408" width="8.88671875" style="12"/>
    <col min="8409" max="8409" width="32" style="12" customWidth="1"/>
    <col min="8410" max="8410" width="19.88671875" style="12" customWidth="1"/>
    <col min="8411" max="8411" width="18" style="12" customWidth="1"/>
    <col min="8412" max="8412" width="19.21875" style="12" customWidth="1"/>
    <col min="8413" max="8415" width="18.109375" style="12" customWidth="1"/>
    <col min="8416" max="8416" width="18.5" style="12" customWidth="1"/>
    <col min="8417" max="8417" width="18.88671875" style="12" customWidth="1"/>
    <col min="8418" max="8420" width="18.38671875" style="12" customWidth="1"/>
    <col min="8421" max="8421" width="17.5" style="12" customWidth="1"/>
    <col min="8422" max="8422" width="18.38671875" style="12" customWidth="1"/>
    <col min="8423" max="8423" width="17.88671875" style="12" customWidth="1"/>
    <col min="8424" max="8424" width="17.21875" style="12" customWidth="1"/>
    <col min="8425" max="8425" width="16.88671875" style="12" customWidth="1"/>
    <col min="8426" max="8426" width="17.88671875" style="12" customWidth="1"/>
    <col min="8427" max="8430" width="16.88671875" style="12" customWidth="1"/>
    <col min="8431" max="8432" width="17.5" style="12" customWidth="1"/>
    <col min="8433" max="8433" width="18.609375" style="12" customWidth="1"/>
    <col min="8434" max="8434" width="17.71875" style="12" customWidth="1"/>
    <col min="8435" max="8435" width="17.109375" style="12" customWidth="1"/>
    <col min="8436" max="8438" width="16.71875" style="12" customWidth="1"/>
    <col min="8439" max="8439" width="12.5" style="12" customWidth="1"/>
    <col min="8440" max="8664" width="8.88671875" style="12"/>
    <col min="8665" max="8665" width="32" style="12" customWidth="1"/>
    <col min="8666" max="8666" width="19.88671875" style="12" customWidth="1"/>
    <col min="8667" max="8667" width="18" style="12" customWidth="1"/>
    <col min="8668" max="8668" width="19.21875" style="12" customWidth="1"/>
    <col min="8669" max="8671" width="18.109375" style="12" customWidth="1"/>
    <col min="8672" max="8672" width="18.5" style="12" customWidth="1"/>
    <col min="8673" max="8673" width="18.88671875" style="12" customWidth="1"/>
    <col min="8674" max="8676" width="18.38671875" style="12" customWidth="1"/>
    <col min="8677" max="8677" width="17.5" style="12" customWidth="1"/>
    <col min="8678" max="8678" width="18.38671875" style="12" customWidth="1"/>
    <col min="8679" max="8679" width="17.88671875" style="12" customWidth="1"/>
    <col min="8680" max="8680" width="17.21875" style="12" customWidth="1"/>
    <col min="8681" max="8681" width="16.88671875" style="12" customWidth="1"/>
    <col min="8682" max="8682" width="17.88671875" style="12" customWidth="1"/>
    <col min="8683" max="8686" width="16.88671875" style="12" customWidth="1"/>
    <col min="8687" max="8688" width="17.5" style="12" customWidth="1"/>
    <col min="8689" max="8689" width="18.609375" style="12" customWidth="1"/>
    <col min="8690" max="8690" width="17.71875" style="12" customWidth="1"/>
    <col min="8691" max="8691" width="17.109375" style="12" customWidth="1"/>
    <col min="8692" max="8694" width="16.71875" style="12" customWidth="1"/>
    <col min="8695" max="8695" width="12.5" style="12" customWidth="1"/>
    <col min="8696" max="8920" width="8.88671875" style="12"/>
    <col min="8921" max="8921" width="32" style="12" customWidth="1"/>
    <col min="8922" max="8922" width="19.88671875" style="12" customWidth="1"/>
    <col min="8923" max="8923" width="18" style="12" customWidth="1"/>
    <col min="8924" max="8924" width="19.21875" style="12" customWidth="1"/>
    <col min="8925" max="8927" width="18.109375" style="12" customWidth="1"/>
    <col min="8928" max="8928" width="18.5" style="12" customWidth="1"/>
    <col min="8929" max="8929" width="18.88671875" style="12" customWidth="1"/>
    <col min="8930" max="8932" width="18.38671875" style="12" customWidth="1"/>
    <col min="8933" max="8933" width="17.5" style="12" customWidth="1"/>
    <col min="8934" max="8934" width="18.38671875" style="12" customWidth="1"/>
    <col min="8935" max="8935" width="17.88671875" style="12" customWidth="1"/>
    <col min="8936" max="8936" width="17.21875" style="12" customWidth="1"/>
    <col min="8937" max="8937" width="16.88671875" style="12" customWidth="1"/>
    <col min="8938" max="8938" width="17.88671875" style="12" customWidth="1"/>
    <col min="8939" max="8942" width="16.88671875" style="12" customWidth="1"/>
    <col min="8943" max="8944" width="17.5" style="12" customWidth="1"/>
    <col min="8945" max="8945" width="18.609375" style="12" customWidth="1"/>
    <col min="8946" max="8946" width="17.71875" style="12" customWidth="1"/>
    <col min="8947" max="8947" width="17.109375" style="12" customWidth="1"/>
    <col min="8948" max="8950" width="16.71875" style="12" customWidth="1"/>
    <col min="8951" max="8951" width="12.5" style="12" customWidth="1"/>
    <col min="8952" max="9176" width="8.88671875" style="12"/>
    <col min="9177" max="9177" width="32" style="12" customWidth="1"/>
    <col min="9178" max="9178" width="19.88671875" style="12" customWidth="1"/>
    <col min="9179" max="9179" width="18" style="12" customWidth="1"/>
    <col min="9180" max="9180" width="19.21875" style="12" customWidth="1"/>
    <col min="9181" max="9183" width="18.109375" style="12" customWidth="1"/>
    <col min="9184" max="9184" width="18.5" style="12" customWidth="1"/>
    <col min="9185" max="9185" width="18.88671875" style="12" customWidth="1"/>
    <col min="9186" max="9188" width="18.38671875" style="12" customWidth="1"/>
    <col min="9189" max="9189" width="17.5" style="12" customWidth="1"/>
    <col min="9190" max="9190" width="18.38671875" style="12" customWidth="1"/>
    <col min="9191" max="9191" width="17.88671875" style="12" customWidth="1"/>
    <col min="9192" max="9192" width="17.21875" style="12" customWidth="1"/>
    <col min="9193" max="9193" width="16.88671875" style="12" customWidth="1"/>
    <col min="9194" max="9194" width="17.88671875" style="12" customWidth="1"/>
    <col min="9195" max="9198" width="16.88671875" style="12" customWidth="1"/>
    <col min="9199" max="9200" width="17.5" style="12" customWidth="1"/>
    <col min="9201" max="9201" width="18.609375" style="12" customWidth="1"/>
    <col min="9202" max="9202" width="17.71875" style="12" customWidth="1"/>
    <col min="9203" max="9203" width="17.109375" style="12" customWidth="1"/>
    <col min="9204" max="9206" width="16.71875" style="12" customWidth="1"/>
    <col min="9207" max="9207" width="12.5" style="12" customWidth="1"/>
    <col min="9208" max="9432" width="8.88671875" style="12"/>
    <col min="9433" max="9433" width="32" style="12" customWidth="1"/>
    <col min="9434" max="9434" width="19.88671875" style="12" customWidth="1"/>
    <col min="9435" max="9435" width="18" style="12" customWidth="1"/>
    <col min="9436" max="9436" width="19.21875" style="12" customWidth="1"/>
    <col min="9437" max="9439" width="18.109375" style="12" customWidth="1"/>
    <col min="9440" max="9440" width="18.5" style="12" customWidth="1"/>
    <col min="9441" max="9441" width="18.88671875" style="12" customWidth="1"/>
    <col min="9442" max="9444" width="18.38671875" style="12" customWidth="1"/>
    <col min="9445" max="9445" width="17.5" style="12" customWidth="1"/>
    <col min="9446" max="9446" width="18.38671875" style="12" customWidth="1"/>
    <col min="9447" max="9447" width="17.88671875" style="12" customWidth="1"/>
    <col min="9448" max="9448" width="17.21875" style="12" customWidth="1"/>
    <col min="9449" max="9449" width="16.88671875" style="12" customWidth="1"/>
    <col min="9450" max="9450" width="17.88671875" style="12" customWidth="1"/>
    <col min="9451" max="9454" width="16.88671875" style="12" customWidth="1"/>
    <col min="9455" max="9456" width="17.5" style="12" customWidth="1"/>
    <col min="9457" max="9457" width="18.609375" style="12" customWidth="1"/>
    <col min="9458" max="9458" width="17.71875" style="12" customWidth="1"/>
    <col min="9459" max="9459" width="17.109375" style="12" customWidth="1"/>
    <col min="9460" max="9462" width="16.71875" style="12" customWidth="1"/>
    <col min="9463" max="9463" width="12.5" style="12" customWidth="1"/>
    <col min="9464" max="9688" width="8.88671875" style="12"/>
    <col min="9689" max="9689" width="32" style="12" customWidth="1"/>
    <col min="9690" max="9690" width="19.88671875" style="12" customWidth="1"/>
    <col min="9691" max="9691" width="18" style="12" customWidth="1"/>
    <col min="9692" max="9692" width="19.21875" style="12" customWidth="1"/>
    <col min="9693" max="9695" width="18.109375" style="12" customWidth="1"/>
    <col min="9696" max="9696" width="18.5" style="12" customWidth="1"/>
    <col min="9697" max="9697" width="18.88671875" style="12" customWidth="1"/>
    <col min="9698" max="9700" width="18.38671875" style="12" customWidth="1"/>
    <col min="9701" max="9701" width="17.5" style="12" customWidth="1"/>
    <col min="9702" max="9702" width="18.38671875" style="12" customWidth="1"/>
    <col min="9703" max="9703" width="17.88671875" style="12" customWidth="1"/>
    <col min="9704" max="9704" width="17.21875" style="12" customWidth="1"/>
    <col min="9705" max="9705" width="16.88671875" style="12" customWidth="1"/>
    <col min="9706" max="9706" width="17.88671875" style="12" customWidth="1"/>
    <col min="9707" max="9710" width="16.88671875" style="12" customWidth="1"/>
    <col min="9711" max="9712" width="17.5" style="12" customWidth="1"/>
    <col min="9713" max="9713" width="18.609375" style="12" customWidth="1"/>
    <col min="9714" max="9714" width="17.71875" style="12" customWidth="1"/>
    <col min="9715" max="9715" width="17.109375" style="12" customWidth="1"/>
    <col min="9716" max="9718" width="16.71875" style="12" customWidth="1"/>
    <col min="9719" max="9719" width="12.5" style="12" customWidth="1"/>
    <col min="9720" max="9944" width="8.88671875" style="12"/>
    <col min="9945" max="9945" width="32" style="12" customWidth="1"/>
    <col min="9946" max="9946" width="19.88671875" style="12" customWidth="1"/>
    <col min="9947" max="9947" width="18" style="12" customWidth="1"/>
    <col min="9948" max="9948" width="19.21875" style="12" customWidth="1"/>
    <col min="9949" max="9951" width="18.109375" style="12" customWidth="1"/>
    <col min="9952" max="9952" width="18.5" style="12" customWidth="1"/>
    <col min="9953" max="9953" width="18.88671875" style="12" customWidth="1"/>
    <col min="9954" max="9956" width="18.38671875" style="12" customWidth="1"/>
    <col min="9957" max="9957" width="17.5" style="12" customWidth="1"/>
    <col min="9958" max="9958" width="18.38671875" style="12" customWidth="1"/>
    <col min="9959" max="9959" width="17.88671875" style="12" customWidth="1"/>
    <col min="9960" max="9960" width="17.21875" style="12" customWidth="1"/>
    <col min="9961" max="9961" width="16.88671875" style="12" customWidth="1"/>
    <col min="9962" max="9962" width="17.88671875" style="12" customWidth="1"/>
    <col min="9963" max="9966" width="16.88671875" style="12" customWidth="1"/>
    <col min="9967" max="9968" width="17.5" style="12" customWidth="1"/>
    <col min="9969" max="9969" width="18.609375" style="12" customWidth="1"/>
    <col min="9970" max="9970" width="17.71875" style="12" customWidth="1"/>
    <col min="9971" max="9971" width="17.109375" style="12" customWidth="1"/>
    <col min="9972" max="9974" width="16.71875" style="12" customWidth="1"/>
    <col min="9975" max="9975" width="12.5" style="12" customWidth="1"/>
    <col min="9976" max="10200" width="8.88671875" style="12"/>
    <col min="10201" max="10201" width="32" style="12" customWidth="1"/>
    <col min="10202" max="10202" width="19.88671875" style="12" customWidth="1"/>
    <col min="10203" max="10203" width="18" style="12" customWidth="1"/>
    <col min="10204" max="10204" width="19.21875" style="12" customWidth="1"/>
    <col min="10205" max="10207" width="18.109375" style="12" customWidth="1"/>
    <col min="10208" max="10208" width="18.5" style="12" customWidth="1"/>
    <col min="10209" max="10209" width="18.88671875" style="12" customWidth="1"/>
    <col min="10210" max="10212" width="18.38671875" style="12" customWidth="1"/>
    <col min="10213" max="10213" width="17.5" style="12" customWidth="1"/>
    <col min="10214" max="10214" width="18.38671875" style="12" customWidth="1"/>
    <col min="10215" max="10215" width="17.88671875" style="12" customWidth="1"/>
    <col min="10216" max="10216" width="17.21875" style="12" customWidth="1"/>
    <col min="10217" max="10217" width="16.88671875" style="12" customWidth="1"/>
    <col min="10218" max="10218" width="17.88671875" style="12" customWidth="1"/>
    <col min="10219" max="10222" width="16.88671875" style="12" customWidth="1"/>
    <col min="10223" max="10224" width="17.5" style="12" customWidth="1"/>
    <col min="10225" max="10225" width="18.609375" style="12" customWidth="1"/>
    <col min="10226" max="10226" width="17.71875" style="12" customWidth="1"/>
    <col min="10227" max="10227" width="17.109375" style="12" customWidth="1"/>
    <col min="10228" max="10230" width="16.71875" style="12" customWidth="1"/>
    <col min="10231" max="10231" width="12.5" style="12" customWidth="1"/>
    <col min="10232" max="10456" width="8.88671875" style="12"/>
    <col min="10457" max="10457" width="32" style="12" customWidth="1"/>
    <col min="10458" max="10458" width="19.88671875" style="12" customWidth="1"/>
    <col min="10459" max="10459" width="18" style="12" customWidth="1"/>
    <col min="10460" max="10460" width="19.21875" style="12" customWidth="1"/>
    <col min="10461" max="10463" width="18.109375" style="12" customWidth="1"/>
    <col min="10464" max="10464" width="18.5" style="12" customWidth="1"/>
    <col min="10465" max="10465" width="18.88671875" style="12" customWidth="1"/>
    <col min="10466" max="10468" width="18.38671875" style="12" customWidth="1"/>
    <col min="10469" max="10469" width="17.5" style="12" customWidth="1"/>
    <col min="10470" max="10470" width="18.38671875" style="12" customWidth="1"/>
    <col min="10471" max="10471" width="17.88671875" style="12" customWidth="1"/>
    <col min="10472" max="10472" width="17.21875" style="12" customWidth="1"/>
    <col min="10473" max="10473" width="16.88671875" style="12" customWidth="1"/>
    <col min="10474" max="10474" width="17.88671875" style="12" customWidth="1"/>
    <col min="10475" max="10478" width="16.88671875" style="12" customWidth="1"/>
    <col min="10479" max="10480" width="17.5" style="12" customWidth="1"/>
    <col min="10481" max="10481" width="18.609375" style="12" customWidth="1"/>
    <col min="10482" max="10482" width="17.71875" style="12" customWidth="1"/>
    <col min="10483" max="10483" width="17.109375" style="12" customWidth="1"/>
    <col min="10484" max="10486" width="16.71875" style="12" customWidth="1"/>
    <col min="10487" max="10487" width="12.5" style="12" customWidth="1"/>
    <col min="10488" max="10712" width="8.88671875" style="12"/>
    <col min="10713" max="10713" width="32" style="12" customWidth="1"/>
    <col min="10714" max="10714" width="19.88671875" style="12" customWidth="1"/>
    <col min="10715" max="10715" width="18" style="12" customWidth="1"/>
    <col min="10716" max="10716" width="19.21875" style="12" customWidth="1"/>
    <col min="10717" max="10719" width="18.109375" style="12" customWidth="1"/>
    <col min="10720" max="10720" width="18.5" style="12" customWidth="1"/>
    <col min="10721" max="10721" width="18.88671875" style="12" customWidth="1"/>
    <col min="10722" max="10724" width="18.38671875" style="12" customWidth="1"/>
    <col min="10725" max="10725" width="17.5" style="12" customWidth="1"/>
    <col min="10726" max="10726" width="18.38671875" style="12" customWidth="1"/>
    <col min="10727" max="10727" width="17.88671875" style="12" customWidth="1"/>
    <col min="10728" max="10728" width="17.21875" style="12" customWidth="1"/>
    <col min="10729" max="10729" width="16.88671875" style="12" customWidth="1"/>
    <col min="10730" max="10730" width="17.88671875" style="12" customWidth="1"/>
    <col min="10731" max="10734" width="16.88671875" style="12" customWidth="1"/>
    <col min="10735" max="10736" width="17.5" style="12" customWidth="1"/>
    <col min="10737" max="10737" width="18.609375" style="12" customWidth="1"/>
    <col min="10738" max="10738" width="17.71875" style="12" customWidth="1"/>
    <col min="10739" max="10739" width="17.109375" style="12" customWidth="1"/>
    <col min="10740" max="10742" width="16.71875" style="12" customWidth="1"/>
    <col min="10743" max="10743" width="12.5" style="12" customWidth="1"/>
    <col min="10744" max="10968" width="8.88671875" style="12"/>
    <col min="10969" max="10969" width="32" style="12" customWidth="1"/>
    <col min="10970" max="10970" width="19.88671875" style="12" customWidth="1"/>
    <col min="10971" max="10971" width="18" style="12" customWidth="1"/>
    <col min="10972" max="10972" width="19.21875" style="12" customWidth="1"/>
    <col min="10973" max="10975" width="18.109375" style="12" customWidth="1"/>
    <col min="10976" max="10976" width="18.5" style="12" customWidth="1"/>
    <col min="10977" max="10977" width="18.88671875" style="12" customWidth="1"/>
    <col min="10978" max="10980" width="18.38671875" style="12" customWidth="1"/>
    <col min="10981" max="10981" width="17.5" style="12" customWidth="1"/>
    <col min="10982" max="10982" width="18.38671875" style="12" customWidth="1"/>
    <col min="10983" max="10983" width="17.88671875" style="12" customWidth="1"/>
    <col min="10984" max="10984" width="17.21875" style="12" customWidth="1"/>
    <col min="10985" max="10985" width="16.88671875" style="12" customWidth="1"/>
    <col min="10986" max="10986" width="17.88671875" style="12" customWidth="1"/>
    <col min="10987" max="10990" width="16.88671875" style="12" customWidth="1"/>
    <col min="10991" max="10992" width="17.5" style="12" customWidth="1"/>
    <col min="10993" max="10993" width="18.609375" style="12" customWidth="1"/>
    <col min="10994" max="10994" width="17.71875" style="12" customWidth="1"/>
    <col min="10995" max="10995" width="17.109375" style="12" customWidth="1"/>
    <col min="10996" max="10998" width="16.71875" style="12" customWidth="1"/>
    <col min="10999" max="10999" width="12.5" style="12" customWidth="1"/>
    <col min="11000" max="11224" width="8.88671875" style="12"/>
    <col min="11225" max="11225" width="32" style="12" customWidth="1"/>
    <col min="11226" max="11226" width="19.88671875" style="12" customWidth="1"/>
    <col min="11227" max="11227" width="18" style="12" customWidth="1"/>
    <col min="11228" max="11228" width="19.21875" style="12" customWidth="1"/>
    <col min="11229" max="11231" width="18.109375" style="12" customWidth="1"/>
    <col min="11232" max="11232" width="18.5" style="12" customWidth="1"/>
    <col min="11233" max="11233" width="18.88671875" style="12" customWidth="1"/>
    <col min="11234" max="11236" width="18.38671875" style="12" customWidth="1"/>
    <col min="11237" max="11237" width="17.5" style="12" customWidth="1"/>
    <col min="11238" max="11238" width="18.38671875" style="12" customWidth="1"/>
    <col min="11239" max="11239" width="17.88671875" style="12" customWidth="1"/>
    <col min="11240" max="11240" width="17.21875" style="12" customWidth="1"/>
    <col min="11241" max="11241" width="16.88671875" style="12" customWidth="1"/>
    <col min="11242" max="11242" width="17.88671875" style="12" customWidth="1"/>
    <col min="11243" max="11246" width="16.88671875" style="12" customWidth="1"/>
    <col min="11247" max="11248" width="17.5" style="12" customWidth="1"/>
    <col min="11249" max="11249" width="18.609375" style="12" customWidth="1"/>
    <col min="11250" max="11250" width="17.71875" style="12" customWidth="1"/>
    <col min="11251" max="11251" width="17.109375" style="12" customWidth="1"/>
    <col min="11252" max="11254" width="16.71875" style="12" customWidth="1"/>
    <col min="11255" max="11255" width="12.5" style="12" customWidth="1"/>
    <col min="11256" max="11480" width="8.88671875" style="12"/>
    <col min="11481" max="11481" width="32" style="12" customWidth="1"/>
    <col min="11482" max="11482" width="19.88671875" style="12" customWidth="1"/>
    <col min="11483" max="11483" width="18" style="12" customWidth="1"/>
    <col min="11484" max="11484" width="19.21875" style="12" customWidth="1"/>
    <col min="11485" max="11487" width="18.109375" style="12" customWidth="1"/>
    <col min="11488" max="11488" width="18.5" style="12" customWidth="1"/>
    <col min="11489" max="11489" width="18.88671875" style="12" customWidth="1"/>
    <col min="11490" max="11492" width="18.38671875" style="12" customWidth="1"/>
    <col min="11493" max="11493" width="17.5" style="12" customWidth="1"/>
    <col min="11494" max="11494" width="18.38671875" style="12" customWidth="1"/>
    <col min="11495" max="11495" width="17.88671875" style="12" customWidth="1"/>
    <col min="11496" max="11496" width="17.21875" style="12" customWidth="1"/>
    <col min="11497" max="11497" width="16.88671875" style="12" customWidth="1"/>
    <col min="11498" max="11498" width="17.88671875" style="12" customWidth="1"/>
    <col min="11499" max="11502" width="16.88671875" style="12" customWidth="1"/>
    <col min="11503" max="11504" width="17.5" style="12" customWidth="1"/>
    <col min="11505" max="11505" width="18.609375" style="12" customWidth="1"/>
    <col min="11506" max="11506" width="17.71875" style="12" customWidth="1"/>
    <col min="11507" max="11507" width="17.109375" style="12" customWidth="1"/>
    <col min="11508" max="11510" width="16.71875" style="12" customWidth="1"/>
    <col min="11511" max="11511" width="12.5" style="12" customWidth="1"/>
    <col min="11512" max="11736" width="8.88671875" style="12"/>
    <col min="11737" max="11737" width="32" style="12" customWidth="1"/>
    <col min="11738" max="11738" width="19.88671875" style="12" customWidth="1"/>
    <col min="11739" max="11739" width="18" style="12" customWidth="1"/>
    <col min="11740" max="11740" width="19.21875" style="12" customWidth="1"/>
    <col min="11741" max="11743" width="18.109375" style="12" customWidth="1"/>
    <col min="11744" max="11744" width="18.5" style="12" customWidth="1"/>
    <col min="11745" max="11745" width="18.88671875" style="12" customWidth="1"/>
    <col min="11746" max="11748" width="18.38671875" style="12" customWidth="1"/>
    <col min="11749" max="11749" width="17.5" style="12" customWidth="1"/>
    <col min="11750" max="11750" width="18.38671875" style="12" customWidth="1"/>
    <col min="11751" max="11751" width="17.88671875" style="12" customWidth="1"/>
    <col min="11752" max="11752" width="17.21875" style="12" customWidth="1"/>
    <col min="11753" max="11753" width="16.88671875" style="12" customWidth="1"/>
    <col min="11754" max="11754" width="17.88671875" style="12" customWidth="1"/>
    <col min="11755" max="11758" width="16.88671875" style="12" customWidth="1"/>
    <col min="11759" max="11760" width="17.5" style="12" customWidth="1"/>
    <col min="11761" max="11761" width="18.609375" style="12" customWidth="1"/>
    <col min="11762" max="11762" width="17.71875" style="12" customWidth="1"/>
    <col min="11763" max="11763" width="17.109375" style="12" customWidth="1"/>
    <col min="11764" max="11766" width="16.71875" style="12" customWidth="1"/>
    <col min="11767" max="11767" width="12.5" style="12" customWidth="1"/>
    <col min="11768" max="11992" width="8.88671875" style="12"/>
    <col min="11993" max="11993" width="32" style="12" customWidth="1"/>
    <col min="11994" max="11994" width="19.88671875" style="12" customWidth="1"/>
    <col min="11995" max="11995" width="18" style="12" customWidth="1"/>
    <col min="11996" max="11996" width="19.21875" style="12" customWidth="1"/>
    <col min="11997" max="11999" width="18.109375" style="12" customWidth="1"/>
    <col min="12000" max="12000" width="18.5" style="12" customWidth="1"/>
    <col min="12001" max="12001" width="18.88671875" style="12" customWidth="1"/>
    <col min="12002" max="12004" width="18.38671875" style="12" customWidth="1"/>
    <col min="12005" max="12005" width="17.5" style="12" customWidth="1"/>
    <col min="12006" max="12006" width="18.38671875" style="12" customWidth="1"/>
    <col min="12007" max="12007" width="17.88671875" style="12" customWidth="1"/>
    <col min="12008" max="12008" width="17.21875" style="12" customWidth="1"/>
    <col min="12009" max="12009" width="16.88671875" style="12" customWidth="1"/>
    <col min="12010" max="12010" width="17.88671875" style="12" customWidth="1"/>
    <col min="12011" max="12014" width="16.88671875" style="12" customWidth="1"/>
    <col min="12015" max="12016" width="17.5" style="12" customWidth="1"/>
    <col min="12017" max="12017" width="18.609375" style="12" customWidth="1"/>
    <col min="12018" max="12018" width="17.71875" style="12" customWidth="1"/>
    <col min="12019" max="12019" width="17.109375" style="12" customWidth="1"/>
    <col min="12020" max="12022" width="16.71875" style="12" customWidth="1"/>
    <col min="12023" max="12023" width="12.5" style="12" customWidth="1"/>
    <col min="12024" max="12248" width="8.88671875" style="12"/>
    <col min="12249" max="12249" width="32" style="12" customWidth="1"/>
    <col min="12250" max="12250" width="19.88671875" style="12" customWidth="1"/>
    <col min="12251" max="12251" width="18" style="12" customWidth="1"/>
    <col min="12252" max="12252" width="19.21875" style="12" customWidth="1"/>
    <col min="12253" max="12255" width="18.109375" style="12" customWidth="1"/>
    <col min="12256" max="12256" width="18.5" style="12" customWidth="1"/>
    <col min="12257" max="12257" width="18.88671875" style="12" customWidth="1"/>
    <col min="12258" max="12260" width="18.38671875" style="12" customWidth="1"/>
    <col min="12261" max="12261" width="17.5" style="12" customWidth="1"/>
    <col min="12262" max="12262" width="18.38671875" style="12" customWidth="1"/>
    <col min="12263" max="12263" width="17.88671875" style="12" customWidth="1"/>
    <col min="12264" max="12264" width="17.21875" style="12" customWidth="1"/>
    <col min="12265" max="12265" width="16.88671875" style="12" customWidth="1"/>
    <col min="12266" max="12266" width="17.88671875" style="12" customWidth="1"/>
    <col min="12267" max="12270" width="16.88671875" style="12" customWidth="1"/>
    <col min="12271" max="12272" width="17.5" style="12" customWidth="1"/>
    <col min="12273" max="12273" width="18.609375" style="12" customWidth="1"/>
    <col min="12274" max="12274" width="17.71875" style="12" customWidth="1"/>
    <col min="12275" max="12275" width="17.109375" style="12" customWidth="1"/>
    <col min="12276" max="12278" width="16.71875" style="12" customWidth="1"/>
    <col min="12279" max="12279" width="12.5" style="12" customWidth="1"/>
    <col min="12280" max="12504" width="8.88671875" style="12"/>
    <col min="12505" max="12505" width="32" style="12" customWidth="1"/>
    <col min="12506" max="12506" width="19.88671875" style="12" customWidth="1"/>
    <col min="12507" max="12507" width="18" style="12" customWidth="1"/>
    <col min="12508" max="12508" width="19.21875" style="12" customWidth="1"/>
    <col min="12509" max="12511" width="18.109375" style="12" customWidth="1"/>
    <col min="12512" max="12512" width="18.5" style="12" customWidth="1"/>
    <col min="12513" max="12513" width="18.88671875" style="12" customWidth="1"/>
    <col min="12514" max="12516" width="18.38671875" style="12" customWidth="1"/>
    <col min="12517" max="12517" width="17.5" style="12" customWidth="1"/>
    <col min="12518" max="12518" width="18.38671875" style="12" customWidth="1"/>
    <col min="12519" max="12519" width="17.88671875" style="12" customWidth="1"/>
    <col min="12520" max="12520" width="17.21875" style="12" customWidth="1"/>
    <col min="12521" max="12521" width="16.88671875" style="12" customWidth="1"/>
    <col min="12522" max="12522" width="17.88671875" style="12" customWidth="1"/>
    <col min="12523" max="12526" width="16.88671875" style="12" customWidth="1"/>
    <col min="12527" max="12528" width="17.5" style="12" customWidth="1"/>
    <col min="12529" max="12529" width="18.609375" style="12" customWidth="1"/>
    <col min="12530" max="12530" width="17.71875" style="12" customWidth="1"/>
    <col min="12531" max="12531" width="17.109375" style="12" customWidth="1"/>
    <col min="12532" max="12534" width="16.71875" style="12" customWidth="1"/>
    <col min="12535" max="12535" width="12.5" style="12" customWidth="1"/>
    <col min="12536" max="12760" width="8.88671875" style="12"/>
    <col min="12761" max="12761" width="32" style="12" customWidth="1"/>
    <col min="12762" max="12762" width="19.88671875" style="12" customWidth="1"/>
    <col min="12763" max="12763" width="18" style="12" customWidth="1"/>
    <col min="12764" max="12764" width="19.21875" style="12" customWidth="1"/>
    <col min="12765" max="12767" width="18.109375" style="12" customWidth="1"/>
    <col min="12768" max="12768" width="18.5" style="12" customWidth="1"/>
    <col min="12769" max="12769" width="18.88671875" style="12" customWidth="1"/>
    <col min="12770" max="12772" width="18.38671875" style="12" customWidth="1"/>
    <col min="12773" max="12773" width="17.5" style="12" customWidth="1"/>
    <col min="12774" max="12774" width="18.38671875" style="12" customWidth="1"/>
    <col min="12775" max="12775" width="17.88671875" style="12" customWidth="1"/>
    <col min="12776" max="12776" width="17.21875" style="12" customWidth="1"/>
    <col min="12777" max="12777" width="16.88671875" style="12" customWidth="1"/>
    <col min="12778" max="12778" width="17.88671875" style="12" customWidth="1"/>
    <col min="12779" max="12782" width="16.88671875" style="12" customWidth="1"/>
    <col min="12783" max="12784" width="17.5" style="12" customWidth="1"/>
    <col min="12785" max="12785" width="18.609375" style="12" customWidth="1"/>
    <col min="12786" max="12786" width="17.71875" style="12" customWidth="1"/>
    <col min="12787" max="12787" width="17.109375" style="12" customWidth="1"/>
    <col min="12788" max="12790" width="16.71875" style="12" customWidth="1"/>
    <col min="12791" max="12791" width="12.5" style="12" customWidth="1"/>
    <col min="12792" max="13016" width="8.88671875" style="12"/>
    <col min="13017" max="13017" width="32" style="12" customWidth="1"/>
    <col min="13018" max="13018" width="19.88671875" style="12" customWidth="1"/>
    <col min="13019" max="13019" width="18" style="12" customWidth="1"/>
    <col min="13020" max="13020" width="19.21875" style="12" customWidth="1"/>
    <col min="13021" max="13023" width="18.109375" style="12" customWidth="1"/>
    <col min="13024" max="13024" width="18.5" style="12" customWidth="1"/>
    <col min="13025" max="13025" width="18.88671875" style="12" customWidth="1"/>
    <col min="13026" max="13028" width="18.38671875" style="12" customWidth="1"/>
    <col min="13029" max="13029" width="17.5" style="12" customWidth="1"/>
    <col min="13030" max="13030" width="18.38671875" style="12" customWidth="1"/>
    <col min="13031" max="13031" width="17.88671875" style="12" customWidth="1"/>
    <col min="13032" max="13032" width="17.21875" style="12" customWidth="1"/>
    <col min="13033" max="13033" width="16.88671875" style="12" customWidth="1"/>
    <col min="13034" max="13034" width="17.88671875" style="12" customWidth="1"/>
    <col min="13035" max="13038" width="16.88671875" style="12" customWidth="1"/>
    <col min="13039" max="13040" width="17.5" style="12" customWidth="1"/>
    <col min="13041" max="13041" width="18.609375" style="12" customWidth="1"/>
    <col min="13042" max="13042" width="17.71875" style="12" customWidth="1"/>
    <col min="13043" max="13043" width="17.109375" style="12" customWidth="1"/>
    <col min="13044" max="13046" width="16.71875" style="12" customWidth="1"/>
    <col min="13047" max="13047" width="12.5" style="12" customWidth="1"/>
    <col min="13048" max="13272" width="8.88671875" style="12"/>
    <col min="13273" max="13273" width="32" style="12" customWidth="1"/>
    <col min="13274" max="13274" width="19.88671875" style="12" customWidth="1"/>
    <col min="13275" max="13275" width="18" style="12" customWidth="1"/>
    <col min="13276" max="13276" width="19.21875" style="12" customWidth="1"/>
    <col min="13277" max="13279" width="18.109375" style="12" customWidth="1"/>
    <col min="13280" max="13280" width="18.5" style="12" customWidth="1"/>
    <col min="13281" max="13281" width="18.88671875" style="12" customWidth="1"/>
    <col min="13282" max="13284" width="18.38671875" style="12" customWidth="1"/>
    <col min="13285" max="13285" width="17.5" style="12" customWidth="1"/>
    <col min="13286" max="13286" width="18.38671875" style="12" customWidth="1"/>
    <col min="13287" max="13287" width="17.88671875" style="12" customWidth="1"/>
    <col min="13288" max="13288" width="17.21875" style="12" customWidth="1"/>
    <col min="13289" max="13289" width="16.88671875" style="12" customWidth="1"/>
    <col min="13290" max="13290" width="17.88671875" style="12" customWidth="1"/>
    <col min="13291" max="13294" width="16.88671875" style="12" customWidth="1"/>
    <col min="13295" max="13296" width="17.5" style="12" customWidth="1"/>
    <col min="13297" max="13297" width="18.609375" style="12" customWidth="1"/>
    <col min="13298" max="13298" width="17.71875" style="12" customWidth="1"/>
    <col min="13299" max="13299" width="17.109375" style="12" customWidth="1"/>
    <col min="13300" max="13302" width="16.71875" style="12" customWidth="1"/>
    <col min="13303" max="13303" width="12.5" style="12" customWidth="1"/>
    <col min="13304" max="13528" width="8.88671875" style="12"/>
    <col min="13529" max="13529" width="32" style="12" customWidth="1"/>
    <col min="13530" max="13530" width="19.88671875" style="12" customWidth="1"/>
    <col min="13531" max="13531" width="18" style="12" customWidth="1"/>
    <col min="13532" max="13532" width="19.21875" style="12" customWidth="1"/>
    <col min="13533" max="13535" width="18.109375" style="12" customWidth="1"/>
    <col min="13536" max="13536" width="18.5" style="12" customWidth="1"/>
    <col min="13537" max="13537" width="18.88671875" style="12" customWidth="1"/>
    <col min="13538" max="13540" width="18.38671875" style="12" customWidth="1"/>
    <col min="13541" max="13541" width="17.5" style="12" customWidth="1"/>
    <col min="13542" max="13542" width="18.38671875" style="12" customWidth="1"/>
    <col min="13543" max="13543" width="17.88671875" style="12" customWidth="1"/>
    <col min="13544" max="13544" width="17.21875" style="12" customWidth="1"/>
    <col min="13545" max="13545" width="16.88671875" style="12" customWidth="1"/>
    <col min="13546" max="13546" width="17.88671875" style="12" customWidth="1"/>
    <col min="13547" max="13550" width="16.88671875" style="12" customWidth="1"/>
    <col min="13551" max="13552" width="17.5" style="12" customWidth="1"/>
    <col min="13553" max="13553" width="18.609375" style="12" customWidth="1"/>
    <col min="13554" max="13554" width="17.71875" style="12" customWidth="1"/>
    <col min="13555" max="13555" width="17.109375" style="12" customWidth="1"/>
    <col min="13556" max="13558" width="16.71875" style="12" customWidth="1"/>
    <col min="13559" max="13559" width="12.5" style="12" customWidth="1"/>
    <col min="13560" max="13784" width="8.88671875" style="12"/>
    <col min="13785" max="13785" width="32" style="12" customWidth="1"/>
    <col min="13786" max="13786" width="19.88671875" style="12" customWidth="1"/>
    <col min="13787" max="13787" width="18" style="12" customWidth="1"/>
    <col min="13788" max="13788" width="19.21875" style="12" customWidth="1"/>
    <col min="13789" max="13791" width="18.109375" style="12" customWidth="1"/>
    <col min="13792" max="13792" width="18.5" style="12" customWidth="1"/>
    <col min="13793" max="13793" width="18.88671875" style="12" customWidth="1"/>
    <col min="13794" max="13796" width="18.38671875" style="12" customWidth="1"/>
    <col min="13797" max="13797" width="17.5" style="12" customWidth="1"/>
    <col min="13798" max="13798" width="18.38671875" style="12" customWidth="1"/>
    <col min="13799" max="13799" width="17.88671875" style="12" customWidth="1"/>
    <col min="13800" max="13800" width="17.21875" style="12" customWidth="1"/>
    <col min="13801" max="13801" width="16.88671875" style="12" customWidth="1"/>
    <col min="13802" max="13802" width="17.88671875" style="12" customWidth="1"/>
    <col min="13803" max="13806" width="16.88671875" style="12" customWidth="1"/>
    <col min="13807" max="13808" width="17.5" style="12" customWidth="1"/>
    <col min="13809" max="13809" width="18.609375" style="12" customWidth="1"/>
    <col min="13810" max="13810" width="17.71875" style="12" customWidth="1"/>
    <col min="13811" max="13811" width="17.109375" style="12" customWidth="1"/>
    <col min="13812" max="13814" width="16.71875" style="12" customWidth="1"/>
    <col min="13815" max="13815" width="12.5" style="12" customWidth="1"/>
    <col min="13816" max="14040" width="8.88671875" style="12"/>
    <col min="14041" max="14041" width="32" style="12" customWidth="1"/>
    <col min="14042" max="14042" width="19.88671875" style="12" customWidth="1"/>
    <col min="14043" max="14043" width="18" style="12" customWidth="1"/>
    <col min="14044" max="14044" width="19.21875" style="12" customWidth="1"/>
    <col min="14045" max="14047" width="18.109375" style="12" customWidth="1"/>
    <col min="14048" max="14048" width="18.5" style="12" customWidth="1"/>
    <col min="14049" max="14049" width="18.88671875" style="12" customWidth="1"/>
    <col min="14050" max="14052" width="18.38671875" style="12" customWidth="1"/>
    <col min="14053" max="14053" width="17.5" style="12" customWidth="1"/>
    <col min="14054" max="14054" width="18.38671875" style="12" customWidth="1"/>
    <col min="14055" max="14055" width="17.88671875" style="12" customWidth="1"/>
    <col min="14056" max="14056" width="17.21875" style="12" customWidth="1"/>
    <col min="14057" max="14057" width="16.88671875" style="12" customWidth="1"/>
    <col min="14058" max="14058" width="17.88671875" style="12" customWidth="1"/>
    <col min="14059" max="14062" width="16.88671875" style="12" customWidth="1"/>
    <col min="14063" max="14064" width="17.5" style="12" customWidth="1"/>
    <col min="14065" max="14065" width="18.609375" style="12" customWidth="1"/>
    <col min="14066" max="14066" width="17.71875" style="12" customWidth="1"/>
    <col min="14067" max="14067" width="17.109375" style="12" customWidth="1"/>
    <col min="14068" max="14070" width="16.71875" style="12" customWidth="1"/>
    <col min="14071" max="14071" width="12.5" style="12" customWidth="1"/>
    <col min="14072" max="14296" width="8.88671875" style="12"/>
    <col min="14297" max="14297" width="32" style="12" customWidth="1"/>
    <col min="14298" max="14298" width="19.88671875" style="12" customWidth="1"/>
    <col min="14299" max="14299" width="18" style="12" customWidth="1"/>
    <col min="14300" max="14300" width="19.21875" style="12" customWidth="1"/>
    <col min="14301" max="14303" width="18.109375" style="12" customWidth="1"/>
    <col min="14304" max="14304" width="18.5" style="12" customWidth="1"/>
    <col min="14305" max="14305" width="18.88671875" style="12" customWidth="1"/>
    <col min="14306" max="14308" width="18.38671875" style="12" customWidth="1"/>
    <col min="14309" max="14309" width="17.5" style="12" customWidth="1"/>
    <col min="14310" max="14310" width="18.38671875" style="12" customWidth="1"/>
    <col min="14311" max="14311" width="17.88671875" style="12" customWidth="1"/>
    <col min="14312" max="14312" width="17.21875" style="12" customWidth="1"/>
    <col min="14313" max="14313" width="16.88671875" style="12" customWidth="1"/>
    <col min="14314" max="14314" width="17.88671875" style="12" customWidth="1"/>
    <col min="14315" max="14318" width="16.88671875" style="12" customWidth="1"/>
    <col min="14319" max="14320" width="17.5" style="12" customWidth="1"/>
    <col min="14321" max="14321" width="18.609375" style="12" customWidth="1"/>
    <col min="14322" max="14322" width="17.71875" style="12" customWidth="1"/>
    <col min="14323" max="14323" width="17.109375" style="12" customWidth="1"/>
    <col min="14324" max="14326" width="16.71875" style="12" customWidth="1"/>
    <col min="14327" max="14327" width="12.5" style="12" customWidth="1"/>
    <col min="14328" max="14552" width="8.88671875" style="12"/>
    <col min="14553" max="14553" width="32" style="12" customWidth="1"/>
    <col min="14554" max="14554" width="19.88671875" style="12" customWidth="1"/>
    <col min="14555" max="14555" width="18" style="12" customWidth="1"/>
    <col min="14556" max="14556" width="19.21875" style="12" customWidth="1"/>
    <col min="14557" max="14559" width="18.109375" style="12" customWidth="1"/>
    <col min="14560" max="14560" width="18.5" style="12" customWidth="1"/>
    <col min="14561" max="14561" width="18.88671875" style="12" customWidth="1"/>
    <col min="14562" max="14564" width="18.38671875" style="12" customWidth="1"/>
    <col min="14565" max="14565" width="17.5" style="12" customWidth="1"/>
    <col min="14566" max="14566" width="18.38671875" style="12" customWidth="1"/>
    <col min="14567" max="14567" width="17.88671875" style="12" customWidth="1"/>
    <col min="14568" max="14568" width="17.21875" style="12" customWidth="1"/>
    <col min="14569" max="14569" width="16.88671875" style="12" customWidth="1"/>
    <col min="14570" max="14570" width="17.88671875" style="12" customWidth="1"/>
    <col min="14571" max="14574" width="16.88671875" style="12" customWidth="1"/>
    <col min="14575" max="14576" width="17.5" style="12" customWidth="1"/>
    <col min="14577" max="14577" width="18.609375" style="12" customWidth="1"/>
    <col min="14578" max="14578" width="17.71875" style="12" customWidth="1"/>
    <col min="14579" max="14579" width="17.109375" style="12" customWidth="1"/>
    <col min="14580" max="14582" width="16.71875" style="12" customWidth="1"/>
    <col min="14583" max="14583" width="12.5" style="12" customWidth="1"/>
    <col min="14584" max="14808" width="8.88671875" style="12"/>
    <col min="14809" max="14809" width="32" style="12" customWidth="1"/>
    <col min="14810" max="14810" width="19.88671875" style="12" customWidth="1"/>
    <col min="14811" max="14811" width="18" style="12" customWidth="1"/>
    <col min="14812" max="14812" width="19.21875" style="12" customWidth="1"/>
    <col min="14813" max="14815" width="18.109375" style="12" customWidth="1"/>
    <col min="14816" max="14816" width="18.5" style="12" customWidth="1"/>
    <col min="14817" max="14817" width="18.88671875" style="12" customWidth="1"/>
    <col min="14818" max="14820" width="18.38671875" style="12" customWidth="1"/>
    <col min="14821" max="14821" width="17.5" style="12" customWidth="1"/>
    <col min="14822" max="14822" width="18.38671875" style="12" customWidth="1"/>
    <col min="14823" max="14823" width="17.88671875" style="12" customWidth="1"/>
    <col min="14824" max="14824" width="17.21875" style="12" customWidth="1"/>
    <col min="14825" max="14825" width="16.88671875" style="12" customWidth="1"/>
    <col min="14826" max="14826" width="17.88671875" style="12" customWidth="1"/>
    <col min="14827" max="14830" width="16.88671875" style="12" customWidth="1"/>
    <col min="14831" max="14832" width="17.5" style="12" customWidth="1"/>
    <col min="14833" max="14833" width="18.609375" style="12" customWidth="1"/>
    <col min="14834" max="14834" width="17.71875" style="12" customWidth="1"/>
    <col min="14835" max="14835" width="17.109375" style="12" customWidth="1"/>
    <col min="14836" max="14838" width="16.71875" style="12" customWidth="1"/>
    <col min="14839" max="14839" width="12.5" style="12" customWidth="1"/>
    <col min="14840" max="15064" width="8.88671875" style="12"/>
    <col min="15065" max="15065" width="32" style="12" customWidth="1"/>
    <col min="15066" max="15066" width="19.88671875" style="12" customWidth="1"/>
    <col min="15067" max="15067" width="18" style="12" customWidth="1"/>
    <col min="15068" max="15068" width="19.21875" style="12" customWidth="1"/>
    <col min="15069" max="15071" width="18.109375" style="12" customWidth="1"/>
    <col min="15072" max="15072" width="18.5" style="12" customWidth="1"/>
    <col min="15073" max="15073" width="18.88671875" style="12" customWidth="1"/>
    <col min="15074" max="15076" width="18.38671875" style="12" customWidth="1"/>
    <col min="15077" max="15077" width="17.5" style="12" customWidth="1"/>
    <col min="15078" max="15078" width="18.38671875" style="12" customWidth="1"/>
    <col min="15079" max="15079" width="17.88671875" style="12" customWidth="1"/>
    <col min="15080" max="15080" width="17.21875" style="12" customWidth="1"/>
    <col min="15081" max="15081" width="16.88671875" style="12" customWidth="1"/>
    <col min="15082" max="15082" width="17.88671875" style="12" customWidth="1"/>
    <col min="15083" max="15086" width="16.88671875" style="12" customWidth="1"/>
    <col min="15087" max="15088" width="17.5" style="12" customWidth="1"/>
    <col min="15089" max="15089" width="18.609375" style="12" customWidth="1"/>
    <col min="15090" max="15090" width="17.71875" style="12" customWidth="1"/>
    <col min="15091" max="15091" width="17.109375" style="12" customWidth="1"/>
    <col min="15092" max="15094" width="16.71875" style="12" customWidth="1"/>
    <col min="15095" max="15095" width="12.5" style="12" customWidth="1"/>
    <col min="15096" max="15320" width="8.88671875" style="12"/>
    <col min="15321" max="15321" width="32" style="12" customWidth="1"/>
    <col min="15322" max="15322" width="19.88671875" style="12" customWidth="1"/>
    <col min="15323" max="15323" width="18" style="12" customWidth="1"/>
    <col min="15324" max="15324" width="19.21875" style="12" customWidth="1"/>
    <col min="15325" max="15327" width="18.109375" style="12" customWidth="1"/>
    <col min="15328" max="15328" width="18.5" style="12" customWidth="1"/>
    <col min="15329" max="15329" width="18.88671875" style="12" customWidth="1"/>
    <col min="15330" max="15332" width="18.38671875" style="12" customWidth="1"/>
    <col min="15333" max="15333" width="17.5" style="12" customWidth="1"/>
    <col min="15334" max="15334" width="18.38671875" style="12" customWidth="1"/>
    <col min="15335" max="15335" width="17.88671875" style="12" customWidth="1"/>
    <col min="15336" max="15336" width="17.21875" style="12" customWidth="1"/>
    <col min="15337" max="15337" width="16.88671875" style="12" customWidth="1"/>
    <col min="15338" max="15338" width="17.88671875" style="12" customWidth="1"/>
    <col min="15339" max="15342" width="16.88671875" style="12" customWidth="1"/>
    <col min="15343" max="15344" width="17.5" style="12" customWidth="1"/>
    <col min="15345" max="15345" width="18.609375" style="12" customWidth="1"/>
    <col min="15346" max="15346" width="17.71875" style="12" customWidth="1"/>
    <col min="15347" max="15347" width="17.109375" style="12" customWidth="1"/>
    <col min="15348" max="15350" width="16.71875" style="12" customWidth="1"/>
    <col min="15351" max="15351" width="12.5" style="12" customWidth="1"/>
    <col min="15352" max="15576" width="8.88671875" style="12"/>
    <col min="15577" max="15577" width="32" style="12" customWidth="1"/>
    <col min="15578" max="15578" width="19.88671875" style="12" customWidth="1"/>
    <col min="15579" max="15579" width="18" style="12" customWidth="1"/>
    <col min="15580" max="15580" width="19.21875" style="12" customWidth="1"/>
    <col min="15581" max="15583" width="18.109375" style="12" customWidth="1"/>
    <col min="15584" max="15584" width="18.5" style="12" customWidth="1"/>
    <col min="15585" max="15585" width="18.88671875" style="12" customWidth="1"/>
    <col min="15586" max="15588" width="18.38671875" style="12" customWidth="1"/>
    <col min="15589" max="15589" width="17.5" style="12" customWidth="1"/>
    <col min="15590" max="15590" width="18.38671875" style="12" customWidth="1"/>
    <col min="15591" max="15591" width="17.88671875" style="12" customWidth="1"/>
    <col min="15592" max="15592" width="17.21875" style="12" customWidth="1"/>
    <col min="15593" max="15593" width="16.88671875" style="12" customWidth="1"/>
    <col min="15594" max="15594" width="17.88671875" style="12" customWidth="1"/>
    <col min="15595" max="15598" width="16.88671875" style="12" customWidth="1"/>
    <col min="15599" max="15600" width="17.5" style="12" customWidth="1"/>
    <col min="15601" max="15601" width="18.609375" style="12" customWidth="1"/>
    <col min="15602" max="15602" width="17.71875" style="12" customWidth="1"/>
    <col min="15603" max="15603" width="17.109375" style="12" customWidth="1"/>
    <col min="15604" max="15606" width="16.71875" style="12" customWidth="1"/>
    <col min="15607" max="15607" width="12.5" style="12" customWidth="1"/>
    <col min="15608" max="15832" width="8.88671875" style="12"/>
    <col min="15833" max="15833" width="32" style="12" customWidth="1"/>
    <col min="15834" max="15834" width="19.88671875" style="12" customWidth="1"/>
    <col min="15835" max="15835" width="18" style="12" customWidth="1"/>
    <col min="15836" max="15836" width="19.21875" style="12" customWidth="1"/>
    <col min="15837" max="15839" width="18.109375" style="12" customWidth="1"/>
    <col min="15840" max="15840" width="18.5" style="12" customWidth="1"/>
    <col min="15841" max="15841" width="18.88671875" style="12" customWidth="1"/>
    <col min="15842" max="15844" width="18.38671875" style="12" customWidth="1"/>
    <col min="15845" max="15845" width="17.5" style="12" customWidth="1"/>
    <col min="15846" max="15846" width="18.38671875" style="12" customWidth="1"/>
    <col min="15847" max="15847" width="17.88671875" style="12" customWidth="1"/>
    <col min="15848" max="15848" width="17.21875" style="12" customWidth="1"/>
    <col min="15849" max="15849" width="16.88671875" style="12" customWidth="1"/>
    <col min="15850" max="15850" width="17.88671875" style="12" customWidth="1"/>
    <col min="15851" max="15854" width="16.88671875" style="12" customWidth="1"/>
    <col min="15855" max="15856" width="17.5" style="12" customWidth="1"/>
    <col min="15857" max="15857" width="18.609375" style="12" customWidth="1"/>
    <col min="15858" max="15858" width="17.71875" style="12" customWidth="1"/>
    <col min="15859" max="15859" width="17.109375" style="12" customWidth="1"/>
    <col min="15860" max="15862" width="16.71875" style="12" customWidth="1"/>
    <col min="15863" max="15863" width="12.5" style="12" customWidth="1"/>
    <col min="15864" max="16088" width="8.88671875" style="12"/>
    <col min="16089" max="16089" width="32" style="12" customWidth="1"/>
    <col min="16090" max="16090" width="19.88671875" style="12" customWidth="1"/>
    <col min="16091" max="16091" width="18" style="12" customWidth="1"/>
    <col min="16092" max="16092" width="19.21875" style="12" customWidth="1"/>
    <col min="16093" max="16095" width="18.109375" style="12" customWidth="1"/>
    <col min="16096" max="16096" width="18.5" style="12" customWidth="1"/>
    <col min="16097" max="16097" width="18.88671875" style="12" customWidth="1"/>
    <col min="16098" max="16100" width="18.38671875" style="12" customWidth="1"/>
    <col min="16101" max="16101" width="17.5" style="12" customWidth="1"/>
    <col min="16102" max="16102" width="18.38671875" style="12" customWidth="1"/>
    <col min="16103" max="16103" width="17.88671875" style="12" customWidth="1"/>
    <col min="16104" max="16104" width="17.21875" style="12" customWidth="1"/>
    <col min="16105" max="16105" width="16.88671875" style="12" customWidth="1"/>
    <col min="16106" max="16106" width="17.88671875" style="12" customWidth="1"/>
    <col min="16107" max="16110" width="16.88671875" style="12" customWidth="1"/>
    <col min="16111" max="16112" width="17.5" style="12" customWidth="1"/>
    <col min="16113" max="16113" width="18.609375" style="12" customWidth="1"/>
    <col min="16114" max="16114" width="17.71875" style="12" customWidth="1"/>
    <col min="16115" max="16115" width="17.109375" style="12" customWidth="1"/>
    <col min="16116" max="16118" width="16.71875" style="12" customWidth="1"/>
    <col min="16119" max="16119" width="12.5" style="12" customWidth="1"/>
    <col min="16120" max="16384" width="8.88671875" style="12"/>
  </cols>
  <sheetData>
    <row r="1" spans="1:20" s="499" customFormat="1" ht="17.350000000000001">
      <c r="A1" s="497" t="s">
        <v>477</v>
      </c>
      <c r="B1" s="498"/>
      <c r="C1" s="498"/>
      <c r="D1" s="498"/>
      <c r="E1" s="498"/>
      <c r="F1" s="498"/>
      <c r="G1" s="498"/>
      <c r="H1" s="498"/>
      <c r="I1" s="498"/>
      <c r="J1" s="498"/>
      <c r="K1" s="498"/>
      <c r="L1" s="498"/>
      <c r="M1" s="498"/>
      <c r="P1" s="500"/>
      <c r="Q1" s="500"/>
      <c r="R1" s="500"/>
      <c r="S1" s="500"/>
      <c r="T1" s="500"/>
    </row>
    <row r="2" spans="1:20" s="499" customFormat="1" ht="17.350000000000001">
      <c r="A2" s="497" t="str">
        <f>'[169]01. Tổng hợp'!A2</f>
        <v>DỰ ÁN: TRỤ SỞ LÀM VIỆC VÀ KINH DOANH DỊCH VỤ</v>
      </c>
      <c r="B2" s="498"/>
      <c r="C2" s="498"/>
      <c r="D2" s="498"/>
      <c r="E2" s="498"/>
      <c r="F2" s="498"/>
      <c r="G2" s="498"/>
      <c r="H2" s="498"/>
      <c r="I2" s="498"/>
      <c r="J2" s="498"/>
      <c r="K2" s="498"/>
      <c r="L2" s="498"/>
      <c r="M2" s="498"/>
      <c r="P2" s="500"/>
      <c r="Q2" s="500"/>
      <c r="R2" s="500"/>
      <c r="S2" s="500"/>
      <c r="T2" s="500"/>
    </row>
    <row r="3" spans="1:20" s="499" customFormat="1" ht="17.350000000000001">
      <c r="A3" s="497" t="str">
        <f>'[169]01. Tổng hợp'!A3</f>
        <v>ĐỊA ĐIỂM: ĐƯỜNG LÊ VĂN MIẾN, KHỐI YÊN SƠN, PHƯỜNG VINH PHÚ, TỈNH NGHỆ AN, VIỆT NAM</v>
      </c>
      <c r="B3" s="498"/>
      <c r="C3" s="498"/>
      <c r="D3" s="498"/>
      <c r="E3" s="498"/>
      <c r="F3" s="498"/>
      <c r="G3" s="498"/>
      <c r="H3" s="498"/>
      <c r="I3" s="498"/>
      <c r="J3" s="498"/>
      <c r="K3" s="498"/>
      <c r="L3" s="498"/>
      <c r="M3" s="498"/>
      <c r="P3" s="500"/>
      <c r="Q3" s="500"/>
      <c r="R3" s="500"/>
      <c r="S3" s="500"/>
      <c r="T3" s="500"/>
    </row>
    <row r="4" spans="1:20" ht="15.7" thickBot="1"/>
    <row r="5" spans="1:20" ht="15.7" thickTop="1">
      <c r="A5" s="501">
        <v>1</v>
      </c>
      <c r="B5" s="502" t="s">
        <v>478</v>
      </c>
      <c r="C5" s="502"/>
      <c r="D5" s="693">
        <v>0.11</v>
      </c>
      <c r="E5" s="693"/>
      <c r="F5" s="694"/>
    </row>
    <row r="6" spans="1:20">
      <c r="A6" s="503">
        <v>2</v>
      </c>
      <c r="B6" s="695" t="s">
        <v>479</v>
      </c>
      <c r="C6" s="696"/>
      <c r="D6" s="697">
        <v>199052059562.81845</v>
      </c>
      <c r="E6" s="697"/>
      <c r="F6" s="698"/>
      <c r="G6" s="592">
        <f>TMĐT!D41</f>
        <v>346353156487.57202</v>
      </c>
      <c r="H6" s="225" t="s">
        <v>292</v>
      </c>
    </row>
    <row r="7" spans="1:20">
      <c r="A7" s="503">
        <v>3</v>
      </c>
      <c r="B7" s="689" t="s">
        <v>480</v>
      </c>
      <c r="C7" s="690"/>
      <c r="D7" s="699" t="s">
        <v>481</v>
      </c>
      <c r="E7" s="699"/>
      <c r="F7" s="700"/>
      <c r="G7" s="593">
        <f>G6-G8</f>
        <v>147301096924.75357</v>
      </c>
      <c r="H7" s="225" t="s">
        <v>524</v>
      </c>
      <c r="I7" s="504">
        <v>0.214</v>
      </c>
    </row>
    <row r="8" spans="1:20">
      <c r="A8" s="503">
        <v>4</v>
      </c>
      <c r="B8" s="689" t="s">
        <v>482</v>
      </c>
      <c r="C8" s="690"/>
      <c r="D8" s="691" t="s">
        <v>483</v>
      </c>
      <c r="E8" s="691"/>
      <c r="F8" s="692"/>
      <c r="G8" s="593">
        <f>D6</f>
        <v>199052059562.81845</v>
      </c>
      <c r="H8" s="225" t="s">
        <v>304</v>
      </c>
    </row>
    <row r="9" spans="1:20">
      <c r="A9" s="503">
        <v>4</v>
      </c>
      <c r="B9" s="689" t="s">
        <v>484</v>
      </c>
      <c r="C9" s="690"/>
      <c r="D9" s="699" t="s">
        <v>485</v>
      </c>
      <c r="E9" s="699"/>
      <c r="F9" s="701"/>
    </row>
    <row r="10" spans="1:20">
      <c r="A10" s="503">
        <v>5</v>
      </c>
      <c r="B10" s="689" t="s">
        <v>486</v>
      </c>
      <c r="C10" s="690"/>
      <c r="D10" s="702" t="s">
        <v>487</v>
      </c>
      <c r="E10" s="702"/>
      <c r="F10" s="703"/>
    </row>
    <row r="11" spans="1:20">
      <c r="A11" s="503">
        <v>6</v>
      </c>
      <c r="B11" s="689" t="s">
        <v>488</v>
      </c>
      <c r="C11" s="690"/>
      <c r="D11" s="704" t="s">
        <v>487</v>
      </c>
      <c r="E11" s="704"/>
      <c r="F11" s="705"/>
      <c r="J11" s="505"/>
    </row>
    <row r="12" spans="1:20" ht="15.7" thickBot="1">
      <c r="A12" s="506">
        <v>7</v>
      </c>
      <c r="B12" s="706" t="s">
        <v>489</v>
      </c>
      <c r="C12" s="707"/>
      <c r="D12" s="708">
        <v>0.11</v>
      </c>
      <c r="E12" s="708"/>
      <c r="F12" s="709"/>
      <c r="J12" s="505"/>
      <c r="K12" s="505"/>
    </row>
    <row r="13" spans="1:20" s="507" customFormat="1" ht="15.7" thickTop="1">
      <c r="C13" s="508"/>
      <c r="D13" s="507">
        <v>1</v>
      </c>
      <c r="E13" s="507">
        <v>2</v>
      </c>
      <c r="F13" s="507">
        <v>3</v>
      </c>
      <c r="G13" s="507">
        <v>4</v>
      </c>
      <c r="H13" s="507">
        <v>5</v>
      </c>
      <c r="I13" s="507">
        <v>6</v>
      </c>
      <c r="J13" s="507">
        <v>7</v>
      </c>
      <c r="K13" s="507">
        <v>8</v>
      </c>
      <c r="L13" s="507">
        <v>9</v>
      </c>
      <c r="M13" s="507">
        <v>10</v>
      </c>
      <c r="N13" s="507">
        <v>11</v>
      </c>
      <c r="O13" s="507">
        <v>12</v>
      </c>
    </row>
    <row r="14" spans="1:20" s="507" customFormat="1">
      <c r="B14" s="507" t="s">
        <v>490</v>
      </c>
      <c r="C14" s="508"/>
      <c r="D14" s="509"/>
      <c r="E14" s="509"/>
      <c r="F14" s="509"/>
      <c r="G14" s="509"/>
      <c r="H14" s="509"/>
      <c r="I14" s="509"/>
      <c r="J14" s="509"/>
      <c r="K14" s="509"/>
      <c r="L14" s="509"/>
      <c r="M14" s="509"/>
      <c r="N14" s="509"/>
      <c r="O14" s="509"/>
    </row>
    <row r="15" spans="1:20" s="510" customFormat="1" ht="15">
      <c r="A15" s="710" t="s">
        <v>3</v>
      </c>
      <c r="B15" s="713" t="s">
        <v>491</v>
      </c>
      <c r="C15" s="713" t="s">
        <v>492</v>
      </c>
      <c r="D15" s="714" t="s">
        <v>493</v>
      </c>
      <c r="E15" s="714"/>
      <c r="F15" s="714"/>
      <c r="G15" s="714"/>
      <c r="H15" s="714"/>
      <c r="I15" s="714"/>
      <c r="J15" s="714"/>
      <c r="K15" s="714"/>
      <c r="L15" s="714"/>
      <c r="M15" s="714"/>
      <c r="N15" s="714"/>
      <c r="O15" s="714"/>
    </row>
    <row r="16" spans="1:20" s="512" customFormat="1" ht="15">
      <c r="A16" s="711"/>
      <c r="B16" s="713"/>
      <c r="C16" s="713"/>
      <c r="D16" s="511" t="s">
        <v>494</v>
      </c>
      <c r="E16" s="511" t="s">
        <v>495</v>
      </c>
      <c r="F16" s="511" t="s">
        <v>496</v>
      </c>
      <c r="G16" s="511" t="s">
        <v>497</v>
      </c>
      <c r="H16" s="511" t="s">
        <v>498</v>
      </c>
      <c r="I16" s="511" t="s">
        <v>499</v>
      </c>
      <c r="J16" s="511" t="s">
        <v>500</v>
      </c>
      <c r="K16" s="511" t="s">
        <v>501</v>
      </c>
      <c r="L16" s="511" t="s">
        <v>502</v>
      </c>
      <c r="M16" s="511" t="s">
        <v>503</v>
      </c>
      <c r="N16" s="511" t="s">
        <v>504</v>
      </c>
      <c r="O16" s="511" t="s">
        <v>505</v>
      </c>
    </row>
    <row r="17" spans="1:15" s="510" customFormat="1" ht="15">
      <c r="A17" s="712"/>
      <c r="B17" s="511" t="s">
        <v>506</v>
      </c>
      <c r="C17" s="511">
        <v>0</v>
      </c>
      <c r="D17" s="513">
        <v>1</v>
      </c>
      <c r="E17" s="513">
        <v>2</v>
      </c>
      <c r="F17" s="513">
        <v>3</v>
      </c>
      <c r="G17" s="513">
        <v>4</v>
      </c>
      <c r="H17" s="513">
        <v>5</v>
      </c>
      <c r="I17" s="513">
        <v>6</v>
      </c>
      <c r="J17" s="513">
        <v>7</v>
      </c>
      <c r="K17" s="513">
        <v>8</v>
      </c>
      <c r="L17" s="513">
        <v>9</v>
      </c>
      <c r="M17" s="513">
        <v>10</v>
      </c>
      <c r="N17" s="513">
        <v>11</v>
      </c>
      <c r="O17" s="513">
        <v>12</v>
      </c>
    </row>
    <row r="18" spans="1:15" s="6" customFormat="1">
      <c r="A18" s="514">
        <v>1</v>
      </c>
      <c r="B18" s="515" t="s">
        <v>507</v>
      </c>
      <c r="C18" s="516">
        <f>D6</f>
        <v>199052059562.81845</v>
      </c>
      <c r="D18" s="517">
        <f>G8</f>
        <v>199052059562.81845</v>
      </c>
      <c r="E18" s="517"/>
      <c r="F18" s="517"/>
      <c r="G18" s="517"/>
      <c r="H18" s="517"/>
      <c r="I18" s="517"/>
      <c r="J18" s="517"/>
      <c r="K18" s="517">
        <v>0</v>
      </c>
      <c r="L18" s="517">
        <v>0</v>
      </c>
      <c r="M18" s="517">
        <v>0</v>
      </c>
      <c r="N18" s="517">
        <v>0</v>
      </c>
      <c r="O18" s="517">
        <v>0</v>
      </c>
    </row>
    <row r="19" spans="1:15" s="6" customFormat="1">
      <c r="A19" s="518">
        <v>2</v>
      </c>
      <c r="B19" s="519" t="s">
        <v>314</v>
      </c>
      <c r="C19" s="520"/>
      <c r="D19" s="521">
        <f>+D18</f>
        <v>199052059562.81845</v>
      </c>
      <c r="E19" s="521">
        <f t="shared" ref="E19:O19" si="0">+D26+E18</f>
        <v>184123155095.60706</v>
      </c>
      <c r="F19" s="521">
        <f t="shared" si="0"/>
        <v>164217949139.3252</v>
      </c>
      <c r="G19" s="521">
        <f t="shared" si="0"/>
        <v>144312743183.04333</v>
      </c>
      <c r="H19" s="521">
        <f t="shared" si="0"/>
        <v>124407537226.76149</v>
      </c>
      <c r="I19" s="521">
        <f t="shared" si="0"/>
        <v>104502331270.47964</v>
      </c>
      <c r="J19" s="521">
        <f t="shared" si="0"/>
        <v>84597125314.1978</v>
      </c>
      <c r="K19" s="521">
        <f t="shared" si="0"/>
        <v>64691919357.915939</v>
      </c>
      <c r="L19" s="521">
        <f t="shared" si="0"/>
        <v>44786713401.634094</v>
      </c>
      <c r="M19" s="521">
        <f t="shared" si="0"/>
        <v>24881507445.352242</v>
      </c>
      <c r="N19" s="521">
        <f t="shared" si="0"/>
        <v>4976301489.0703888</v>
      </c>
      <c r="O19" s="521">
        <f t="shared" si="0"/>
        <v>-8.0108642578125E-5</v>
      </c>
    </row>
    <row r="20" spans="1:15" s="6" customFormat="1">
      <c r="A20" s="518">
        <v>3</v>
      </c>
      <c r="B20" s="519" t="s">
        <v>508</v>
      </c>
      <c r="C20" s="520">
        <f>+SUM(D20:O20)</f>
        <v>125900427673.4826</v>
      </c>
      <c r="D20" s="521">
        <f t="shared" ref="D20:O20" si="1">+D19*$D$12</f>
        <v>21895726551.91003</v>
      </c>
      <c r="E20" s="521">
        <f t="shared" si="1"/>
        <v>20253547060.516777</v>
      </c>
      <c r="F20" s="521">
        <f t="shared" si="1"/>
        <v>18063974405.325771</v>
      </c>
      <c r="G20" s="521">
        <f t="shared" si="1"/>
        <v>15874401750.134768</v>
      </c>
      <c r="H20" s="521">
        <f t="shared" si="1"/>
        <v>13684829094.943764</v>
      </c>
      <c r="I20" s="521">
        <f t="shared" si="1"/>
        <v>11495256439.752762</v>
      </c>
      <c r="J20" s="521">
        <f t="shared" si="1"/>
        <v>9305683784.561758</v>
      </c>
      <c r="K20" s="521">
        <f t="shared" si="1"/>
        <v>7116111129.3707533</v>
      </c>
      <c r="L20" s="521">
        <f t="shared" si="1"/>
        <v>4926538474.1797504</v>
      </c>
      <c r="M20" s="521">
        <f t="shared" si="1"/>
        <v>2736965818.9887466</v>
      </c>
      <c r="N20" s="521">
        <f t="shared" si="1"/>
        <v>547393163.79774272</v>
      </c>
      <c r="O20" s="521">
        <f t="shared" si="1"/>
        <v>-8.8119506835937502E-6</v>
      </c>
    </row>
    <row r="21" spans="1:15" s="6" customFormat="1">
      <c r="A21" s="518">
        <v>4</v>
      </c>
      <c r="B21" s="522" t="s">
        <v>509</v>
      </c>
      <c r="C21" s="520">
        <f>+SUM(D21:O21)</f>
        <v>324952487236.30109</v>
      </c>
      <c r="D21" s="520">
        <f t="shared" ref="D21:O21" si="2">+D22+D24</f>
        <v>36824631019.121414</v>
      </c>
      <c r="E21" s="520">
        <f t="shared" si="2"/>
        <v>40158753016.79863</v>
      </c>
      <c r="F21" s="520">
        <f>+F22+F24</f>
        <v>37969180361.60762</v>
      </c>
      <c r="G21" s="520">
        <f t="shared" si="2"/>
        <v>35779607706.416611</v>
      </c>
      <c r="H21" s="520">
        <f t="shared" si="2"/>
        <v>33590035051.225616</v>
      </c>
      <c r="I21" s="520">
        <f t="shared" si="2"/>
        <v>31400462396.034611</v>
      </c>
      <c r="J21" s="520">
        <f t="shared" si="2"/>
        <v>29210889740.843609</v>
      </c>
      <c r="K21" s="520">
        <f t="shared" si="2"/>
        <v>27021317085.652603</v>
      </c>
      <c r="L21" s="520">
        <f t="shared" si="2"/>
        <v>24831744430.461601</v>
      </c>
      <c r="M21" s="520">
        <f t="shared" si="2"/>
        <v>22642171775.270599</v>
      </c>
      <c r="N21" s="520">
        <f t="shared" si="2"/>
        <v>5523694652.8682117</v>
      </c>
      <c r="O21" s="520">
        <f t="shared" si="2"/>
        <v>0</v>
      </c>
    </row>
    <row r="22" spans="1:15" s="526" customFormat="1" ht="15">
      <c r="A22" s="523" t="s">
        <v>510</v>
      </c>
      <c r="B22" s="524" t="s">
        <v>511</v>
      </c>
      <c r="C22" s="525">
        <f>+SUM(D22:O22)</f>
        <v>199052059562.81845</v>
      </c>
      <c r="D22" s="525">
        <f t="shared" ref="D22:O22" si="3">+SUM(D23:D23)</f>
        <v>14928904467.211384</v>
      </c>
      <c r="E22" s="525">
        <f t="shared" si="3"/>
        <v>19905205956.281845</v>
      </c>
      <c r="F22" s="525">
        <f t="shared" si="3"/>
        <v>19905205956.281845</v>
      </c>
      <c r="G22" s="525">
        <f t="shared" si="3"/>
        <v>19905205956.281845</v>
      </c>
      <c r="H22" s="525">
        <f t="shared" si="3"/>
        <v>19905205956.281845</v>
      </c>
      <c r="I22" s="525">
        <f t="shared" si="3"/>
        <v>19905205956.281845</v>
      </c>
      <c r="J22" s="525">
        <f t="shared" si="3"/>
        <v>19905205956.281845</v>
      </c>
      <c r="K22" s="525">
        <f t="shared" si="3"/>
        <v>19905205956.281845</v>
      </c>
      <c r="L22" s="525">
        <f t="shared" si="3"/>
        <v>19905205956.281845</v>
      </c>
      <c r="M22" s="525">
        <f t="shared" si="3"/>
        <v>19905205956.281845</v>
      </c>
      <c r="N22" s="525">
        <f t="shared" si="3"/>
        <v>4976301489.0704613</v>
      </c>
      <c r="O22" s="525">
        <f t="shared" si="3"/>
        <v>0</v>
      </c>
    </row>
    <row r="23" spans="1:15" s="6" customFormat="1">
      <c r="A23" s="518"/>
      <c r="B23" s="527"/>
      <c r="C23" s="528"/>
      <c r="D23" s="521">
        <f>+D18/40*3</f>
        <v>14928904467.211384</v>
      </c>
      <c r="E23" s="521">
        <f>+$D$18/40*4</f>
        <v>19905205956.281845</v>
      </c>
      <c r="F23" s="521">
        <f t="shared" ref="F23:M23" si="4">+$D$18/40*4</f>
        <v>19905205956.281845</v>
      </c>
      <c r="G23" s="521">
        <f t="shared" si="4"/>
        <v>19905205956.281845</v>
      </c>
      <c r="H23" s="521">
        <f t="shared" si="4"/>
        <v>19905205956.281845</v>
      </c>
      <c r="I23" s="521">
        <f t="shared" si="4"/>
        <v>19905205956.281845</v>
      </c>
      <c r="J23" s="521">
        <f t="shared" si="4"/>
        <v>19905205956.281845</v>
      </c>
      <c r="K23" s="521">
        <f t="shared" si="4"/>
        <v>19905205956.281845</v>
      </c>
      <c r="L23" s="521">
        <f t="shared" si="4"/>
        <v>19905205956.281845</v>
      </c>
      <c r="M23" s="521">
        <f t="shared" si="4"/>
        <v>19905205956.281845</v>
      </c>
      <c r="N23" s="521">
        <f>+$D$18/40*1</f>
        <v>4976301489.0704613</v>
      </c>
      <c r="O23" s="521"/>
    </row>
    <row r="24" spans="1:15" s="526" customFormat="1" ht="15">
      <c r="A24" s="523" t="s">
        <v>512</v>
      </c>
      <c r="B24" s="529" t="s">
        <v>513</v>
      </c>
      <c r="C24" s="525">
        <f>+SUM(D24:O24)</f>
        <v>125900427673.48268</v>
      </c>
      <c r="D24" s="525">
        <f t="shared" ref="D24:O24" si="5">+SUM(D25:D25)</f>
        <v>21895726551.91003</v>
      </c>
      <c r="E24" s="525">
        <f t="shared" si="5"/>
        <v>20253547060.516781</v>
      </c>
      <c r="F24" s="525">
        <f t="shared" si="5"/>
        <v>18063974405.325775</v>
      </c>
      <c r="G24" s="525">
        <f t="shared" si="5"/>
        <v>15874401750.134769</v>
      </c>
      <c r="H24" s="525">
        <f t="shared" si="5"/>
        <v>13684829094.943769</v>
      </c>
      <c r="I24" s="525">
        <f t="shared" si="5"/>
        <v>11495256439.752766</v>
      </c>
      <c r="J24" s="525">
        <f t="shared" si="5"/>
        <v>9305683784.5617638</v>
      </c>
      <c r="K24" s="525">
        <f t="shared" si="5"/>
        <v>7116111129.37076</v>
      </c>
      <c r="L24" s="525">
        <f t="shared" si="5"/>
        <v>4926538474.1797571</v>
      </c>
      <c r="M24" s="525">
        <f t="shared" si="5"/>
        <v>2736965818.9887538</v>
      </c>
      <c r="N24" s="525">
        <f t="shared" si="5"/>
        <v>547393163.79775071</v>
      </c>
      <c r="O24" s="525">
        <f t="shared" si="5"/>
        <v>0</v>
      </c>
    </row>
    <row r="25" spans="1:15" s="6" customFormat="1">
      <c r="A25" s="518"/>
      <c r="B25" s="527"/>
      <c r="C25" s="519"/>
      <c r="D25" s="521">
        <f>+SUM(D23:$O$23)*$D$12</f>
        <v>21895726551.91003</v>
      </c>
      <c r="E25" s="521">
        <f>+SUM(E23:$O$23)*$D$12</f>
        <v>20253547060.516781</v>
      </c>
      <c r="F25" s="521">
        <f>+SUM(F23:$O$23)*$D$12</f>
        <v>18063974405.325775</v>
      </c>
      <c r="G25" s="521">
        <f>+SUM(G23:$O$23)*$D$12</f>
        <v>15874401750.134769</v>
      </c>
      <c r="H25" s="521">
        <f>+SUM(H23:$O$23)*$D$12</f>
        <v>13684829094.943769</v>
      </c>
      <c r="I25" s="521">
        <f>+SUM(I23:$O$23)*$D$12</f>
        <v>11495256439.752766</v>
      </c>
      <c r="J25" s="521">
        <f>+SUM(J23:$O$23)*$D$12</f>
        <v>9305683784.5617638</v>
      </c>
      <c r="K25" s="521">
        <f>+SUM(K23:$O$23)*$D$12</f>
        <v>7116111129.37076</v>
      </c>
      <c r="L25" s="521">
        <f>+SUM(L23:$O$23)*$D$12</f>
        <v>4926538474.1797571</v>
      </c>
      <c r="M25" s="521">
        <f>+SUM(M23:$O$23)*$D$12</f>
        <v>2736965818.9887538</v>
      </c>
      <c r="N25" s="521">
        <f>+SUM(N23:$O$23)*$D$12</f>
        <v>547393163.79775071</v>
      </c>
      <c r="O25" s="521">
        <f>+SUM(O23:$O$23)*$D$12</f>
        <v>0</v>
      </c>
    </row>
    <row r="26" spans="1:15" s="526" customFormat="1" ht="15">
      <c r="A26" s="530" t="s">
        <v>514</v>
      </c>
      <c r="B26" s="531" t="s">
        <v>515</v>
      </c>
      <c r="C26" s="532"/>
      <c r="D26" s="533">
        <f t="shared" ref="D26:O26" si="6">D19+D20-D21</f>
        <v>184123155095.60706</v>
      </c>
      <c r="E26" s="533">
        <f t="shared" si="6"/>
        <v>164217949139.3252</v>
      </c>
      <c r="F26" s="533">
        <f t="shared" si="6"/>
        <v>144312743183.04333</v>
      </c>
      <c r="G26" s="533">
        <f t="shared" si="6"/>
        <v>124407537226.76149</v>
      </c>
      <c r="H26" s="533">
        <f t="shared" si="6"/>
        <v>104502331270.47964</v>
      </c>
      <c r="I26" s="533">
        <f t="shared" si="6"/>
        <v>84597125314.1978</v>
      </c>
      <c r="J26" s="533">
        <f t="shared" si="6"/>
        <v>64691919357.915939</v>
      </c>
      <c r="K26" s="533">
        <f t="shared" si="6"/>
        <v>44786713401.634094</v>
      </c>
      <c r="L26" s="533">
        <f t="shared" si="6"/>
        <v>24881507445.352242</v>
      </c>
      <c r="M26" s="533">
        <f t="shared" si="6"/>
        <v>4976301489.0703888</v>
      </c>
      <c r="N26" s="533">
        <f t="shared" si="6"/>
        <v>-8.0108642578125E-5</v>
      </c>
      <c r="O26" s="533">
        <f t="shared" si="6"/>
        <v>-8.8920593261718745E-5</v>
      </c>
    </row>
    <row r="27" spans="1:15">
      <c r="D27" s="505">
        <f>-D24</f>
        <v>-21895726551.91003</v>
      </c>
      <c r="E27" s="505">
        <f t="shared" ref="E27:O27" si="7">-E24</f>
        <v>-20253547060.516781</v>
      </c>
      <c r="F27" s="505">
        <f t="shared" si="7"/>
        <v>-18063974405.325775</v>
      </c>
      <c r="G27" s="505">
        <f t="shared" si="7"/>
        <v>-15874401750.134769</v>
      </c>
      <c r="H27" s="505">
        <f t="shared" si="7"/>
        <v>-13684829094.943769</v>
      </c>
      <c r="I27" s="505">
        <f t="shared" si="7"/>
        <v>-11495256439.752766</v>
      </c>
      <c r="J27" s="505">
        <f t="shared" si="7"/>
        <v>-9305683784.5617638</v>
      </c>
      <c r="K27" s="505">
        <f t="shared" si="7"/>
        <v>-7116111129.37076</v>
      </c>
      <c r="L27" s="505">
        <f t="shared" si="7"/>
        <v>-4926538474.1797571</v>
      </c>
      <c r="M27" s="505">
        <f t="shared" si="7"/>
        <v>-2736965818.9887538</v>
      </c>
      <c r="N27" s="505">
        <f t="shared" si="7"/>
        <v>-547393163.79775071</v>
      </c>
      <c r="O27" s="505">
        <f t="shared" si="7"/>
        <v>0</v>
      </c>
    </row>
    <row r="28" spans="1:15">
      <c r="L28" s="505"/>
    </row>
    <row r="31" spans="1:15">
      <c r="D31" s="504">
        <f>10*4</f>
        <v>40</v>
      </c>
    </row>
  </sheetData>
  <mergeCells count="19">
    <mergeCell ref="B12:C12"/>
    <mergeCell ref="D12:F12"/>
    <mergeCell ref="A15:A17"/>
    <mergeCell ref="B15:B16"/>
    <mergeCell ref="C15:C16"/>
    <mergeCell ref="D15:O15"/>
    <mergeCell ref="B9:C9"/>
    <mergeCell ref="D9:F9"/>
    <mergeCell ref="B10:C10"/>
    <mergeCell ref="D10:F10"/>
    <mergeCell ref="B11:C11"/>
    <mergeCell ref="D11:F11"/>
    <mergeCell ref="B8:C8"/>
    <mergeCell ref="D8:F8"/>
    <mergeCell ref="D5:F5"/>
    <mergeCell ref="B6:C6"/>
    <mergeCell ref="D6:F6"/>
    <mergeCell ref="B7:C7"/>
    <mergeCell ref="D7:F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8D3C1-E357-401A-8CD7-E3E67E1CB880}">
  <sheetPr>
    <tabColor rgb="FFFFFF00"/>
  </sheetPr>
  <dimension ref="A1:K77"/>
  <sheetViews>
    <sheetView zoomScale="90" zoomScaleNormal="90" workbookViewId="0">
      <pane ySplit="1" topLeftCell="A63" activePane="bottomLeft" state="frozen"/>
      <selection activeCell="A60" sqref="A60:F60"/>
      <selection pane="bottomLeft" activeCell="A60" sqref="A60:F60"/>
    </sheetView>
  </sheetViews>
  <sheetFormatPr defaultRowHeight="14"/>
  <cols>
    <col min="1" max="1" width="6.21875" style="129" customWidth="1"/>
    <col min="2" max="2" width="15.77734375" style="129" customWidth="1"/>
    <col min="3" max="3" width="7.77734375" style="129" customWidth="1"/>
    <col min="4" max="7" width="18.609375" style="129" customWidth="1"/>
    <col min="8" max="8" width="11.27734375" style="129" customWidth="1"/>
    <col min="9" max="244" width="8.77734375" style="129"/>
    <col min="245" max="245" width="4.109375" style="129" customWidth="1"/>
    <col min="246" max="246" width="19.109375" style="129" customWidth="1"/>
    <col min="247" max="247" width="6" style="129" customWidth="1"/>
    <col min="248" max="248" width="8.27734375" style="129" customWidth="1"/>
    <col min="249" max="249" width="10.77734375" style="129" customWidth="1"/>
    <col min="250" max="250" width="11" style="129" customWidth="1"/>
    <col min="251" max="251" width="10.77734375" style="129" customWidth="1"/>
    <col min="252" max="252" width="0.109375" style="129" customWidth="1"/>
    <col min="253" max="500" width="8.77734375" style="129"/>
    <col min="501" max="501" width="4.109375" style="129" customWidth="1"/>
    <col min="502" max="502" width="19.109375" style="129" customWidth="1"/>
    <col min="503" max="503" width="6" style="129" customWidth="1"/>
    <col min="504" max="504" width="8.27734375" style="129" customWidth="1"/>
    <col min="505" max="505" width="10.77734375" style="129" customWidth="1"/>
    <col min="506" max="506" width="11" style="129" customWidth="1"/>
    <col min="507" max="507" width="10.77734375" style="129" customWidth="1"/>
    <col min="508" max="508" width="0.109375" style="129" customWidth="1"/>
    <col min="509" max="756" width="8.77734375" style="129"/>
    <col min="757" max="757" width="4.109375" style="129" customWidth="1"/>
    <col min="758" max="758" width="19.109375" style="129" customWidth="1"/>
    <col min="759" max="759" width="6" style="129" customWidth="1"/>
    <col min="760" max="760" width="8.27734375" style="129" customWidth="1"/>
    <col min="761" max="761" width="10.77734375" style="129" customWidth="1"/>
    <col min="762" max="762" width="11" style="129" customWidth="1"/>
    <col min="763" max="763" width="10.77734375" style="129" customWidth="1"/>
    <col min="764" max="764" width="0.109375" style="129" customWidth="1"/>
    <col min="765" max="1012" width="8.77734375" style="129"/>
    <col min="1013" max="1013" width="4.109375" style="129" customWidth="1"/>
    <col min="1014" max="1014" width="19.109375" style="129" customWidth="1"/>
    <col min="1015" max="1015" width="6" style="129" customWidth="1"/>
    <col min="1016" max="1016" width="8.27734375" style="129" customWidth="1"/>
    <col min="1017" max="1017" width="10.77734375" style="129" customWidth="1"/>
    <col min="1018" max="1018" width="11" style="129" customWidth="1"/>
    <col min="1019" max="1019" width="10.77734375" style="129" customWidth="1"/>
    <col min="1020" max="1020" width="0.109375" style="129" customWidth="1"/>
    <col min="1021" max="1268" width="8.77734375" style="129"/>
    <col min="1269" max="1269" width="4.109375" style="129" customWidth="1"/>
    <col min="1270" max="1270" width="19.109375" style="129" customWidth="1"/>
    <col min="1271" max="1271" width="6" style="129" customWidth="1"/>
    <col min="1272" max="1272" width="8.27734375" style="129" customWidth="1"/>
    <col min="1273" max="1273" width="10.77734375" style="129" customWidth="1"/>
    <col min="1274" max="1274" width="11" style="129" customWidth="1"/>
    <col min="1275" max="1275" width="10.77734375" style="129" customWidth="1"/>
    <col min="1276" max="1276" width="0.109375" style="129" customWidth="1"/>
    <col min="1277" max="1524" width="8.77734375" style="129"/>
    <col min="1525" max="1525" width="4.109375" style="129" customWidth="1"/>
    <col min="1526" max="1526" width="19.109375" style="129" customWidth="1"/>
    <col min="1527" max="1527" width="6" style="129" customWidth="1"/>
    <col min="1528" max="1528" width="8.27734375" style="129" customWidth="1"/>
    <col min="1529" max="1529" width="10.77734375" style="129" customWidth="1"/>
    <col min="1530" max="1530" width="11" style="129" customWidth="1"/>
    <col min="1531" max="1531" width="10.77734375" style="129" customWidth="1"/>
    <col min="1532" max="1532" width="0.109375" style="129" customWidth="1"/>
    <col min="1533" max="1780" width="8.77734375" style="129"/>
    <col min="1781" max="1781" width="4.109375" style="129" customWidth="1"/>
    <col min="1782" max="1782" width="19.109375" style="129" customWidth="1"/>
    <col min="1783" max="1783" width="6" style="129" customWidth="1"/>
    <col min="1784" max="1784" width="8.27734375" style="129" customWidth="1"/>
    <col min="1785" max="1785" width="10.77734375" style="129" customWidth="1"/>
    <col min="1786" max="1786" width="11" style="129" customWidth="1"/>
    <col min="1787" max="1787" width="10.77734375" style="129" customWidth="1"/>
    <col min="1788" max="1788" width="0.109375" style="129" customWidth="1"/>
    <col min="1789" max="2036" width="8.77734375" style="129"/>
    <col min="2037" max="2037" width="4.109375" style="129" customWidth="1"/>
    <col min="2038" max="2038" width="19.109375" style="129" customWidth="1"/>
    <col min="2039" max="2039" width="6" style="129" customWidth="1"/>
    <col min="2040" max="2040" width="8.27734375" style="129" customWidth="1"/>
    <col min="2041" max="2041" width="10.77734375" style="129" customWidth="1"/>
    <col min="2042" max="2042" width="11" style="129" customWidth="1"/>
    <col min="2043" max="2043" width="10.77734375" style="129" customWidth="1"/>
    <col min="2044" max="2044" width="0.109375" style="129" customWidth="1"/>
    <col min="2045" max="2292" width="8.77734375" style="129"/>
    <col min="2293" max="2293" width="4.109375" style="129" customWidth="1"/>
    <col min="2294" max="2294" width="19.109375" style="129" customWidth="1"/>
    <col min="2295" max="2295" width="6" style="129" customWidth="1"/>
    <col min="2296" max="2296" width="8.27734375" style="129" customWidth="1"/>
    <col min="2297" max="2297" width="10.77734375" style="129" customWidth="1"/>
    <col min="2298" max="2298" width="11" style="129" customWidth="1"/>
    <col min="2299" max="2299" width="10.77734375" style="129" customWidth="1"/>
    <col min="2300" max="2300" width="0.109375" style="129" customWidth="1"/>
    <col min="2301" max="2548" width="8.77734375" style="129"/>
    <col min="2549" max="2549" width="4.109375" style="129" customWidth="1"/>
    <col min="2550" max="2550" width="19.109375" style="129" customWidth="1"/>
    <col min="2551" max="2551" width="6" style="129" customWidth="1"/>
    <col min="2552" max="2552" width="8.27734375" style="129" customWidth="1"/>
    <col min="2553" max="2553" width="10.77734375" style="129" customWidth="1"/>
    <col min="2554" max="2554" width="11" style="129" customWidth="1"/>
    <col min="2555" max="2555" width="10.77734375" style="129" customWidth="1"/>
    <col min="2556" max="2556" width="0.109375" style="129" customWidth="1"/>
    <col min="2557" max="2804" width="8.77734375" style="129"/>
    <col min="2805" max="2805" width="4.109375" style="129" customWidth="1"/>
    <col min="2806" max="2806" width="19.109375" style="129" customWidth="1"/>
    <col min="2807" max="2807" width="6" style="129" customWidth="1"/>
    <col min="2808" max="2808" width="8.27734375" style="129" customWidth="1"/>
    <col min="2809" max="2809" width="10.77734375" style="129" customWidth="1"/>
    <col min="2810" max="2810" width="11" style="129" customWidth="1"/>
    <col min="2811" max="2811" width="10.77734375" style="129" customWidth="1"/>
    <col min="2812" max="2812" width="0.109375" style="129" customWidth="1"/>
    <col min="2813" max="3060" width="8.77734375" style="129"/>
    <col min="3061" max="3061" width="4.109375" style="129" customWidth="1"/>
    <col min="3062" max="3062" width="19.109375" style="129" customWidth="1"/>
    <col min="3063" max="3063" width="6" style="129" customWidth="1"/>
    <col min="3064" max="3064" width="8.27734375" style="129" customWidth="1"/>
    <col min="3065" max="3065" width="10.77734375" style="129" customWidth="1"/>
    <col min="3066" max="3066" width="11" style="129" customWidth="1"/>
    <col min="3067" max="3067" width="10.77734375" style="129" customWidth="1"/>
    <col min="3068" max="3068" width="0.109375" style="129" customWidth="1"/>
    <col min="3069" max="3316" width="8.77734375" style="129"/>
    <col min="3317" max="3317" width="4.109375" style="129" customWidth="1"/>
    <col min="3318" max="3318" width="19.109375" style="129" customWidth="1"/>
    <col min="3319" max="3319" width="6" style="129" customWidth="1"/>
    <col min="3320" max="3320" width="8.27734375" style="129" customWidth="1"/>
    <col min="3321" max="3321" width="10.77734375" style="129" customWidth="1"/>
    <col min="3322" max="3322" width="11" style="129" customWidth="1"/>
    <col min="3323" max="3323" width="10.77734375" style="129" customWidth="1"/>
    <col min="3324" max="3324" width="0.109375" style="129" customWidth="1"/>
    <col min="3325" max="3572" width="8.77734375" style="129"/>
    <col min="3573" max="3573" width="4.109375" style="129" customWidth="1"/>
    <col min="3574" max="3574" width="19.109375" style="129" customWidth="1"/>
    <col min="3575" max="3575" width="6" style="129" customWidth="1"/>
    <col min="3576" max="3576" width="8.27734375" style="129" customWidth="1"/>
    <col min="3577" max="3577" width="10.77734375" style="129" customWidth="1"/>
    <col min="3578" max="3578" width="11" style="129" customWidth="1"/>
    <col min="3579" max="3579" width="10.77734375" style="129" customWidth="1"/>
    <col min="3580" max="3580" width="0.109375" style="129" customWidth="1"/>
    <col min="3581" max="3828" width="8.77734375" style="129"/>
    <col min="3829" max="3829" width="4.109375" style="129" customWidth="1"/>
    <col min="3830" max="3830" width="19.109375" style="129" customWidth="1"/>
    <col min="3831" max="3831" width="6" style="129" customWidth="1"/>
    <col min="3832" max="3832" width="8.27734375" style="129" customWidth="1"/>
    <col min="3833" max="3833" width="10.77734375" style="129" customWidth="1"/>
    <col min="3834" max="3834" width="11" style="129" customWidth="1"/>
    <col min="3835" max="3835" width="10.77734375" style="129" customWidth="1"/>
    <col min="3836" max="3836" width="0.109375" style="129" customWidth="1"/>
    <col min="3837" max="4084" width="8.77734375" style="129"/>
    <col min="4085" max="4085" width="4.109375" style="129" customWidth="1"/>
    <col min="4086" max="4086" width="19.109375" style="129" customWidth="1"/>
    <col min="4087" max="4087" width="6" style="129" customWidth="1"/>
    <col min="4088" max="4088" width="8.27734375" style="129" customWidth="1"/>
    <col min="4089" max="4089" width="10.77734375" style="129" customWidth="1"/>
    <col min="4090" max="4090" width="11" style="129" customWidth="1"/>
    <col min="4091" max="4091" width="10.77734375" style="129" customWidth="1"/>
    <col min="4092" max="4092" width="0.109375" style="129" customWidth="1"/>
    <col min="4093" max="4340" width="8.77734375" style="129"/>
    <col min="4341" max="4341" width="4.109375" style="129" customWidth="1"/>
    <col min="4342" max="4342" width="19.109375" style="129" customWidth="1"/>
    <col min="4343" max="4343" width="6" style="129" customWidth="1"/>
    <col min="4344" max="4344" width="8.27734375" style="129" customWidth="1"/>
    <col min="4345" max="4345" width="10.77734375" style="129" customWidth="1"/>
    <col min="4346" max="4346" width="11" style="129" customWidth="1"/>
    <col min="4347" max="4347" width="10.77734375" style="129" customWidth="1"/>
    <col min="4348" max="4348" width="0.109375" style="129" customWidth="1"/>
    <col min="4349" max="4596" width="8.77734375" style="129"/>
    <col min="4597" max="4597" width="4.109375" style="129" customWidth="1"/>
    <col min="4598" max="4598" width="19.109375" style="129" customWidth="1"/>
    <col min="4599" max="4599" width="6" style="129" customWidth="1"/>
    <col min="4600" max="4600" width="8.27734375" style="129" customWidth="1"/>
    <col min="4601" max="4601" width="10.77734375" style="129" customWidth="1"/>
    <col min="4602" max="4602" width="11" style="129" customWidth="1"/>
    <col min="4603" max="4603" width="10.77734375" style="129" customWidth="1"/>
    <col min="4604" max="4604" width="0.109375" style="129" customWidth="1"/>
    <col min="4605" max="4852" width="8.77734375" style="129"/>
    <col min="4853" max="4853" width="4.109375" style="129" customWidth="1"/>
    <col min="4854" max="4854" width="19.109375" style="129" customWidth="1"/>
    <col min="4855" max="4855" width="6" style="129" customWidth="1"/>
    <col min="4856" max="4856" width="8.27734375" style="129" customWidth="1"/>
    <col min="4857" max="4857" width="10.77734375" style="129" customWidth="1"/>
    <col min="4858" max="4858" width="11" style="129" customWidth="1"/>
    <col min="4859" max="4859" width="10.77734375" style="129" customWidth="1"/>
    <col min="4860" max="4860" width="0.109375" style="129" customWidth="1"/>
    <col min="4861" max="5108" width="8.77734375" style="129"/>
    <col min="5109" max="5109" width="4.109375" style="129" customWidth="1"/>
    <col min="5110" max="5110" width="19.109375" style="129" customWidth="1"/>
    <col min="5111" max="5111" width="6" style="129" customWidth="1"/>
    <col min="5112" max="5112" width="8.27734375" style="129" customWidth="1"/>
    <col min="5113" max="5113" width="10.77734375" style="129" customWidth="1"/>
    <col min="5114" max="5114" width="11" style="129" customWidth="1"/>
    <col min="5115" max="5115" width="10.77734375" style="129" customWidth="1"/>
    <col min="5116" max="5116" width="0.109375" style="129" customWidth="1"/>
    <col min="5117" max="5364" width="8.77734375" style="129"/>
    <col min="5365" max="5365" width="4.109375" style="129" customWidth="1"/>
    <col min="5366" max="5366" width="19.109375" style="129" customWidth="1"/>
    <col min="5367" max="5367" width="6" style="129" customWidth="1"/>
    <col min="5368" max="5368" width="8.27734375" style="129" customWidth="1"/>
    <col min="5369" max="5369" width="10.77734375" style="129" customWidth="1"/>
    <col min="5370" max="5370" width="11" style="129" customWidth="1"/>
    <col min="5371" max="5371" width="10.77734375" style="129" customWidth="1"/>
    <col min="5372" max="5372" width="0.109375" style="129" customWidth="1"/>
    <col min="5373" max="5620" width="8.77734375" style="129"/>
    <col min="5621" max="5621" width="4.109375" style="129" customWidth="1"/>
    <col min="5622" max="5622" width="19.109375" style="129" customWidth="1"/>
    <col min="5623" max="5623" width="6" style="129" customWidth="1"/>
    <col min="5624" max="5624" width="8.27734375" style="129" customWidth="1"/>
    <col min="5625" max="5625" width="10.77734375" style="129" customWidth="1"/>
    <col min="5626" max="5626" width="11" style="129" customWidth="1"/>
    <col min="5627" max="5627" width="10.77734375" style="129" customWidth="1"/>
    <col min="5628" max="5628" width="0.109375" style="129" customWidth="1"/>
    <col min="5629" max="5876" width="8.77734375" style="129"/>
    <col min="5877" max="5877" width="4.109375" style="129" customWidth="1"/>
    <col min="5878" max="5878" width="19.109375" style="129" customWidth="1"/>
    <col min="5879" max="5879" width="6" style="129" customWidth="1"/>
    <col min="5880" max="5880" width="8.27734375" style="129" customWidth="1"/>
    <col min="5881" max="5881" width="10.77734375" style="129" customWidth="1"/>
    <col min="5882" max="5882" width="11" style="129" customWidth="1"/>
    <col min="5883" max="5883" width="10.77734375" style="129" customWidth="1"/>
    <col min="5884" max="5884" width="0.109375" style="129" customWidth="1"/>
    <col min="5885" max="6132" width="8.77734375" style="129"/>
    <col min="6133" max="6133" width="4.109375" style="129" customWidth="1"/>
    <col min="6134" max="6134" width="19.109375" style="129" customWidth="1"/>
    <col min="6135" max="6135" width="6" style="129" customWidth="1"/>
    <col min="6136" max="6136" width="8.27734375" style="129" customWidth="1"/>
    <col min="6137" max="6137" width="10.77734375" style="129" customWidth="1"/>
    <col min="6138" max="6138" width="11" style="129" customWidth="1"/>
    <col min="6139" max="6139" width="10.77734375" style="129" customWidth="1"/>
    <col min="6140" max="6140" width="0.109375" style="129" customWidth="1"/>
    <col min="6141" max="6388" width="8.77734375" style="129"/>
    <col min="6389" max="6389" width="4.109375" style="129" customWidth="1"/>
    <col min="6390" max="6390" width="19.109375" style="129" customWidth="1"/>
    <col min="6391" max="6391" width="6" style="129" customWidth="1"/>
    <col min="6392" max="6392" width="8.27734375" style="129" customWidth="1"/>
    <col min="6393" max="6393" width="10.77734375" style="129" customWidth="1"/>
    <col min="6394" max="6394" width="11" style="129" customWidth="1"/>
    <col min="6395" max="6395" width="10.77734375" style="129" customWidth="1"/>
    <col min="6396" max="6396" width="0.109375" style="129" customWidth="1"/>
    <col min="6397" max="6644" width="8.77734375" style="129"/>
    <col min="6645" max="6645" width="4.109375" style="129" customWidth="1"/>
    <col min="6646" max="6646" width="19.109375" style="129" customWidth="1"/>
    <col min="6647" max="6647" width="6" style="129" customWidth="1"/>
    <col min="6648" max="6648" width="8.27734375" style="129" customWidth="1"/>
    <col min="6649" max="6649" width="10.77734375" style="129" customWidth="1"/>
    <col min="6650" max="6650" width="11" style="129" customWidth="1"/>
    <col min="6651" max="6651" width="10.77734375" style="129" customWidth="1"/>
    <col min="6652" max="6652" width="0.109375" style="129" customWidth="1"/>
    <col min="6653" max="6900" width="8.77734375" style="129"/>
    <col min="6901" max="6901" width="4.109375" style="129" customWidth="1"/>
    <col min="6902" max="6902" width="19.109375" style="129" customWidth="1"/>
    <col min="6903" max="6903" width="6" style="129" customWidth="1"/>
    <col min="6904" max="6904" width="8.27734375" style="129" customWidth="1"/>
    <col min="6905" max="6905" width="10.77734375" style="129" customWidth="1"/>
    <col min="6906" max="6906" width="11" style="129" customWidth="1"/>
    <col min="6907" max="6907" width="10.77734375" style="129" customWidth="1"/>
    <col min="6908" max="6908" width="0.109375" style="129" customWidth="1"/>
    <col min="6909" max="7156" width="8.77734375" style="129"/>
    <col min="7157" max="7157" width="4.109375" style="129" customWidth="1"/>
    <col min="7158" max="7158" width="19.109375" style="129" customWidth="1"/>
    <col min="7159" max="7159" width="6" style="129" customWidth="1"/>
    <col min="7160" max="7160" width="8.27734375" style="129" customWidth="1"/>
    <col min="7161" max="7161" width="10.77734375" style="129" customWidth="1"/>
    <col min="7162" max="7162" width="11" style="129" customWidth="1"/>
    <col min="7163" max="7163" width="10.77734375" style="129" customWidth="1"/>
    <col min="7164" max="7164" width="0.109375" style="129" customWidth="1"/>
    <col min="7165" max="7412" width="8.77734375" style="129"/>
    <col min="7413" max="7413" width="4.109375" style="129" customWidth="1"/>
    <col min="7414" max="7414" width="19.109375" style="129" customWidth="1"/>
    <col min="7415" max="7415" width="6" style="129" customWidth="1"/>
    <col min="7416" max="7416" width="8.27734375" style="129" customWidth="1"/>
    <col min="7417" max="7417" width="10.77734375" style="129" customWidth="1"/>
    <col min="7418" max="7418" width="11" style="129" customWidth="1"/>
    <col min="7419" max="7419" width="10.77734375" style="129" customWidth="1"/>
    <col min="7420" max="7420" width="0.109375" style="129" customWidth="1"/>
    <col min="7421" max="7668" width="8.77734375" style="129"/>
    <col min="7669" max="7669" width="4.109375" style="129" customWidth="1"/>
    <col min="7670" max="7670" width="19.109375" style="129" customWidth="1"/>
    <col min="7671" max="7671" width="6" style="129" customWidth="1"/>
    <col min="7672" max="7672" width="8.27734375" style="129" customWidth="1"/>
    <col min="7673" max="7673" width="10.77734375" style="129" customWidth="1"/>
    <col min="7674" max="7674" width="11" style="129" customWidth="1"/>
    <col min="7675" max="7675" width="10.77734375" style="129" customWidth="1"/>
    <col min="7676" max="7676" width="0.109375" style="129" customWidth="1"/>
    <col min="7677" max="7924" width="8.77734375" style="129"/>
    <col min="7925" max="7925" width="4.109375" style="129" customWidth="1"/>
    <col min="7926" max="7926" width="19.109375" style="129" customWidth="1"/>
    <col min="7927" max="7927" width="6" style="129" customWidth="1"/>
    <col min="7928" max="7928" width="8.27734375" style="129" customWidth="1"/>
    <col min="7929" max="7929" width="10.77734375" style="129" customWidth="1"/>
    <col min="7930" max="7930" width="11" style="129" customWidth="1"/>
    <col min="7931" max="7931" width="10.77734375" style="129" customWidth="1"/>
    <col min="7932" max="7932" width="0.109375" style="129" customWidth="1"/>
    <col min="7933" max="8180" width="8.77734375" style="129"/>
    <col min="8181" max="8181" width="4.109375" style="129" customWidth="1"/>
    <col min="8182" max="8182" width="19.109375" style="129" customWidth="1"/>
    <col min="8183" max="8183" width="6" style="129" customWidth="1"/>
    <col min="8184" max="8184" width="8.27734375" style="129" customWidth="1"/>
    <col min="8185" max="8185" width="10.77734375" style="129" customWidth="1"/>
    <col min="8186" max="8186" width="11" style="129" customWidth="1"/>
    <col min="8187" max="8187" width="10.77734375" style="129" customWidth="1"/>
    <col min="8188" max="8188" width="0.109375" style="129" customWidth="1"/>
    <col min="8189" max="8436" width="8.77734375" style="129"/>
    <col min="8437" max="8437" width="4.109375" style="129" customWidth="1"/>
    <col min="8438" max="8438" width="19.109375" style="129" customWidth="1"/>
    <col min="8439" max="8439" width="6" style="129" customWidth="1"/>
    <col min="8440" max="8440" width="8.27734375" style="129" customWidth="1"/>
    <col min="8441" max="8441" width="10.77734375" style="129" customWidth="1"/>
    <col min="8442" max="8442" width="11" style="129" customWidth="1"/>
    <col min="8443" max="8443" width="10.77734375" style="129" customWidth="1"/>
    <col min="8444" max="8444" width="0.109375" style="129" customWidth="1"/>
    <col min="8445" max="8692" width="8.77734375" style="129"/>
    <col min="8693" max="8693" width="4.109375" style="129" customWidth="1"/>
    <col min="8694" max="8694" width="19.109375" style="129" customWidth="1"/>
    <col min="8695" max="8695" width="6" style="129" customWidth="1"/>
    <col min="8696" max="8696" width="8.27734375" style="129" customWidth="1"/>
    <col min="8697" max="8697" width="10.77734375" style="129" customWidth="1"/>
    <col min="8698" max="8698" width="11" style="129" customWidth="1"/>
    <col min="8699" max="8699" width="10.77734375" style="129" customWidth="1"/>
    <col min="8700" max="8700" width="0.109375" style="129" customWidth="1"/>
    <col min="8701" max="8948" width="8.77734375" style="129"/>
    <col min="8949" max="8949" width="4.109375" style="129" customWidth="1"/>
    <col min="8950" max="8950" width="19.109375" style="129" customWidth="1"/>
    <col min="8951" max="8951" width="6" style="129" customWidth="1"/>
    <col min="8952" max="8952" width="8.27734375" style="129" customWidth="1"/>
    <col min="8953" max="8953" width="10.77734375" style="129" customWidth="1"/>
    <col min="8954" max="8954" width="11" style="129" customWidth="1"/>
    <col min="8955" max="8955" width="10.77734375" style="129" customWidth="1"/>
    <col min="8956" max="8956" width="0.109375" style="129" customWidth="1"/>
    <col min="8957" max="9204" width="8.77734375" style="129"/>
    <col min="9205" max="9205" width="4.109375" style="129" customWidth="1"/>
    <col min="9206" max="9206" width="19.109375" style="129" customWidth="1"/>
    <col min="9207" max="9207" width="6" style="129" customWidth="1"/>
    <col min="9208" max="9208" width="8.27734375" style="129" customWidth="1"/>
    <col min="9209" max="9209" width="10.77734375" style="129" customWidth="1"/>
    <col min="9210" max="9210" width="11" style="129" customWidth="1"/>
    <col min="9211" max="9211" width="10.77734375" style="129" customWidth="1"/>
    <col min="9212" max="9212" width="0.109375" style="129" customWidth="1"/>
    <col min="9213" max="9460" width="8.77734375" style="129"/>
    <col min="9461" max="9461" width="4.109375" style="129" customWidth="1"/>
    <col min="9462" max="9462" width="19.109375" style="129" customWidth="1"/>
    <col min="9463" max="9463" width="6" style="129" customWidth="1"/>
    <col min="9464" max="9464" width="8.27734375" style="129" customWidth="1"/>
    <col min="9465" max="9465" width="10.77734375" style="129" customWidth="1"/>
    <col min="9466" max="9466" width="11" style="129" customWidth="1"/>
    <col min="9467" max="9467" width="10.77734375" style="129" customWidth="1"/>
    <col min="9468" max="9468" width="0.109375" style="129" customWidth="1"/>
    <col min="9469" max="9716" width="8.77734375" style="129"/>
    <col min="9717" max="9717" width="4.109375" style="129" customWidth="1"/>
    <col min="9718" max="9718" width="19.109375" style="129" customWidth="1"/>
    <col min="9719" max="9719" width="6" style="129" customWidth="1"/>
    <col min="9720" max="9720" width="8.27734375" style="129" customWidth="1"/>
    <col min="9721" max="9721" width="10.77734375" style="129" customWidth="1"/>
    <col min="9722" max="9722" width="11" style="129" customWidth="1"/>
    <col min="9723" max="9723" width="10.77734375" style="129" customWidth="1"/>
    <col min="9724" max="9724" width="0.109375" style="129" customWidth="1"/>
    <col min="9725" max="9972" width="8.77734375" style="129"/>
    <col min="9973" max="9973" width="4.109375" style="129" customWidth="1"/>
    <col min="9974" max="9974" width="19.109375" style="129" customWidth="1"/>
    <col min="9975" max="9975" width="6" style="129" customWidth="1"/>
    <col min="9976" max="9976" width="8.27734375" style="129" customWidth="1"/>
    <col min="9977" max="9977" width="10.77734375" style="129" customWidth="1"/>
    <col min="9978" max="9978" width="11" style="129" customWidth="1"/>
    <col min="9979" max="9979" width="10.77734375" style="129" customWidth="1"/>
    <col min="9980" max="9980" width="0.109375" style="129" customWidth="1"/>
    <col min="9981" max="10228" width="8.77734375" style="129"/>
    <col min="10229" max="10229" width="4.109375" style="129" customWidth="1"/>
    <col min="10230" max="10230" width="19.109375" style="129" customWidth="1"/>
    <col min="10231" max="10231" width="6" style="129" customWidth="1"/>
    <col min="10232" max="10232" width="8.27734375" style="129" customWidth="1"/>
    <col min="10233" max="10233" width="10.77734375" style="129" customWidth="1"/>
    <col min="10234" max="10234" width="11" style="129" customWidth="1"/>
    <col min="10235" max="10235" width="10.77734375" style="129" customWidth="1"/>
    <col min="10236" max="10236" width="0.109375" style="129" customWidth="1"/>
    <col min="10237" max="10484" width="8.77734375" style="129"/>
    <col min="10485" max="10485" width="4.109375" style="129" customWidth="1"/>
    <col min="10486" max="10486" width="19.109375" style="129" customWidth="1"/>
    <col min="10487" max="10487" width="6" style="129" customWidth="1"/>
    <col min="10488" max="10488" width="8.27734375" style="129" customWidth="1"/>
    <col min="10489" max="10489" width="10.77734375" style="129" customWidth="1"/>
    <col min="10490" max="10490" width="11" style="129" customWidth="1"/>
    <col min="10491" max="10491" width="10.77734375" style="129" customWidth="1"/>
    <col min="10492" max="10492" width="0.109375" style="129" customWidth="1"/>
    <col min="10493" max="10740" width="8.77734375" style="129"/>
    <col min="10741" max="10741" width="4.109375" style="129" customWidth="1"/>
    <col min="10742" max="10742" width="19.109375" style="129" customWidth="1"/>
    <col min="10743" max="10743" width="6" style="129" customWidth="1"/>
    <col min="10744" max="10744" width="8.27734375" style="129" customWidth="1"/>
    <col min="10745" max="10745" width="10.77734375" style="129" customWidth="1"/>
    <col min="10746" max="10746" width="11" style="129" customWidth="1"/>
    <col min="10747" max="10747" width="10.77734375" style="129" customWidth="1"/>
    <col min="10748" max="10748" width="0.109375" style="129" customWidth="1"/>
    <col min="10749" max="10996" width="8.77734375" style="129"/>
    <col min="10997" max="10997" width="4.109375" style="129" customWidth="1"/>
    <col min="10998" max="10998" width="19.109375" style="129" customWidth="1"/>
    <col min="10999" max="10999" width="6" style="129" customWidth="1"/>
    <col min="11000" max="11000" width="8.27734375" style="129" customWidth="1"/>
    <col min="11001" max="11001" width="10.77734375" style="129" customWidth="1"/>
    <col min="11002" max="11002" width="11" style="129" customWidth="1"/>
    <col min="11003" max="11003" width="10.77734375" style="129" customWidth="1"/>
    <col min="11004" max="11004" width="0.109375" style="129" customWidth="1"/>
    <col min="11005" max="11252" width="8.77734375" style="129"/>
    <col min="11253" max="11253" width="4.109375" style="129" customWidth="1"/>
    <col min="11254" max="11254" width="19.109375" style="129" customWidth="1"/>
    <col min="11255" max="11255" width="6" style="129" customWidth="1"/>
    <col min="11256" max="11256" width="8.27734375" style="129" customWidth="1"/>
    <col min="11257" max="11257" width="10.77734375" style="129" customWidth="1"/>
    <col min="11258" max="11258" width="11" style="129" customWidth="1"/>
    <col min="11259" max="11259" width="10.77734375" style="129" customWidth="1"/>
    <col min="11260" max="11260" width="0.109375" style="129" customWidth="1"/>
    <col min="11261" max="11508" width="8.77734375" style="129"/>
    <col min="11509" max="11509" width="4.109375" style="129" customWidth="1"/>
    <col min="11510" max="11510" width="19.109375" style="129" customWidth="1"/>
    <col min="11511" max="11511" width="6" style="129" customWidth="1"/>
    <col min="11512" max="11512" width="8.27734375" style="129" customWidth="1"/>
    <col min="11513" max="11513" width="10.77734375" style="129" customWidth="1"/>
    <col min="11514" max="11514" width="11" style="129" customWidth="1"/>
    <col min="11515" max="11515" width="10.77734375" style="129" customWidth="1"/>
    <col min="11516" max="11516" width="0.109375" style="129" customWidth="1"/>
    <col min="11517" max="11764" width="8.77734375" style="129"/>
    <col min="11765" max="11765" width="4.109375" style="129" customWidth="1"/>
    <col min="11766" max="11766" width="19.109375" style="129" customWidth="1"/>
    <col min="11767" max="11767" width="6" style="129" customWidth="1"/>
    <col min="11768" max="11768" width="8.27734375" style="129" customWidth="1"/>
    <col min="11769" max="11769" width="10.77734375" style="129" customWidth="1"/>
    <col min="11770" max="11770" width="11" style="129" customWidth="1"/>
    <col min="11771" max="11771" width="10.77734375" style="129" customWidth="1"/>
    <col min="11772" max="11772" width="0.109375" style="129" customWidth="1"/>
    <col min="11773" max="12020" width="8.77734375" style="129"/>
    <col min="12021" max="12021" width="4.109375" style="129" customWidth="1"/>
    <col min="12022" max="12022" width="19.109375" style="129" customWidth="1"/>
    <col min="12023" max="12023" width="6" style="129" customWidth="1"/>
    <col min="12024" max="12024" width="8.27734375" style="129" customWidth="1"/>
    <col min="12025" max="12025" width="10.77734375" style="129" customWidth="1"/>
    <col min="12026" max="12026" width="11" style="129" customWidth="1"/>
    <col min="12027" max="12027" width="10.77734375" style="129" customWidth="1"/>
    <col min="12028" max="12028" width="0.109375" style="129" customWidth="1"/>
    <col min="12029" max="12276" width="8.77734375" style="129"/>
    <col min="12277" max="12277" width="4.109375" style="129" customWidth="1"/>
    <col min="12278" max="12278" width="19.109375" style="129" customWidth="1"/>
    <col min="12279" max="12279" width="6" style="129" customWidth="1"/>
    <col min="12280" max="12280" width="8.27734375" style="129" customWidth="1"/>
    <col min="12281" max="12281" width="10.77734375" style="129" customWidth="1"/>
    <col min="12282" max="12282" width="11" style="129" customWidth="1"/>
    <col min="12283" max="12283" width="10.77734375" style="129" customWidth="1"/>
    <col min="12284" max="12284" width="0.109375" style="129" customWidth="1"/>
    <col min="12285" max="12532" width="8.77734375" style="129"/>
    <col min="12533" max="12533" width="4.109375" style="129" customWidth="1"/>
    <col min="12534" max="12534" width="19.109375" style="129" customWidth="1"/>
    <col min="12535" max="12535" width="6" style="129" customWidth="1"/>
    <col min="12536" max="12536" width="8.27734375" style="129" customWidth="1"/>
    <col min="12537" max="12537" width="10.77734375" style="129" customWidth="1"/>
    <col min="12538" max="12538" width="11" style="129" customWidth="1"/>
    <col min="12539" max="12539" width="10.77734375" style="129" customWidth="1"/>
    <col min="12540" max="12540" width="0.109375" style="129" customWidth="1"/>
    <col min="12541" max="12788" width="8.77734375" style="129"/>
    <col min="12789" max="12789" width="4.109375" style="129" customWidth="1"/>
    <col min="12790" max="12790" width="19.109375" style="129" customWidth="1"/>
    <col min="12791" max="12791" width="6" style="129" customWidth="1"/>
    <col min="12792" max="12792" width="8.27734375" style="129" customWidth="1"/>
    <col min="12793" max="12793" width="10.77734375" style="129" customWidth="1"/>
    <col min="12794" max="12794" width="11" style="129" customWidth="1"/>
    <col min="12795" max="12795" width="10.77734375" style="129" customWidth="1"/>
    <col min="12796" max="12796" width="0.109375" style="129" customWidth="1"/>
    <col min="12797" max="13044" width="8.77734375" style="129"/>
    <col min="13045" max="13045" width="4.109375" style="129" customWidth="1"/>
    <col min="13046" max="13046" width="19.109375" style="129" customWidth="1"/>
    <col min="13047" max="13047" width="6" style="129" customWidth="1"/>
    <col min="13048" max="13048" width="8.27734375" style="129" customWidth="1"/>
    <col min="13049" max="13049" width="10.77734375" style="129" customWidth="1"/>
    <col min="13050" max="13050" width="11" style="129" customWidth="1"/>
    <col min="13051" max="13051" width="10.77734375" style="129" customWidth="1"/>
    <col min="13052" max="13052" width="0.109375" style="129" customWidth="1"/>
    <col min="13053" max="13300" width="8.77734375" style="129"/>
    <col min="13301" max="13301" width="4.109375" style="129" customWidth="1"/>
    <col min="13302" max="13302" width="19.109375" style="129" customWidth="1"/>
    <col min="13303" max="13303" width="6" style="129" customWidth="1"/>
    <col min="13304" max="13304" width="8.27734375" style="129" customWidth="1"/>
    <col min="13305" max="13305" width="10.77734375" style="129" customWidth="1"/>
    <col min="13306" max="13306" width="11" style="129" customWidth="1"/>
    <col min="13307" max="13307" width="10.77734375" style="129" customWidth="1"/>
    <col min="13308" max="13308" width="0.109375" style="129" customWidth="1"/>
    <col min="13309" max="13556" width="8.77734375" style="129"/>
    <col min="13557" max="13557" width="4.109375" style="129" customWidth="1"/>
    <col min="13558" max="13558" width="19.109375" style="129" customWidth="1"/>
    <col min="13559" max="13559" width="6" style="129" customWidth="1"/>
    <col min="13560" max="13560" width="8.27734375" style="129" customWidth="1"/>
    <col min="13561" max="13561" width="10.77734375" style="129" customWidth="1"/>
    <col min="13562" max="13562" width="11" style="129" customWidth="1"/>
    <col min="13563" max="13563" width="10.77734375" style="129" customWidth="1"/>
    <col min="13564" max="13564" width="0.109375" style="129" customWidth="1"/>
    <col min="13565" max="13812" width="8.77734375" style="129"/>
    <col min="13813" max="13813" width="4.109375" style="129" customWidth="1"/>
    <col min="13814" max="13814" width="19.109375" style="129" customWidth="1"/>
    <col min="13815" max="13815" width="6" style="129" customWidth="1"/>
    <col min="13816" max="13816" width="8.27734375" style="129" customWidth="1"/>
    <col min="13817" max="13817" width="10.77734375" style="129" customWidth="1"/>
    <col min="13818" max="13818" width="11" style="129" customWidth="1"/>
    <col min="13819" max="13819" width="10.77734375" style="129" customWidth="1"/>
    <col min="13820" max="13820" width="0.109375" style="129" customWidth="1"/>
    <col min="13821" max="14068" width="8.77734375" style="129"/>
    <col min="14069" max="14069" width="4.109375" style="129" customWidth="1"/>
    <col min="14070" max="14070" width="19.109375" style="129" customWidth="1"/>
    <col min="14071" max="14071" width="6" style="129" customWidth="1"/>
    <col min="14072" max="14072" width="8.27734375" style="129" customWidth="1"/>
    <col min="14073" max="14073" width="10.77734375" style="129" customWidth="1"/>
    <col min="14074" max="14074" width="11" style="129" customWidth="1"/>
    <col min="14075" max="14075" width="10.77734375" style="129" customWidth="1"/>
    <col min="14076" max="14076" width="0.109375" style="129" customWidth="1"/>
    <col min="14077" max="14324" width="8.77734375" style="129"/>
    <col min="14325" max="14325" width="4.109375" style="129" customWidth="1"/>
    <col min="14326" max="14326" width="19.109375" style="129" customWidth="1"/>
    <col min="14327" max="14327" width="6" style="129" customWidth="1"/>
    <col min="14328" max="14328" width="8.27734375" style="129" customWidth="1"/>
    <col min="14329" max="14329" width="10.77734375" style="129" customWidth="1"/>
    <col min="14330" max="14330" width="11" style="129" customWidth="1"/>
    <col min="14331" max="14331" width="10.77734375" style="129" customWidth="1"/>
    <col min="14332" max="14332" width="0.109375" style="129" customWidth="1"/>
    <col min="14333" max="14580" width="8.77734375" style="129"/>
    <col min="14581" max="14581" width="4.109375" style="129" customWidth="1"/>
    <col min="14582" max="14582" width="19.109375" style="129" customWidth="1"/>
    <col min="14583" max="14583" width="6" style="129" customWidth="1"/>
    <col min="14584" max="14584" width="8.27734375" style="129" customWidth="1"/>
    <col min="14585" max="14585" width="10.77734375" style="129" customWidth="1"/>
    <col min="14586" max="14586" width="11" style="129" customWidth="1"/>
    <col min="14587" max="14587" width="10.77734375" style="129" customWidth="1"/>
    <col min="14588" max="14588" width="0.109375" style="129" customWidth="1"/>
    <col min="14589" max="14836" width="8.77734375" style="129"/>
    <col min="14837" max="14837" width="4.109375" style="129" customWidth="1"/>
    <col min="14838" max="14838" width="19.109375" style="129" customWidth="1"/>
    <col min="14839" max="14839" width="6" style="129" customWidth="1"/>
    <col min="14840" max="14840" width="8.27734375" style="129" customWidth="1"/>
    <col min="14841" max="14841" width="10.77734375" style="129" customWidth="1"/>
    <col min="14842" max="14842" width="11" style="129" customWidth="1"/>
    <col min="14843" max="14843" width="10.77734375" style="129" customWidth="1"/>
    <col min="14844" max="14844" width="0.109375" style="129" customWidth="1"/>
    <col min="14845" max="15092" width="8.77734375" style="129"/>
    <col min="15093" max="15093" width="4.109375" style="129" customWidth="1"/>
    <col min="15094" max="15094" width="19.109375" style="129" customWidth="1"/>
    <col min="15095" max="15095" width="6" style="129" customWidth="1"/>
    <col min="15096" max="15096" width="8.27734375" style="129" customWidth="1"/>
    <col min="15097" max="15097" width="10.77734375" style="129" customWidth="1"/>
    <col min="15098" max="15098" width="11" style="129" customWidth="1"/>
    <col min="15099" max="15099" width="10.77734375" style="129" customWidth="1"/>
    <col min="15100" max="15100" width="0.109375" style="129" customWidth="1"/>
    <col min="15101" max="15348" width="8.77734375" style="129"/>
    <col min="15349" max="15349" width="4.109375" style="129" customWidth="1"/>
    <col min="15350" max="15350" width="19.109375" style="129" customWidth="1"/>
    <col min="15351" max="15351" width="6" style="129" customWidth="1"/>
    <col min="15352" max="15352" width="8.27734375" style="129" customWidth="1"/>
    <col min="15353" max="15353" width="10.77734375" style="129" customWidth="1"/>
    <col min="15354" max="15354" width="11" style="129" customWidth="1"/>
    <col min="15355" max="15355" width="10.77734375" style="129" customWidth="1"/>
    <col min="15356" max="15356" width="0.109375" style="129" customWidth="1"/>
    <col min="15357" max="15604" width="8.77734375" style="129"/>
    <col min="15605" max="15605" width="4.109375" style="129" customWidth="1"/>
    <col min="15606" max="15606" width="19.109375" style="129" customWidth="1"/>
    <col min="15607" max="15607" width="6" style="129" customWidth="1"/>
    <col min="15608" max="15608" width="8.27734375" style="129" customWidth="1"/>
    <col min="15609" max="15609" width="10.77734375" style="129" customWidth="1"/>
    <col min="15610" max="15610" width="11" style="129" customWidth="1"/>
    <col min="15611" max="15611" width="10.77734375" style="129" customWidth="1"/>
    <col min="15612" max="15612" width="0.109375" style="129" customWidth="1"/>
    <col min="15613" max="15860" width="8.77734375" style="129"/>
    <col min="15861" max="15861" width="4.109375" style="129" customWidth="1"/>
    <col min="15862" max="15862" width="19.109375" style="129" customWidth="1"/>
    <col min="15863" max="15863" width="6" style="129" customWidth="1"/>
    <col min="15864" max="15864" width="8.27734375" style="129" customWidth="1"/>
    <col min="15865" max="15865" width="10.77734375" style="129" customWidth="1"/>
    <col min="15866" max="15866" width="11" style="129" customWidth="1"/>
    <col min="15867" max="15867" width="10.77734375" style="129" customWidth="1"/>
    <col min="15868" max="15868" width="0.109375" style="129" customWidth="1"/>
    <col min="15869" max="16116" width="8.77734375" style="129"/>
    <col min="16117" max="16117" width="4.109375" style="129" customWidth="1"/>
    <col min="16118" max="16118" width="19.109375" style="129" customWidth="1"/>
    <col min="16119" max="16119" width="6" style="129" customWidth="1"/>
    <col min="16120" max="16120" width="8.27734375" style="129" customWidth="1"/>
    <col min="16121" max="16121" width="10.77734375" style="129" customWidth="1"/>
    <col min="16122" max="16122" width="11" style="129" customWidth="1"/>
    <col min="16123" max="16123" width="10.77734375" style="129" customWidth="1"/>
    <col min="16124" max="16124" width="0.109375" style="129" customWidth="1"/>
    <col min="16125" max="16373" width="8.77734375" style="129"/>
    <col min="16374" max="16384" width="9" style="129" customWidth="1"/>
  </cols>
  <sheetData>
    <row r="1" spans="1:11" ht="31.5" customHeight="1">
      <c r="A1" s="128" t="s">
        <v>0</v>
      </c>
      <c r="B1" s="128" t="s">
        <v>183</v>
      </c>
      <c r="C1" s="128" t="s">
        <v>184</v>
      </c>
      <c r="D1" s="128" t="str">
        <f>'Văn phòng'!C18</f>
        <v>TSTĐ</v>
      </c>
      <c r="E1" s="128" t="str">
        <f>'Văn phòng'!D18</f>
        <v>TSSS1</v>
      </c>
      <c r="F1" s="128" t="str">
        <f>'Văn phòng'!E18</f>
        <v>TSSS2</v>
      </c>
      <c r="G1" s="128" t="str">
        <f>'Văn phòng'!F18</f>
        <v>TSSS3</v>
      </c>
    </row>
    <row r="2" spans="1:11" ht="41">
      <c r="A2" s="128" t="s">
        <v>35</v>
      </c>
      <c r="B2" s="130" t="s">
        <v>185</v>
      </c>
      <c r="C2" s="128" t="s">
        <v>186</v>
      </c>
      <c r="D2" s="131"/>
      <c r="E2" s="132">
        <f>'Văn phòng'!D46</f>
        <v>117000</v>
      </c>
      <c r="F2" s="132">
        <f>'Văn phòng'!E46</f>
        <v>153000</v>
      </c>
      <c r="G2" s="132">
        <f>'Văn phòng'!F46</f>
        <v>135000</v>
      </c>
      <c r="I2" s="198"/>
      <c r="J2" s="198"/>
      <c r="K2" s="198"/>
    </row>
    <row r="3" spans="1:11" ht="27.35">
      <c r="A3" s="128" t="s">
        <v>36</v>
      </c>
      <c r="B3" s="130" t="s">
        <v>187</v>
      </c>
      <c r="C3" s="133" t="s">
        <v>188</v>
      </c>
      <c r="D3" s="134"/>
      <c r="E3" s="132">
        <f>'Văn phòng'!D47</f>
        <v>1300</v>
      </c>
      <c r="F3" s="132">
        <f>'Văn phòng'!E47</f>
        <v>255</v>
      </c>
      <c r="G3" s="132">
        <f>'Văn phòng'!F47</f>
        <v>340.90909090909093</v>
      </c>
      <c r="I3" s="198"/>
      <c r="J3" s="198"/>
      <c r="K3" s="198"/>
    </row>
    <row r="4" spans="1:11" ht="26.25" customHeight="1">
      <c r="A4" s="128" t="s">
        <v>37</v>
      </c>
      <c r="B4" s="130" t="s">
        <v>189</v>
      </c>
      <c r="C4" s="128"/>
      <c r="D4" s="128"/>
      <c r="E4" s="135"/>
      <c r="F4" s="135"/>
      <c r="G4" s="135"/>
      <c r="I4" s="198"/>
      <c r="J4" s="198"/>
      <c r="K4" s="198"/>
    </row>
    <row r="5" spans="1:11" ht="27.35" hidden="1">
      <c r="A5" s="715" t="s">
        <v>190</v>
      </c>
      <c r="B5" s="130" t="str">
        <f>'Văn phòng'!B25</f>
        <v>Tính chất giao dịch</v>
      </c>
      <c r="C5" s="128"/>
      <c r="D5" s="128" t="str">
        <f>'Văn phòng'!C25</f>
        <v>Giao dịch bình thường trên thị trường</v>
      </c>
      <c r="E5" s="128" t="str">
        <f>'Văn phòng'!D25</f>
        <v>Giao dịch bình thường trên thị trường</v>
      </c>
      <c r="F5" s="128" t="str">
        <f>'Văn phòng'!E25</f>
        <v>Giao dịch bình thường trên thị trường</v>
      </c>
      <c r="G5" s="128" t="str">
        <f>'Văn phòng'!F25</f>
        <v>Giao dịch bình thường trên thị trường</v>
      </c>
      <c r="I5" s="198"/>
      <c r="J5" s="198"/>
      <c r="K5" s="198"/>
    </row>
    <row r="6" spans="1:11" ht="18" hidden="1" customHeight="1">
      <c r="A6" s="716"/>
      <c r="B6" s="136" t="s">
        <v>191</v>
      </c>
      <c r="C6" s="134" t="s">
        <v>192</v>
      </c>
      <c r="D6" s="137"/>
      <c r="E6" s="137">
        <v>0</v>
      </c>
      <c r="F6" s="137">
        <v>0</v>
      </c>
      <c r="G6" s="137">
        <v>0</v>
      </c>
      <c r="I6" s="199">
        <f>IF(E6=0,0,1)</f>
        <v>0</v>
      </c>
      <c r="J6" s="199">
        <f>IF(F6=0,0,1)</f>
        <v>0</v>
      </c>
      <c r="K6" s="199">
        <f>IF(G6=0,0,1)</f>
        <v>0</v>
      </c>
    </row>
    <row r="7" spans="1:11" ht="18" hidden="1" customHeight="1">
      <c r="A7" s="716"/>
      <c r="B7" s="136" t="s">
        <v>193</v>
      </c>
      <c r="C7" s="138" t="s">
        <v>188</v>
      </c>
      <c r="D7" s="134"/>
      <c r="E7" s="139">
        <f>$E$6*E3</f>
        <v>0</v>
      </c>
      <c r="F7" s="139">
        <f>$F$6*F3</f>
        <v>0</v>
      </c>
      <c r="G7" s="139">
        <f>$G$6*G3</f>
        <v>0</v>
      </c>
      <c r="I7" s="200">
        <f>ABS(E6)</f>
        <v>0</v>
      </c>
      <c r="J7" s="200">
        <f>ABS(F6)</f>
        <v>0</v>
      </c>
      <c r="K7" s="200">
        <f>ABS(G6)</f>
        <v>0</v>
      </c>
    </row>
    <row r="8" spans="1:11" hidden="1">
      <c r="A8" s="717"/>
      <c r="B8" s="136" t="s">
        <v>194</v>
      </c>
      <c r="C8" s="138" t="s">
        <v>188</v>
      </c>
      <c r="D8" s="134"/>
      <c r="E8" s="139">
        <f>E7+E3</f>
        <v>1300</v>
      </c>
      <c r="F8" s="139">
        <f t="shared" ref="F8:G8" si="0">F7+F3</f>
        <v>255</v>
      </c>
      <c r="G8" s="139">
        <f t="shared" si="0"/>
        <v>340.90909090909093</v>
      </c>
      <c r="I8" s="200">
        <f>IF(E6=0,100%,ABS(E6))</f>
        <v>1</v>
      </c>
      <c r="J8" s="200">
        <f>IF(F6=0,100%,ABS(F6))</f>
        <v>1</v>
      </c>
      <c r="K8" s="200">
        <f>IF(G6=0,100%,ABS(G6))</f>
        <v>1</v>
      </c>
    </row>
    <row r="9" spans="1:11" ht="27.35">
      <c r="A9" s="715" t="s">
        <v>190</v>
      </c>
      <c r="B9" s="130" t="s">
        <v>153</v>
      </c>
      <c r="C9" s="128"/>
      <c r="D9" s="128" t="str">
        <f>'Văn phòng'!C26</f>
        <v>Có Giấy chứng nhận Quyền sử dụng đất</v>
      </c>
      <c r="E9" s="128" t="str">
        <f>'Văn phòng'!D26</f>
        <v>Có Giấy chứng nhận Quyền sử dụng đất</v>
      </c>
      <c r="F9" s="128" t="str">
        <f>'Văn phòng'!E26</f>
        <v>Có Giấy chứng nhận Quyền sử dụng đất</v>
      </c>
      <c r="G9" s="128" t="str">
        <f>'Văn phòng'!F26</f>
        <v>Có Giấy chứng nhận Quyền sử dụng đất</v>
      </c>
      <c r="I9" s="195"/>
      <c r="J9" s="195"/>
      <c r="K9" s="195"/>
    </row>
    <row r="10" spans="1:11" ht="18" customHeight="1">
      <c r="A10" s="716"/>
      <c r="B10" s="136" t="s">
        <v>191</v>
      </c>
      <c r="C10" s="134" t="s">
        <v>192</v>
      </c>
      <c r="D10" s="134"/>
      <c r="E10" s="140">
        <v>0</v>
      </c>
      <c r="F10" s="140">
        <v>0</v>
      </c>
      <c r="G10" s="140">
        <v>0</v>
      </c>
      <c r="H10" s="141"/>
      <c r="I10" s="199">
        <f>IF(E10=0,0,1)</f>
        <v>0</v>
      </c>
      <c r="J10" s="199">
        <f>IF(F10=0,0,1)</f>
        <v>0</v>
      </c>
      <c r="K10" s="199">
        <f>IF(G10=0,0,1)</f>
        <v>0</v>
      </c>
    </row>
    <row r="11" spans="1:11" ht="18" customHeight="1">
      <c r="A11" s="716"/>
      <c r="B11" s="136" t="s">
        <v>193</v>
      </c>
      <c r="C11" s="138" t="s">
        <v>188</v>
      </c>
      <c r="D11" s="134"/>
      <c r="E11" s="139">
        <f>$E$3*E10</f>
        <v>0</v>
      </c>
      <c r="F11" s="139">
        <f>$F$3*F10</f>
        <v>0</v>
      </c>
      <c r="G11" s="139">
        <f>$G$3*G10</f>
        <v>0</v>
      </c>
      <c r="I11" s="200">
        <f>ABS(E10)</f>
        <v>0</v>
      </c>
      <c r="J11" s="200">
        <f>ABS(F10)</f>
        <v>0</v>
      </c>
      <c r="K11" s="200">
        <f>ABS(G10)</f>
        <v>0</v>
      </c>
    </row>
    <row r="12" spans="1:11" ht="13.2" customHeight="1">
      <c r="A12" s="717"/>
      <c r="B12" s="136" t="s">
        <v>194</v>
      </c>
      <c r="C12" s="138" t="s">
        <v>188</v>
      </c>
      <c r="D12" s="134"/>
      <c r="E12" s="139">
        <f>E11+E3</f>
        <v>1300</v>
      </c>
      <c r="F12" s="139">
        <f>F11+F3</f>
        <v>255</v>
      </c>
      <c r="G12" s="139">
        <f>G11+G3</f>
        <v>340.90909090909093</v>
      </c>
      <c r="I12" s="200">
        <f>IF(E10=0,100%,ABS(E10))</f>
        <v>1</v>
      </c>
      <c r="J12" s="200">
        <f>IF(F10=0,100%,ABS(F10))</f>
        <v>1</v>
      </c>
      <c r="K12" s="200">
        <f>IF(G10=0,100%,ABS(G10))</f>
        <v>1</v>
      </c>
    </row>
    <row r="13" spans="1:11" hidden="1">
      <c r="A13" s="715" t="s">
        <v>195</v>
      </c>
      <c r="B13" s="130" t="str">
        <f>'Văn phòng'!B27</f>
        <v>Mục đích sử dụng</v>
      </c>
      <c r="C13" s="134"/>
      <c r="D13" s="128" t="str">
        <f>'Văn phòng'!C27</f>
        <v>Đất cụm công nghiệp</v>
      </c>
      <c r="E13" s="128" t="str">
        <f>'Văn phòng'!D27</f>
        <v>Đất khu công nghiệp</v>
      </c>
      <c r="F13" s="128" t="str">
        <f>'Văn phòng'!E27</f>
        <v>Đất khu công nghiệp</v>
      </c>
      <c r="G13" s="128" t="str">
        <f>'Văn phòng'!F27</f>
        <v>Đất khu công nghiệp</v>
      </c>
      <c r="I13" s="200"/>
      <c r="J13" s="200"/>
      <c r="K13" s="200"/>
    </row>
    <row r="14" spans="1:11" ht="18" hidden="1" customHeight="1">
      <c r="A14" s="716"/>
      <c r="B14" s="136" t="s">
        <v>191</v>
      </c>
      <c r="C14" s="134" t="s">
        <v>192</v>
      </c>
      <c r="D14" s="134"/>
      <c r="E14" s="140">
        <v>0</v>
      </c>
      <c r="F14" s="140">
        <v>0</v>
      </c>
      <c r="G14" s="140">
        <v>0</v>
      </c>
      <c r="H14" s="141"/>
      <c r="I14" s="199">
        <f>IF(E14=0,0,1)</f>
        <v>0</v>
      </c>
      <c r="J14" s="199">
        <f>IF(F14=0,0,1)</f>
        <v>0</v>
      </c>
      <c r="K14" s="199">
        <f>IF(G14=0,0,1)</f>
        <v>0</v>
      </c>
    </row>
    <row r="15" spans="1:11" ht="18" hidden="1" customHeight="1">
      <c r="A15" s="716"/>
      <c r="B15" s="136" t="s">
        <v>193</v>
      </c>
      <c r="C15" s="138" t="s">
        <v>188</v>
      </c>
      <c r="D15" s="134"/>
      <c r="E15" s="139">
        <f>$E$3*E14</f>
        <v>0</v>
      </c>
      <c r="F15" s="139">
        <f>$F$3*F14</f>
        <v>0</v>
      </c>
      <c r="G15" s="139">
        <f>$G$3*G14</f>
        <v>0</v>
      </c>
      <c r="I15" s="200">
        <f>ABS(E14)</f>
        <v>0</v>
      </c>
      <c r="J15" s="200">
        <f>ABS(F14)</f>
        <v>0</v>
      </c>
      <c r="K15" s="200">
        <f>ABS(G14)</f>
        <v>0</v>
      </c>
    </row>
    <row r="16" spans="1:11" hidden="1">
      <c r="A16" s="717"/>
      <c r="B16" s="136" t="s">
        <v>194</v>
      </c>
      <c r="C16" s="138" t="s">
        <v>188</v>
      </c>
      <c r="D16" s="134"/>
      <c r="E16" s="139">
        <f>E15+E12</f>
        <v>1300</v>
      </c>
      <c r="F16" s="139">
        <f>F15+F12</f>
        <v>255</v>
      </c>
      <c r="G16" s="139">
        <f>G15+G12</f>
        <v>340.90909090909093</v>
      </c>
      <c r="I16" s="200">
        <f>IF(E14=0,100%,ABS(E14))</f>
        <v>1</v>
      </c>
      <c r="J16" s="200">
        <f>IF(F14=0,100%,ABS(F14))</f>
        <v>1</v>
      </c>
      <c r="K16" s="200">
        <f>IF(G14=0,100%,ABS(G14))</f>
        <v>1</v>
      </c>
    </row>
    <row r="17" spans="1:11">
      <c r="A17" s="715" t="s">
        <v>196</v>
      </c>
      <c r="B17" s="130" t="str">
        <f>'Văn phòng'!B28</f>
        <v>Thời hạn thuê đất</v>
      </c>
      <c r="C17" s="128"/>
      <c r="D17" s="128">
        <f>'Văn phòng'!C28</f>
        <v>60952</v>
      </c>
      <c r="E17" s="128">
        <f>'Văn phòng'!D28</f>
        <v>0</v>
      </c>
      <c r="F17" s="128">
        <f>'Văn phòng'!E28</f>
        <v>0</v>
      </c>
      <c r="G17" s="128">
        <f>'Văn phòng'!F28</f>
        <v>0</v>
      </c>
      <c r="I17" s="200"/>
      <c r="J17" s="200"/>
      <c r="K17" s="200"/>
    </row>
    <row r="18" spans="1:11">
      <c r="A18" s="716"/>
      <c r="B18" s="136" t="s">
        <v>191</v>
      </c>
      <c r="C18" s="134" t="s">
        <v>192</v>
      </c>
      <c r="D18" s="134"/>
      <c r="E18" s="140">
        <v>0.1</v>
      </c>
      <c r="F18" s="140">
        <v>0.1</v>
      </c>
      <c r="G18" s="140">
        <v>0.1</v>
      </c>
      <c r="H18" s="141"/>
      <c r="I18" s="199">
        <f>IF(E18=0,0,1)</f>
        <v>1</v>
      </c>
      <c r="J18" s="199">
        <f>IF(F18=0,0,1)</f>
        <v>1</v>
      </c>
      <c r="K18" s="199">
        <f>IF(G18=0,0,1)</f>
        <v>1</v>
      </c>
    </row>
    <row r="19" spans="1:11">
      <c r="A19" s="716"/>
      <c r="B19" s="136" t="s">
        <v>193</v>
      </c>
      <c r="C19" s="138" t="s">
        <v>188</v>
      </c>
      <c r="D19" s="134"/>
      <c r="E19" s="139">
        <f>$E$3*E18</f>
        <v>130</v>
      </c>
      <c r="F19" s="139">
        <f>$F$3*F18</f>
        <v>25.5</v>
      </c>
      <c r="G19" s="139">
        <f>$G$3*G18</f>
        <v>34.090909090909093</v>
      </c>
      <c r="I19" s="200">
        <f>ABS(E18)</f>
        <v>0.1</v>
      </c>
      <c r="J19" s="200">
        <f>ABS(F18)</f>
        <v>0.1</v>
      </c>
      <c r="K19" s="200">
        <f>ABS(G18)</f>
        <v>0.1</v>
      </c>
    </row>
    <row r="20" spans="1:11">
      <c r="A20" s="717"/>
      <c r="B20" s="136" t="s">
        <v>194</v>
      </c>
      <c r="C20" s="138" t="s">
        <v>188</v>
      </c>
      <c r="D20" s="134"/>
      <c r="E20" s="139">
        <f>E19+E16</f>
        <v>1430</v>
      </c>
      <c r="F20" s="139">
        <f>F19+F16</f>
        <v>280.5</v>
      </c>
      <c r="G20" s="139">
        <f>G19+G16</f>
        <v>375</v>
      </c>
      <c r="I20" s="200">
        <f>IF(E18=0,100%,ABS(E18))</f>
        <v>0.1</v>
      </c>
      <c r="J20" s="200">
        <f>IF(F18=0,100%,ABS(F18))</f>
        <v>0.1</v>
      </c>
      <c r="K20" s="200">
        <f>IF(G18=0,100%,ABS(G18))</f>
        <v>0.1</v>
      </c>
    </row>
    <row r="21" spans="1:11" ht="120.6" customHeight="1">
      <c r="A21" s="715" t="s">
        <v>195</v>
      </c>
      <c r="B21" s="130" t="str">
        <f>'Văn phòng'!B29</f>
        <v>Vị trí</v>
      </c>
      <c r="C21" s="128"/>
      <c r="D21" s="128" t="str">
        <f>'Văn phòng'!C29</f>
        <v>Tiếp giáp đường Lê Văn Miến</v>
      </c>
      <c r="E21" s="128" t="str">
        <f>'Văn phòng'!D29</f>
        <v>Tiếp giáp đường Nguyễn Trãi</v>
      </c>
      <c r="F21" s="128" t="str">
        <f>'Văn phòng'!E29</f>
        <v>Tiếp giáp đường Lê Nin</v>
      </c>
      <c r="G21" s="128" t="str">
        <f>'Văn phòng'!F29</f>
        <v>Tiếp giáp đường Nguyễn Trãi</v>
      </c>
      <c r="I21" s="198"/>
      <c r="J21" s="198"/>
      <c r="K21" s="198"/>
    </row>
    <row r="22" spans="1:11">
      <c r="A22" s="716"/>
      <c r="B22" s="136" t="s">
        <v>191</v>
      </c>
      <c r="C22" s="134" t="s">
        <v>192</v>
      </c>
      <c r="D22" s="134"/>
      <c r="E22" s="140">
        <v>-0.1</v>
      </c>
      <c r="F22" s="140">
        <v>-0.1</v>
      </c>
      <c r="G22" s="140">
        <v>-0.1</v>
      </c>
      <c r="H22" s="141"/>
      <c r="I22" s="199">
        <f>IF(E22=0,0,1)</f>
        <v>1</v>
      </c>
      <c r="J22" s="199">
        <f>IF(F22=0,0,1)</f>
        <v>1</v>
      </c>
      <c r="K22" s="199">
        <f>IF(G22=0,0,1)</f>
        <v>1</v>
      </c>
    </row>
    <row r="23" spans="1:11" ht="18" customHeight="1">
      <c r="A23" s="716"/>
      <c r="B23" s="136" t="s">
        <v>193</v>
      </c>
      <c r="C23" s="138" t="s">
        <v>188</v>
      </c>
      <c r="D23" s="134"/>
      <c r="E23" s="139">
        <f>$E$3*E22</f>
        <v>-130</v>
      </c>
      <c r="F23" s="139">
        <f>$F$3*F22</f>
        <v>-25.5</v>
      </c>
      <c r="G23" s="139">
        <f>$G$3*G22</f>
        <v>-34.090909090909093</v>
      </c>
      <c r="I23" s="200">
        <f>ABS(E22)</f>
        <v>0.1</v>
      </c>
      <c r="J23" s="200">
        <f>ABS(F22)</f>
        <v>0.1</v>
      </c>
      <c r="K23" s="200">
        <f>ABS(G22)</f>
        <v>0.1</v>
      </c>
    </row>
    <row r="24" spans="1:11">
      <c r="A24" s="717"/>
      <c r="B24" s="136" t="s">
        <v>194</v>
      </c>
      <c r="C24" s="138" t="s">
        <v>188</v>
      </c>
      <c r="D24" s="134"/>
      <c r="E24" s="139">
        <f>E23+E20</f>
        <v>1300</v>
      </c>
      <c r="F24" s="139">
        <f>F23+F20</f>
        <v>255</v>
      </c>
      <c r="G24" s="139">
        <f>G23+G20</f>
        <v>340.90909090909088</v>
      </c>
      <c r="I24" s="200">
        <f>IF(E22=0,100%,ABS(E22))</f>
        <v>0.1</v>
      </c>
      <c r="J24" s="200">
        <f>IF(F22=0,100%,ABS(F22))</f>
        <v>0.1</v>
      </c>
      <c r="K24" s="200">
        <f>IF(G22=0,100%,ABS(G22))</f>
        <v>0.1</v>
      </c>
    </row>
    <row r="25" spans="1:11" ht="41" hidden="1">
      <c r="A25" s="718" t="s">
        <v>197</v>
      </c>
      <c r="B25" s="142" t="str">
        <f>'Văn phòng'!B30</f>
        <v>Giao thông</v>
      </c>
      <c r="C25" s="143"/>
      <c r="D25" s="143" t="str">
        <f>'Văn phòng'!C30</f>
        <v>Tiếp giáp đường nội bộ trong Khu công nghiệp</v>
      </c>
      <c r="E25" s="143" t="str">
        <f>'Văn phòng'!D30</f>
        <v>15m</v>
      </c>
      <c r="F25" s="143" t="str">
        <f>'Văn phòng'!E30</f>
        <v>15m</v>
      </c>
      <c r="G25" s="143" t="str">
        <f>'Văn phòng'!F30</f>
        <v>15m</v>
      </c>
      <c r="H25" s="144" t="s">
        <v>198</v>
      </c>
      <c r="I25" s="198"/>
      <c r="J25" s="198"/>
      <c r="K25" s="198"/>
    </row>
    <row r="26" spans="1:11" hidden="1">
      <c r="A26" s="719"/>
      <c r="B26" s="145" t="s">
        <v>191</v>
      </c>
      <c r="C26" s="146" t="s">
        <v>192</v>
      </c>
      <c r="D26" s="146"/>
      <c r="E26" s="147">
        <v>0</v>
      </c>
      <c r="F26" s="147">
        <v>0</v>
      </c>
      <c r="G26" s="147">
        <v>0</v>
      </c>
      <c r="H26" s="141"/>
      <c r="I26" s="199">
        <f>IF(E26=0,0,1)</f>
        <v>0</v>
      </c>
      <c r="J26" s="199">
        <f>IF(F26=0,0,1)</f>
        <v>0</v>
      </c>
      <c r="K26" s="199">
        <f>IF(G26=0,0,1)</f>
        <v>0</v>
      </c>
    </row>
    <row r="27" spans="1:11" ht="18" hidden="1" customHeight="1">
      <c r="A27" s="719"/>
      <c r="B27" s="145" t="s">
        <v>193</v>
      </c>
      <c r="C27" s="148" t="s">
        <v>188</v>
      </c>
      <c r="D27" s="146"/>
      <c r="E27" s="149">
        <f>$E$3*E26</f>
        <v>0</v>
      </c>
      <c r="F27" s="149">
        <f>$F$3*F26</f>
        <v>0</v>
      </c>
      <c r="G27" s="149">
        <f>$G$3*G26</f>
        <v>0</v>
      </c>
      <c r="I27" s="200">
        <f>ABS(E26)</f>
        <v>0</v>
      </c>
      <c r="J27" s="200">
        <f>ABS(F26)</f>
        <v>0</v>
      </c>
      <c r="K27" s="200">
        <f>ABS(G26)</f>
        <v>0</v>
      </c>
    </row>
    <row r="28" spans="1:11" hidden="1">
      <c r="A28" s="720"/>
      <c r="B28" s="145" t="s">
        <v>194</v>
      </c>
      <c r="C28" s="148" t="s">
        <v>188</v>
      </c>
      <c r="D28" s="146"/>
      <c r="E28" s="149">
        <f>E27+E24</f>
        <v>1300</v>
      </c>
      <c r="F28" s="149">
        <f>F27+F24</f>
        <v>255</v>
      </c>
      <c r="G28" s="149">
        <f>G27+G24</f>
        <v>340.90909090909088</v>
      </c>
      <c r="I28" s="200">
        <f>IF(E26=0,100%,ABS(E26))</f>
        <v>1</v>
      </c>
      <c r="J28" s="200">
        <f>IF(F26=0,100%,ABS(F26))</f>
        <v>1</v>
      </c>
      <c r="K28" s="200">
        <f>IF(G26=0,100%,ABS(G26))</f>
        <v>1</v>
      </c>
    </row>
    <row r="29" spans="1:11" hidden="1">
      <c r="A29" s="715" t="s">
        <v>197</v>
      </c>
      <c r="B29" s="130" t="str">
        <f>'Văn phòng'!B31</f>
        <v>Diện tích đất (m²)</v>
      </c>
      <c r="C29" s="128" t="s">
        <v>199</v>
      </c>
      <c r="D29" s="150">
        <f>'Văn phòng'!C31</f>
        <v>4335</v>
      </c>
      <c r="E29" s="150">
        <f>'Văn phòng'!D31</f>
        <v>90</v>
      </c>
      <c r="F29" s="150">
        <f>'Văn phòng'!E31</f>
        <v>600</v>
      </c>
      <c r="G29" s="150">
        <f>'Văn phòng'!F31</f>
        <v>396</v>
      </c>
      <c r="I29" s="198"/>
      <c r="J29" s="198"/>
      <c r="K29" s="198"/>
    </row>
    <row r="30" spans="1:11" hidden="1">
      <c r="A30" s="716"/>
      <c r="B30" s="136" t="s">
        <v>191</v>
      </c>
      <c r="C30" s="134" t="s">
        <v>192</v>
      </c>
      <c r="D30" s="134"/>
      <c r="E30" s="140">
        <v>0</v>
      </c>
      <c r="F30" s="140">
        <v>0</v>
      </c>
      <c r="G30" s="140">
        <v>0</v>
      </c>
      <c r="H30" s="141"/>
      <c r="I30" s="199">
        <f>IF(E30=0,0,1)</f>
        <v>0</v>
      </c>
      <c r="J30" s="199">
        <f>IF(F30=0,0,1)</f>
        <v>0</v>
      </c>
      <c r="K30" s="199">
        <f>IF(G30=0,0,1)</f>
        <v>0</v>
      </c>
    </row>
    <row r="31" spans="1:11" hidden="1">
      <c r="A31" s="716"/>
      <c r="B31" s="136" t="s">
        <v>193</v>
      </c>
      <c r="C31" s="138" t="s">
        <v>188</v>
      </c>
      <c r="D31" s="134"/>
      <c r="E31" s="139">
        <f>$E$3*E30</f>
        <v>0</v>
      </c>
      <c r="F31" s="139">
        <f>$F$3*F30</f>
        <v>0</v>
      </c>
      <c r="G31" s="139">
        <f>$G$3*G30</f>
        <v>0</v>
      </c>
      <c r="I31" s="200">
        <f>ABS(E30)</f>
        <v>0</v>
      </c>
      <c r="J31" s="200">
        <f>ABS(F30)</f>
        <v>0</v>
      </c>
      <c r="K31" s="200">
        <f>ABS(G30)</f>
        <v>0</v>
      </c>
    </row>
    <row r="32" spans="1:11" hidden="1">
      <c r="A32" s="717"/>
      <c r="B32" s="136" t="s">
        <v>194</v>
      </c>
      <c r="C32" s="138" t="s">
        <v>188</v>
      </c>
      <c r="D32" s="134"/>
      <c r="E32" s="139">
        <f>E31+E28</f>
        <v>1300</v>
      </c>
      <c r="F32" s="139">
        <f t="shared" ref="F32:G32" si="1">F31+F28</f>
        <v>255</v>
      </c>
      <c r="G32" s="139">
        <f t="shared" si="1"/>
        <v>340.90909090909088</v>
      </c>
      <c r="I32" s="200">
        <f>IF(E30=0,100%,ABS(E30))</f>
        <v>1</v>
      </c>
      <c r="J32" s="200">
        <f>IF(F30=0,100%,ABS(F30))</f>
        <v>1</v>
      </c>
      <c r="K32" s="200">
        <f>IF(G30=0,100%,ABS(G30))</f>
        <v>1</v>
      </c>
    </row>
    <row r="33" spans="1:11" hidden="1">
      <c r="A33" s="718" t="s">
        <v>200</v>
      </c>
      <c r="B33" s="151" t="str">
        <f>'Văn phòng'!B32</f>
        <v>Mặt tiền (m)</v>
      </c>
      <c r="C33" s="152" t="s">
        <v>201</v>
      </c>
      <c r="D33" s="143">
        <f>'Văn phòng'!C32</f>
        <v>171.83</v>
      </c>
      <c r="E33" s="143">
        <f>'Văn phòng'!D32</f>
        <v>150</v>
      </c>
      <c r="F33" s="143">
        <f>'Văn phòng'!E32</f>
        <v>150</v>
      </c>
      <c r="G33" s="143">
        <f>'Văn phòng'!F32</f>
        <v>100</v>
      </c>
      <c r="I33" s="198"/>
      <c r="J33" s="198"/>
      <c r="K33" s="198"/>
    </row>
    <row r="34" spans="1:11" hidden="1">
      <c r="A34" s="719"/>
      <c r="B34" s="145" t="s">
        <v>191</v>
      </c>
      <c r="C34" s="146" t="s">
        <v>192</v>
      </c>
      <c r="D34" s="146"/>
      <c r="E34" s="147">
        <v>0</v>
      </c>
      <c r="F34" s="147">
        <v>0</v>
      </c>
      <c r="G34" s="147">
        <v>0</v>
      </c>
      <c r="H34" s="141"/>
      <c r="I34" s="199">
        <f>IF(E34=0,0,1)</f>
        <v>0</v>
      </c>
      <c r="J34" s="199">
        <f>IF(F34=0,0,1)</f>
        <v>0</v>
      </c>
      <c r="K34" s="199">
        <f>IF(G34=0,0,1)</f>
        <v>0</v>
      </c>
    </row>
    <row r="35" spans="1:11" hidden="1">
      <c r="A35" s="719"/>
      <c r="B35" s="145" t="s">
        <v>193</v>
      </c>
      <c r="C35" s="148" t="s">
        <v>188</v>
      </c>
      <c r="D35" s="146"/>
      <c r="E35" s="149">
        <f>$E$3*E34</f>
        <v>0</v>
      </c>
      <c r="F35" s="149">
        <f>$F$3*F34</f>
        <v>0</v>
      </c>
      <c r="G35" s="149">
        <f>$G$3*G34</f>
        <v>0</v>
      </c>
      <c r="I35" s="200">
        <f>ABS(E34)</f>
        <v>0</v>
      </c>
      <c r="J35" s="200">
        <f>ABS(F34)</f>
        <v>0</v>
      </c>
      <c r="K35" s="200">
        <f>ABS(G34)</f>
        <v>0</v>
      </c>
    </row>
    <row r="36" spans="1:11" hidden="1">
      <c r="A36" s="720"/>
      <c r="B36" s="145" t="s">
        <v>194</v>
      </c>
      <c r="C36" s="148" t="s">
        <v>188</v>
      </c>
      <c r="D36" s="146"/>
      <c r="E36" s="149">
        <f>E35+E32</f>
        <v>1300</v>
      </c>
      <c r="F36" s="149">
        <f t="shared" ref="F36:G36" si="2">F35+F32</f>
        <v>255</v>
      </c>
      <c r="G36" s="149">
        <f t="shared" si="2"/>
        <v>340.90909090909088</v>
      </c>
      <c r="I36" s="200">
        <f>IF(E34=0,100%,ABS(E34))</f>
        <v>1</v>
      </c>
      <c r="J36" s="200">
        <f>IF(F34=0,100%,ABS(F34))</f>
        <v>1</v>
      </c>
      <c r="K36" s="200">
        <f>IF(G34=0,100%,ABS(G34))</f>
        <v>1</v>
      </c>
    </row>
    <row r="37" spans="1:11" s="154" customFormat="1" hidden="1">
      <c r="A37" s="718" t="s">
        <v>202</v>
      </c>
      <c r="B37" s="151" t="str">
        <f>'Văn phòng'!B33</f>
        <v>Chiều sâu (m)</v>
      </c>
      <c r="C37" s="153"/>
      <c r="D37" s="143">
        <f>'Văn phòng'!C33</f>
        <v>248</v>
      </c>
      <c r="E37" s="143" t="str">
        <f>'Văn phòng'!D33</f>
        <v>./.</v>
      </c>
      <c r="F37" s="143" t="str">
        <f>'Văn phòng'!E33</f>
        <v>./.</v>
      </c>
      <c r="G37" s="143" t="str">
        <f>'Văn phòng'!F33</f>
        <v>./.</v>
      </c>
      <c r="I37" s="201"/>
      <c r="J37" s="201"/>
      <c r="K37" s="201"/>
    </row>
    <row r="38" spans="1:11" s="154" customFormat="1" hidden="1">
      <c r="A38" s="719"/>
      <c r="B38" s="145" t="s">
        <v>191</v>
      </c>
      <c r="C38" s="146" t="s">
        <v>192</v>
      </c>
      <c r="D38" s="146"/>
      <c r="E38" s="147">
        <v>0</v>
      </c>
      <c r="F38" s="147">
        <v>0</v>
      </c>
      <c r="G38" s="147">
        <v>0</v>
      </c>
      <c r="H38" s="155"/>
      <c r="I38" s="202">
        <f>IF(E38=0,0,1)</f>
        <v>0</v>
      </c>
      <c r="J38" s="202">
        <f>IF(F38=0,0,1)</f>
        <v>0</v>
      </c>
      <c r="K38" s="202">
        <f>IF(G38=0,0,1)</f>
        <v>0</v>
      </c>
    </row>
    <row r="39" spans="1:11" s="154" customFormat="1" hidden="1">
      <c r="A39" s="719"/>
      <c r="B39" s="145" t="s">
        <v>193</v>
      </c>
      <c r="C39" s="148" t="s">
        <v>188</v>
      </c>
      <c r="D39" s="146"/>
      <c r="E39" s="149">
        <f>$E$3*E38</f>
        <v>0</v>
      </c>
      <c r="F39" s="149">
        <f>$F$3*F38</f>
        <v>0</v>
      </c>
      <c r="G39" s="149">
        <f>$G$3*G38</f>
        <v>0</v>
      </c>
      <c r="I39" s="203">
        <f>ABS(E38)</f>
        <v>0</v>
      </c>
      <c r="J39" s="203">
        <f>ABS(F38)</f>
        <v>0</v>
      </c>
      <c r="K39" s="203">
        <f>ABS(G38)</f>
        <v>0</v>
      </c>
    </row>
    <row r="40" spans="1:11" s="154" customFormat="1" hidden="1">
      <c r="A40" s="720"/>
      <c r="B40" s="145" t="s">
        <v>194</v>
      </c>
      <c r="C40" s="148" t="s">
        <v>188</v>
      </c>
      <c r="D40" s="146"/>
      <c r="E40" s="149">
        <f>E39+E36</f>
        <v>1300</v>
      </c>
      <c r="F40" s="149">
        <f>F39+F36</f>
        <v>255</v>
      </c>
      <c r="G40" s="149">
        <f>G39+G36</f>
        <v>340.90909090909088</v>
      </c>
      <c r="I40" s="203">
        <f>IF(E38=0,100%,ABS(E38))</f>
        <v>1</v>
      </c>
      <c r="J40" s="203">
        <f>IF(F38=0,100%,ABS(F38))</f>
        <v>1</v>
      </c>
      <c r="K40" s="203">
        <f>IF(G38=0,100%,ABS(G38))</f>
        <v>1</v>
      </c>
    </row>
    <row r="41" spans="1:11" ht="27.35" hidden="1">
      <c r="A41" s="715" t="s">
        <v>200</v>
      </c>
      <c r="B41" s="130" t="str">
        <f>'Văn phòng'!B34</f>
        <v>Số lượng mặt tiếp giáp</v>
      </c>
      <c r="C41" s="134"/>
      <c r="D41" s="128" t="str">
        <f>'Văn phòng'!C34</f>
        <v>01 mặt tiền</v>
      </c>
      <c r="E41" s="128" t="str">
        <f>'Văn phòng'!D34</f>
        <v>01 mặt tiền</v>
      </c>
      <c r="F41" s="128" t="str">
        <f>'Văn phòng'!E34</f>
        <v>01 mặt tiền</v>
      </c>
      <c r="G41" s="128" t="str">
        <f>'Văn phòng'!F34</f>
        <v>01 mặt tiền</v>
      </c>
      <c r="I41" s="198"/>
      <c r="J41" s="198"/>
      <c r="K41" s="198"/>
    </row>
    <row r="42" spans="1:11" hidden="1">
      <c r="A42" s="716"/>
      <c r="B42" s="136" t="s">
        <v>191</v>
      </c>
      <c r="C42" s="134" t="s">
        <v>192</v>
      </c>
      <c r="D42" s="134"/>
      <c r="E42" s="140">
        <v>0</v>
      </c>
      <c r="F42" s="140">
        <v>0</v>
      </c>
      <c r="G42" s="140">
        <v>0</v>
      </c>
      <c r="H42" s="141"/>
      <c r="I42" s="199">
        <f>IF(E42=0,0,1)</f>
        <v>0</v>
      </c>
      <c r="J42" s="199">
        <f>IF(F42=0,0,1)</f>
        <v>0</v>
      </c>
      <c r="K42" s="199">
        <f>IF(G42=0,0,1)</f>
        <v>0</v>
      </c>
    </row>
    <row r="43" spans="1:11" hidden="1">
      <c r="A43" s="716"/>
      <c r="B43" s="136" t="s">
        <v>193</v>
      </c>
      <c r="C43" s="138" t="s">
        <v>188</v>
      </c>
      <c r="D43" s="134"/>
      <c r="E43" s="139">
        <f>$E$3*E42</f>
        <v>0</v>
      </c>
      <c r="F43" s="139">
        <f>$F$3*F42</f>
        <v>0</v>
      </c>
      <c r="G43" s="139">
        <f>$G$3*G42</f>
        <v>0</v>
      </c>
      <c r="I43" s="200">
        <f>ABS(E42)</f>
        <v>0</v>
      </c>
      <c r="J43" s="200">
        <f>ABS(F42)</f>
        <v>0</v>
      </c>
      <c r="K43" s="200">
        <f>ABS(G42)</f>
        <v>0</v>
      </c>
    </row>
    <row r="44" spans="1:11" hidden="1">
      <c r="A44" s="717"/>
      <c r="B44" s="136" t="s">
        <v>194</v>
      </c>
      <c r="C44" s="138" t="s">
        <v>188</v>
      </c>
      <c r="D44" s="134"/>
      <c r="E44" s="139">
        <f>E43+E40</f>
        <v>1300</v>
      </c>
      <c r="F44" s="139">
        <f>F43+F40</f>
        <v>255</v>
      </c>
      <c r="G44" s="139">
        <f>G43+G40</f>
        <v>340.90909090909088</v>
      </c>
      <c r="I44" s="200">
        <f>IF(E42=0,100%,ABS(E42))</f>
        <v>1</v>
      </c>
      <c r="J44" s="200">
        <f>IF(F42=0,100%,ABS(F42))</f>
        <v>1</v>
      </c>
      <c r="K44" s="200">
        <f>IF(G42=0,100%,ABS(G42))</f>
        <v>1</v>
      </c>
    </row>
    <row r="45" spans="1:11" ht="27.35">
      <c r="A45" s="715" t="s">
        <v>197</v>
      </c>
      <c r="B45" s="130" t="str">
        <f>'Văn phòng'!B35</f>
        <v>Tình trạng bàn giao</v>
      </c>
      <c r="C45" s="134"/>
      <c r="D45" s="128" t="str">
        <f>'Văn phòng'!C35</f>
        <v>HTKT hoàn thiện</v>
      </c>
      <c r="E45" s="128" t="str">
        <f>'Văn phòng'!D35</f>
        <v>HTKT hoàn thiện</v>
      </c>
      <c r="F45" s="128" t="str">
        <f>'Văn phòng'!E35</f>
        <v>HTKT hoàn thiện</v>
      </c>
      <c r="G45" s="128" t="str">
        <f>'Văn phòng'!F35</f>
        <v>HTKT hoàn thiện</v>
      </c>
      <c r="I45" s="195"/>
      <c r="J45" s="195"/>
      <c r="K45" s="195"/>
    </row>
    <row r="46" spans="1:11">
      <c r="A46" s="716"/>
      <c r="B46" s="136" t="s">
        <v>191</v>
      </c>
      <c r="C46" s="134" t="s">
        <v>192</v>
      </c>
      <c r="D46" s="134"/>
      <c r="E46" s="140">
        <v>0</v>
      </c>
      <c r="F46" s="140">
        <v>0</v>
      </c>
      <c r="G46" s="140">
        <v>0</v>
      </c>
      <c r="H46" s="141"/>
      <c r="I46" s="204">
        <f>IF(E46=0,0,1)</f>
        <v>0</v>
      </c>
      <c r="J46" s="204">
        <f>IF(F46=0,0,1)</f>
        <v>0</v>
      </c>
      <c r="K46" s="204">
        <f>IF(G46=0,0,1)</f>
        <v>0</v>
      </c>
    </row>
    <row r="47" spans="1:11">
      <c r="A47" s="716"/>
      <c r="B47" s="136" t="s">
        <v>193</v>
      </c>
      <c r="C47" s="138" t="s">
        <v>188</v>
      </c>
      <c r="D47" s="134"/>
      <c r="E47" s="139">
        <f>$E$3*E46</f>
        <v>0</v>
      </c>
      <c r="F47" s="139">
        <f>$F$3*F46</f>
        <v>0</v>
      </c>
      <c r="G47" s="139">
        <f>$G$3*G46</f>
        <v>0</v>
      </c>
      <c r="I47" s="205">
        <f>ABS(E46)</f>
        <v>0</v>
      </c>
      <c r="J47" s="205">
        <f>ABS(F46)</f>
        <v>0</v>
      </c>
      <c r="K47" s="205">
        <f>ABS(G46)</f>
        <v>0</v>
      </c>
    </row>
    <row r="48" spans="1:11">
      <c r="A48" s="717"/>
      <c r="B48" s="136" t="s">
        <v>194</v>
      </c>
      <c r="C48" s="138" t="s">
        <v>188</v>
      </c>
      <c r="D48" s="134"/>
      <c r="E48" s="139">
        <f>E47+E44</f>
        <v>1300</v>
      </c>
      <c r="F48" s="139">
        <f t="shared" ref="F48:G48" si="3">F47+F44</f>
        <v>255</v>
      </c>
      <c r="G48" s="139">
        <f t="shared" si="3"/>
        <v>340.90909090909088</v>
      </c>
      <c r="I48" s="205">
        <f>IF(E46=0,100%,ABS(E46))</f>
        <v>1</v>
      </c>
      <c r="J48" s="205">
        <f>IF(F46=0,100%,ABS(F46))</f>
        <v>1</v>
      </c>
      <c r="K48" s="205">
        <f>IF(G46=0,100%,ABS(G46))</f>
        <v>1</v>
      </c>
    </row>
    <row r="49" spans="1:11">
      <c r="A49" s="715" t="s">
        <v>200</v>
      </c>
      <c r="B49" s="130" t="e">
        <f>'Văn phòng'!#REF!</f>
        <v>#REF!</v>
      </c>
      <c r="C49" s="134"/>
      <c r="D49" s="128" t="e">
        <f>'Văn phòng'!#REF!</f>
        <v>#REF!</v>
      </c>
      <c r="E49" s="128" t="e">
        <f>'Văn phòng'!#REF!</f>
        <v>#REF!</v>
      </c>
      <c r="F49" s="128" t="e">
        <f>'Văn phòng'!#REF!</f>
        <v>#REF!</v>
      </c>
      <c r="G49" s="128" t="e">
        <f>'Văn phòng'!#REF!</f>
        <v>#REF!</v>
      </c>
      <c r="I49" s="198"/>
      <c r="J49" s="198"/>
      <c r="K49" s="198"/>
    </row>
    <row r="50" spans="1:11">
      <c r="A50" s="716"/>
      <c r="B50" s="136" t="s">
        <v>191</v>
      </c>
      <c r="C50" s="134" t="s">
        <v>192</v>
      </c>
      <c r="D50" s="134"/>
      <c r="E50" s="140">
        <v>-0.1</v>
      </c>
      <c r="F50" s="140">
        <v>-0.1</v>
      </c>
      <c r="G50" s="140">
        <v>-0.1</v>
      </c>
      <c r="H50" s="141"/>
      <c r="I50" s="199">
        <f>IF(E50=0,0,1)</f>
        <v>1</v>
      </c>
      <c r="J50" s="199">
        <f>IF(F50=0,0,1)</f>
        <v>1</v>
      </c>
      <c r="K50" s="199">
        <f>IF(G50=0,0,1)</f>
        <v>1</v>
      </c>
    </row>
    <row r="51" spans="1:11">
      <c r="A51" s="716"/>
      <c r="B51" s="136" t="s">
        <v>193</v>
      </c>
      <c r="C51" s="138" t="s">
        <v>188</v>
      </c>
      <c r="D51" s="134"/>
      <c r="E51" s="139">
        <f>$E$3*E50</f>
        <v>-130</v>
      </c>
      <c r="F51" s="139">
        <f>$F$3*F50</f>
        <v>-25.5</v>
      </c>
      <c r="G51" s="139">
        <f>$G$3*G50</f>
        <v>-34.090909090909093</v>
      </c>
      <c r="I51" s="200">
        <f>ABS(E50)</f>
        <v>0.1</v>
      </c>
      <c r="J51" s="200">
        <f>ABS(F50)</f>
        <v>0.1</v>
      </c>
      <c r="K51" s="200">
        <f>ABS(G50)</f>
        <v>0.1</v>
      </c>
    </row>
    <row r="52" spans="1:11">
      <c r="A52" s="717"/>
      <c r="B52" s="136" t="s">
        <v>194</v>
      </c>
      <c r="C52" s="138" t="s">
        <v>188</v>
      </c>
      <c r="D52" s="134"/>
      <c r="E52" s="139">
        <f>E51+E48</f>
        <v>1170</v>
      </c>
      <c r="F52" s="139">
        <f t="shared" ref="F52:G52" si="4">F51+F48</f>
        <v>229.5</v>
      </c>
      <c r="G52" s="139">
        <f t="shared" si="4"/>
        <v>306.81818181818176</v>
      </c>
      <c r="I52" s="200">
        <f>IF(E50=0,100%,ABS(E50))</f>
        <v>0.1</v>
      </c>
      <c r="J52" s="200">
        <f>IF(F50=0,100%,ABS(F50))</f>
        <v>0.1</v>
      </c>
      <c r="K52" s="200">
        <f>IF(G50=0,100%,ABS(G50))</f>
        <v>0.1</v>
      </c>
    </row>
    <row r="53" spans="1:11" hidden="1">
      <c r="A53" s="715" t="s">
        <v>203</v>
      </c>
      <c r="B53" s="130" t="e">
        <f>'Văn phòng'!#REF!</f>
        <v>#REF!</v>
      </c>
      <c r="C53" s="134"/>
      <c r="D53" s="128" t="e">
        <f>'Văn phòng'!#REF!</f>
        <v>#REF!</v>
      </c>
      <c r="E53" s="128" t="e">
        <f>'Văn phòng'!#REF!</f>
        <v>#REF!</v>
      </c>
      <c r="F53" s="128" t="e">
        <f>'Văn phòng'!#REF!</f>
        <v>#REF!</v>
      </c>
      <c r="G53" s="128" t="e">
        <f>'Văn phòng'!#REF!</f>
        <v>#REF!</v>
      </c>
      <c r="I53" s="198"/>
      <c r="J53" s="198"/>
      <c r="K53" s="198"/>
    </row>
    <row r="54" spans="1:11" hidden="1">
      <c r="A54" s="716"/>
      <c r="B54" s="136" t="s">
        <v>191</v>
      </c>
      <c r="C54" s="134" t="s">
        <v>192</v>
      </c>
      <c r="D54" s="134"/>
      <c r="E54" s="140">
        <v>0</v>
      </c>
      <c r="F54" s="140">
        <v>0</v>
      </c>
      <c r="G54" s="140">
        <v>0</v>
      </c>
      <c r="H54" s="141"/>
      <c r="I54" s="199">
        <f>IF(E54=0,0,1)</f>
        <v>0</v>
      </c>
      <c r="J54" s="199">
        <f>IF(F54=0,0,1)</f>
        <v>0</v>
      </c>
      <c r="K54" s="199">
        <f>IF(G54=0,0,1)</f>
        <v>0</v>
      </c>
    </row>
    <row r="55" spans="1:11" hidden="1">
      <c r="A55" s="716"/>
      <c r="B55" s="136" t="s">
        <v>193</v>
      </c>
      <c r="C55" s="138" t="s">
        <v>188</v>
      </c>
      <c r="D55" s="134"/>
      <c r="E55" s="139">
        <f>$E$3*E54</f>
        <v>0</v>
      </c>
      <c r="F55" s="139">
        <f>$F$3*F54</f>
        <v>0</v>
      </c>
      <c r="G55" s="139">
        <f>$G$3*G54</f>
        <v>0</v>
      </c>
      <c r="I55" s="200">
        <f>ABS(E54)</f>
        <v>0</v>
      </c>
      <c r="J55" s="200">
        <f>ABS(F54)</f>
        <v>0</v>
      </c>
      <c r="K55" s="200">
        <f>ABS(G54)</f>
        <v>0</v>
      </c>
    </row>
    <row r="56" spans="1:11" hidden="1">
      <c r="A56" s="717"/>
      <c r="B56" s="136" t="s">
        <v>194</v>
      </c>
      <c r="C56" s="138" t="s">
        <v>188</v>
      </c>
      <c r="D56" s="134"/>
      <c r="E56" s="139">
        <f t="shared" ref="E56:G56" si="5">E55+E52</f>
        <v>1170</v>
      </c>
      <c r="F56" s="139">
        <f t="shared" si="5"/>
        <v>229.5</v>
      </c>
      <c r="G56" s="139">
        <f t="shared" si="5"/>
        <v>306.81818181818176</v>
      </c>
      <c r="I56" s="200">
        <f>IF(E54=0,100%,ABS(E54))</f>
        <v>1</v>
      </c>
      <c r="J56" s="200">
        <f>IF(F54=0,100%,ABS(F54))</f>
        <v>1</v>
      </c>
      <c r="K56" s="200">
        <f>IF(G54=0,100%,ABS(G54))</f>
        <v>1</v>
      </c>
    </row>
    <row r="57" spans="1:11" s="159" customFormat="1">
      <c r="A57" s="133" t="s">
        <v>204</v>
      </c>
      <c r="B57" s="156" t="s">
        <v>205</v>
      </c>
      <c r="C57" s="133" t="s">
        <v>188</v>
      </c>
      <c r="D57" s="133"/>
      <c r="E57" s="157">
        <f>E3+E7+E11+E15+E19+E23+E27+E31+E35+E39+E43+E47+E51+E55</f>
        <v>1170</v>
      </c>
      <c r="F57" s="157">
        <f t="shared" ref="F57:G57" si="6">F3+F7+F11+F15+F19+F23+F27+F31+F35+F39+F43+F47+F51+F55</f>
        <v>229.5</v>
      </c>
      <c r="G57" s="157">
        <f t="shared" si="6"/>
        <v>306.81818181818176</v>
      </c>
      <c r="H57" s="158">
        <f>ROUND(E58,-5)</f>
        <v>0</v>
      </c>
      <c r="I57" s="198"/>
      <c r="J57" s="198"/>
      <c r="K57" s="198"/>
    </row>
    <row r="58" spans="1:11">
      <c r="A58" s="138" t="s">
        <v>206</v>
      </c>
      <c r="B58" s="136" t="s">
        <v>207</v>
      </c>
      <c r="C58" s="138" t="s">
        <v>208</v>
      </c>
      <c r="D58" s="138"/>
      <c r="E58" s="721">
        <f>ROUND(AVERAGE(E57:G57),0)</f>
        <v>569</v>
      </c>
      <c r="F58" s="721"/>
      <c r="G58" s="721"/>
      <c r="H58" s="160">
        <f>AVERAGE(E57:G57)</f>
        <v>568.77272727272725</v>
      </c>
      <c r="I58" s="206"/>
      <c r="J58" s="206"/>
      <c r="K58" s="206"/>
    </row>
    <row r="59" spans="1:11" ht="15" customHeight="1">
      <c r="A59" s="138" t="s">
        <v>209</v>
      </c>
      <c r="B59" s="136" t="s">
        <v>210</v>
      </c>
      <c r="C59" s="134" t="s">
        <v>192</v>
      </c>
      <c r="D59" s="138"/>
      <c r="E59" s="161">
        <f>(E57-$E$58)/$E$58</f>
        <v>1.0562390158172232</v>
      </c>
      <c r="F59" s="161">
        <f>(F57-$E$58)/$E$58</f>
        <v>-0.59666080843585234</v>
      </c>
      <c r="G59" s="161">
        <f>(G57-$E$58)/$E$58</f>
        <v>-0.46077648186611292</v>
      </c>
      <c r="I59" s="198"/>
      <c r="J59" s="198"/>
      <c r="K59" s="198"/>
    </row>
    <row r="60" spans="1:11" s="159" customFormat="1" ht="41">
      <c r="A60" s="133" t="s">
        <v>211</v>
      </c>
      <c r="B60" s="162" t="s">
        <v>212</v>
      </c>
      <c r="C60" s="163"/>
      <c r="D60" s="163"/>
      <c r="E60" s="164"/>
      <c r="F60" s="164"/>
      <c r="G60" s="164"/>
      <c r="I60" s="198"/>
      <c r="J60" s="198"/>
      <c r="K60" s="198"/>
    </row>
    <row r="61" spans="1:11" ht="28">
      <c r="A61" s="138" t="s">
        <v>213</v>
      </c>
      <c r="B61" s="136" t="s">
        <v>214</v>
      </c>
      <c r="C61" s="138" t="s">
        <v>208</v>
      </c>
      <c r="D61" s="138"/>
      <c r="E61" s="164">
        <f>ABS(E7)+ABS(E11)+ABS(E15)+ABS(E19)+ABS(E23)+ABS(E27)+ABS(E31)+ABS(E35)+ABS(E39)+ABS(E43)+ABS(E47)+ABS(E51)+ABS(E55)</f>
        <v>390</v>
      </c>
      <c r="F61" s="164">
        <f t="shared" ref="F61:G61" si="7">ABS(F7)+ABS(F11)+ABS(F15)+ABS(F19)+ABS(F23)+ABS(F27)+ABS(F31)+ABS(F35)+ABS(F39)+ABS(F43)+ABS(F47)+ABS(F51)+ABS(F55)</f>
        <v>76.5</v>
      </c>
      <c r="G61" s="164">
        <f t="shared" si="7"/>
        <v>102.27272727272728</v>
      </c>
      <c r="I61" s="206"/>
      <c r="J61" s="206"/>
      <c r="K61" s="206"/>
    </row>
    <row r="62" spans="1:11" ht="28">
      <c r="A62" s="138" t="s">
        <v>215</v>
      </c>
      <c r="B62" s="136" t="s">
        <v>216</v>
      </c>
      <c r="C62" s="134" t="s">
        <v>217</v>
      </c>
      <c r="D62" s="134"/>
      <c r="E62" s="165">
        <f>COUNTIFS($B$1:$B$57,"mức điều chỉnh",$E$1:$E$57,"&lt;&gt;0")</f>
        <v>3</v>
      </c>
      <c r="F62" s="165">
        <f>COUNTIFS($B$1:$B$57,"mức điều chỉnh",$F$1:$F$57,"&lt;&gt;0")</f>
        <v>3</v>
      </c>
      <c r="G62" s="165">
        <f>COUNTIFS($B$1:$B$57,"mức điều chỉnh",$G$1:$G$57,"&lt;&gt;0")</f>
        <v>3</v>
      </c>
      <c r="I62" s="198"/>
      <c r="J62" s="198"/>
      <c r="K62" s="198"/>
    </row>
    <row r="63" spans="1:11">
      <c r="A63" s="138" t="s">
        <v>218</v>
      </c>
      <c r="B63" s="136" t="s">
        <v>219</v>
      </c>
      <c r="C63" s="134" t="s">
        <v>192</v>
      </c>
      <c r="D63" s="134"/>
      <c r="E63" s="166" t="str">
        <f>IF(E65=1,0%,IF(E65=E66,"0%"&amp;" - "&amp;TEXT(E66,"#0%"),TEXT(E65,"#0%")&amp;" - "&amp;TEXT(E66,"#0%")))</f>
        <v>0% - 10%</v>
      </c>
      <c r="F63" s="166" t="str">
        <f>IF(F65=1,0%,IF(F65=F66,"0%"&amp;" - "&amp;TEXT(F66,"#0%"),TEXT(F65,"#0%")&amp;" - "&amp;TEXT(F66,"#0%")))</f>
        <v>0% - 10%</v>
      </c>
      <c r="G63" s="166" t="str">
        <f>IF(G65=1,0%,IF(G65=G66,"0%"&amp;" - "&amp;TEXT(G66,"#0%"),TEXT(G65,"#0%")&amp;" - "&amp;TEXT(G66,"#0%")))</f>
        <v>0% - 10%</v>
      </c>
      <c r="H63" s="167"/>
      <c r="I63" s="207">
        <f>I6+I10+I14+I18+I22+I26+I30+I34+I42+I46+I50+I54</f>
        <v>3</v>
      </c>
      <c r="J63" s="207">
        <f t="shared" ref="J63:K63" si="8">J6+J10+J14+J18+J22+J26+J30+J34+J42+J46+J50+J54</f>
        <v>3</v>
      </c>
      <c r="K63" s="207">
        <f t="shared" si="8"/>
        <v>3</v>
      </c>
    </row>
    <row r="64" spans="1:11" ht="28">
      <c r="A64" s="138" t="s">
        <v>220</v>
      </c>
      <c r="B64" s="136" t="s">
        <v>221</v>
      </c>
      <c r="C64" s="138" t="s">
        <v>208</v>
      </c>
      <c r="D64" s="138"/>
      <c r="E64" s="168">
        <f>ABS(E7+E11+E15+E19+E23+E27+E31+E35+E39+E43+E47+E51+E55)</f>
        <v>130</v>
      </c>
      <c r="F64" s="168">
        <f t="shared" ref="F64:G64" si="9">ABS(F7+F11+F15+F19+F23+F27+F31+F35+F39+F43+F47+F51+F55)</f>
        <v>25.5</v>
      </c>
      <c r="G64" s="168">
        <f t="shared" si="9"/>
        <v>34.090909090909093</v>
      </c>
      <c r="I64" s="197">
        <f>MIN(I8,I12,I16,I20,I24,I28,I32,I36,I40,I44,I48,I52,I56)</f>
        <v>0.1</v>
      </c>
      <c r="J64" s="197">
        <f t="shared" ref="J64:K64" si="10">MIN(J8,J12,J16,J20,J24,J28,J32,J36,J40,J44,J48,J52,J56)</f>
        <v>0.1</v>
      </c>
      <c r="K64" s="197">
        <f t="shared" si="10"/>
        <v>0.1</v>
      </c>
    </row>
    <row r="65" spans="1:11">
      <c r="A65" s="195"/>
      <c r="B65" s="195"/>
      <c r="C65" s="195"/>
      <c r="D65" s="195" t="s">
        <v>222</v>
      </c>
      <c r="E65" s="196">
        <f>I64</f>
        <v>0.1</v>
      </c>
      <c r="F65" s="196">
        <f t="shared" ref="F65:G65" si="11">J64</f>
        <v>0.1</v>
      </c>
      <c r="G65" s="196">
        <f t="shared" si="11"/>
        <v>0.1</v>
      </c>
      <c r="H65" s="195"/>
      <c r="I65" s="197">
        <f>MAX(I7,I11,I15,I19,I23,I27,I31,I35,I39,I43,I47,I51,I55)</f>
        <v>0.1</v>
      </c>
      <c r="J65" s="197">
        <f t="shared" ref="J65:K65" si="12">MAX(J7,J11,J15,J19,J23,J27,J31,J35,J39,J43,J47,J51,J55)</f>
        <v>0.1</v>
      </c>
      <c r="K65" s="197">
        <f t="shared" si="12"/>
        <v>0.1</v>
      </c>
    </row>
    <row r="66" spans="1:11">
      <c r="A66" s="195"/>
      <c r="B66" s="195"/>
      <c r="C66" s="195"/>
      <c r="D66" s="195" t="s">
        <v>223</v>
      </c>
      <c r="E66" s="196">
        <f>I65</f>
        <v>0.1</v>
      </c>
      <c r="F66" s="196">
        <f>J65</f>
        <v>0.1</v>
      </c>
      <c r="G66" s="196">
        <f>K65</f>
        <v>0.1</v>
      </c>
      <c r="H66" s="195"/>
      <c r="I66" s="195"/>
      <c r="J66" s="195"/>
      <c r="K66" s="195"/>
    </row>
    <row r="67" spans="1:11">
      <c r="E67" s="167" t="e" cm="1">
        <f t="array" ref="E67">MIN(IF($B$1:$B$52="Tỷ lệ điều chỉnh",$E$1:$E$52))</f>
        <v>#REF!</v>
      </c>
      <c r="F67" s="167" t="e" cm="1">
        <f t="array" ref="F67">MIN(IF($B$1:$B$52="Tỷ lệ điều chỉnh",$F$1:$F$52))</f>
        <v>#REF!</v>
      </c>
      <c r="G67" s="167" t="e" cm="1">
        <f t="array" ref="G67">MIN(IF($B$1:$B$52="Tỷ lệ điều chỉnh",$G$1:$G$52))</f>
        <v>#REF!</v>
      </c>
    </row>
    <row r="68" spans="1:11">
      <c r="E68" s="167" t="e" cm="1">
        <f t="array" ref="E68">MAX(IF($B$1:$B$52="Tỷ lệ điều chỉnh",$E$1:$E$52,"&lt;&gt;0"))</f>
        <v>#REF!</v>
      </c>
      <c r="F68" s="167" t="e" cm="1">
        <f t="array" ref="F68">MAX(IF($B$1:$B$52="Tỷ lệ điều chỉnh",$F$1:$F$52))</f>
        <v>#REF!</v>
      </c>
      <c r="G68" s="167" t="e" cm="1">
        <f t="array" ref="G68">MAX(IF($B$1:$B$52="Tỷ lệ điều chỉnh",$F$1:$F$52))</f>
        <v>#REF!</v>
      </c>
    </row>
    <row r="69" spans="1:11">
      <c r="E69" s="169"/>
      <c r="F69" s="170"/>
    </row>
    <row r="70" spans="1:11">
      <c r="E70" s="169"/>
      <c r="F70" s="170"/>
    </row>
    <row r="71" spans="1:11" ht="45">
      <c r="C71" s="67" t="s">
        <v>3</v>
      </c>
      <c r="D71" s="67" t="s">
        <v>224</v>
      </c>
      <c r="E71" s="67" t="s">
        <v>225</v>
      </c>
      <c r="F71" s="67" t="s">
        <v>226</v>
      </c>
      <c r="G71" s="67" t="s">
        <v>227</v>
      </c>
    </row>
    <row r="72" spans="1:11" ht="15.35">
      <c r="C72" s="57">
        <v>1</v>
      </c>
      <c r="D72" s="171" t="s">
        <v>228</v>
      </c>
      <c r="E72" s="172">
        <f>E57</f>
        <v>1170</v>
      </c>
      <c r="F72" s="173">
        <f>1/3</f>
        <v>0.33333333333333331</v>
      </c>
      <c r="G72" s="172">
        <f>E72*F72</f>
        <v>390</v>
      </c>
    </row>
    <row r="73" spans="1:11" ht="15.35">
      <c r="C73" s="57">
        <v>2</v>
      </c>
      <c r="D73" s="171" t="s">
        <v>229</v>
      </c>
      <c r="E73" s="172">
        <f>F57</f>
        <v>229.5</v>
      </c>
      <c r="F73" s="173">
        <f t="shared" ref="F73:F74" si="13">1/3</f>
        <v>0.33333333333333331</v>
      </c>
      <c r="G73" s="172">
        <f t="shared" ref="G73:G74" si="14">E73*F73</f>
        <v>76.5</v>
      </c>
    </row>
    <row r="74" spans="1:11" ht="15.35">
      <c r="C74" s="57">
        <v>3</v>
      </c>
      <c r="D74" s="171" t="s">
        <v>230</v>
      </c>
      <c r="E74" s="172">
        <f>G57</f>
        <v>306.81818181818176</v>
      </c>
      <c r="F74" s="173">
        <f t="shared" si="13"/>
        <v>0.33333333333333331</v>
      </c>
      <c r="G74" s="172">
        <f t="shared" si="14"/>
        <v>102.27272727272725</v>
      </c>
    </row>
    <row r="75" spans="1:11" ht="15">
      <c r="C75" s="685" t="s">
        <v>231</v>
      </c>
      <c r="D75" s="685"/>
      <c r="E75" s="685"/>
      <c r="F75" s="685"/>
      <c r="G75" s="174">
        <f>SUM(G72:G74)</f>
        <v>568.77272727272725</v>
      </c>
    </row>
    <row r="76" spans="1:11" ht="15">
      <c r="C76" s="685" t="s">
        <v>232</v>
      </c>
      <c r="D76" s="685"/>
      <c r="E76" s="685"/>
      <c r="F76" s="685"/>
      <c r="G76" s="174">
        <f>ROUND(G75,-4)</f>
        <v>0</v>
      </c>
      <c r="H76" s="249" t="e">
        <f>'Văn phòng'!#REF!</f>
        <v>#REF!</v>
      </c>
    </row>
    <row r="77" spans="1:11">
      <c r="H77" s="129" t="e">
        <f>G76/H76</f>
        <v>#REF!</v>
      </c>
    </row>
  </sheetData>
  <autoFilter ref="A1:G65" xr:uid="{00000000-0009-0000-0000-000006000000}"/>
  <mergeCells count="16">
    <mergeCell ref="A25:A28"/>
    <mergeCell ref="A5:A8"/>
    <mergeCell ref="A9:A12"/>
    <mergeCell ref="A13:A16"/>
    <mergeCell ref="A17:A20"/>
    <mergeCell ref="A21:A24"/>
    <mergeCell ref="C76:F76"/>
    <mergeCell ref="A29:A32"/>
    <mergeCell ref="A33:A36"/>
    <mergeCell ref="A37:A40"/>
    <mergeCell ref="A41:A44"/>
    <mergeCell ref="A45:A48"/>
    <mergeCell ref="A49:A52"/>
    <mergeCell ref="A53:A56"/>
    <mergeCell ref="E58:G58"/>
    <mergeCell ref="C75:F7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E312-78D5-4303-99FD-7A827AA57721}">
  <sheetPr>
    <tabColor rgb="FFFF0000"/>
    <pageSetUpPr fitToPage="1"/>
  </sheetPr>
  <dimension ref="A10:J79"/>
  <sheetViews>
    <sheetView topLeftCell="A31" zoomScaleNormal="100" workbookViewId="0">
      <selection activeCell="G65" sqref="G65"/>
    </sheetView>
  </sheetViews>
  <sheetFormatPr defaultRowHeight="14"/>
  <cols>
    <col min="1" max="1" width="5.109375" style="71" customWidth="1"/>
    <col min="2" max="2" width="19.27734375" style="72" customWidth="1"/>
    <col min="3" max="5" width="16.21875" style="73" customWidth="1"/>
    <col min="6" max="6" width="16.21875" style="74" customWidth="1"/>
    <col min="7" max="7" width="22" style="71" customWidth="1"/>
    <col min="8" max="9" width="11.38671875" style="71" bestFit="1" customWidth="1"/>
    <col min="10" max="10" width="13.5" style="71" bestFit="1" customWidth="1"/>
    <col min="11" max="11" width="12" style="71" customWidth="1"/>
    <col min="12" max="254" width="8.77734375" style="71"/>
    <col min="255" max="255" width="9.77734375" style="71" bestFit="1" customWidth="1"/>
    <col min="256" max="256" width="8.27734375" style="71" bestFit="1" customWidth="1"/>
    <col min="257" max="257" width="18.609375" style="71" customWidth="1"/>
    <col min="258" max="258" width="17.109375" style="71" customWidth="1"/>
    <col min="259" max="259" width="14.609375" style="71" bestFit="1" customWidth="1"/>
    <col min="260" max="260" width="8.77734375" style="71"/>
    <col min="261" max="261" width="3.77734375" style="71" customWidth="1"/>
    <col min="262" max="262" width="14.5" style="71" bestFit="1" customWidth="1"/>
    <col min="263" max="263" width="7.109375" style="71" bestFit="1" customWidth="1"/>
    <col min="264" max="264" width="8.609375" style="71" bestFit="1" customWidth="1"/>
    <col min="265" max="265" width="5" style="71" bestFit="1" customWidth="1"/>
    <col min="266" max="266" width="13.5" style="71" bestFit="1" customWidth="1"/>
    <col min="267" max="267" width="12" style="71" customWidth="1"/>
    <col min="268" max="510" width="8.77734375" style="71"/>
    <col min="511" max="511" width="9.77734375" style="71" bestFit="1" customWidth="1"/>
    <col min="512" max="512" width="8.27734375" style="71" bestFit="1" customWidth="1"/>
    <col min="513" max="513" width="18.609375" style="71" customWidth="1"/>
    <col min="514" max="514" width="17.109375" style="71" customWidth="1"/>
    <col min="515" max="515" width="14.609375" style="71" bestFit="1" customWidth="1"/>
    <col min="516" max="516" width="8.77734375" style="71"/>
    <col min="517" max="517" width="3.77734375" style="71" customWidth="1"/>
    <col min="518" max="518" width="14.5" style="71" bestFit="1" customWidth="1"/>
    <col min="519" max="519" width="7.109375" style="71" bestFit="1" customWidth="1"/>
    <col min="520" max="520" width="8.609375" style="71" bestFit="1" customWidth="1"/>
    <col min="521" max="521" width="5" style="71" bestFit="1" customWidth="1"/>
    <col min="522" max="522" width="13.5" style="71" bestFit="1" customWidth="1"/>
    <col min="523" max="523" width="12" style="71" customWidth="1"/>
    <col min="524" max="766" width="8.77734375" style="71"/>
    <col min="767" max="767" width="9.77734375" style="71" bestFit="1" customWidth="1"/>
    <col min="768" max="768" width="8.27734375" style="71" bestFit="1" customWidth="1"/>
    <col min="769" max="769" width="18.609375" style="71" customWidth="1"/>
    <col min="770" max="770" width="17.109375" style="71" customWidth="1"/>
    <col min="771" max="771" width="14.609375" style="71" bestFit="1" customWidth="1"/>
    <col min="772" max="772" width="8.77734375" style="71"/>
    <col min="773" max="773" width="3.77734375" style="71" customWidth="1"/>
    <col min="774" max="774" width="14.5" style="71" bestFit="1" customWidth="1"/>
    <col min="775" max="775" width="7.109375" style="71" bestFit="1" customWidth="1"/>
    <col min="776" max="776" width="8.609375" style="71" bestFit="1" customWidth="1"/>
    <col min="777" max="777" width="5" style="71" bestFit="1" customWidth="1"/>
    <col min="778" max="778" width="13.5" style="71" bestFit="1" customWidth="1"/>
    <col min="779" max="779" width="12" style="71" customWidth="1"/>
    <col min="780" max="1022" width="8.77734375" style="71"/>
    <col min="1023" max="1023" width="9.77734375" style="71" bestFit="1" customWidth="1"/>
    <col min="1024" max="1024" width="8.27734375" style="71" bestFit="1" customWidth="1"/>
    <col min="1025" max="1025" width="18.609375" style="71" customWidth="1"/>
    <col min="1026" max="1026" width="17.109375" style="71" customWidth="1"/>
    <col min="1027" max="1027" width="14.609375" style="71" bestFit="1" customWidth="1"/>
    <col min="1028" max="1028" width="8.77734375" style="71"/>
    <col min="1029" max="1029" width="3.77734375" style="71" customWidth="1"/>
    <col min="1030" max="1030" width="14.5" style="71" bestFit="1" customWidth="1"/>
    <col min="1031" max="1031" width="7.109375" style="71" bestFit="1" customWidth="1"/>
    <col min="1032" max="1032" width="8.609375" style="71" bestFit="1" customWidth="1"/>
    <col min="1033" max="1033" width="5" style="71" bestFit="1" customWidth="1"/>
    <col min="1034" max="1034" width="13.5" style="71" bestFit="1" customWidth="1"/>
    <col min="1035" max="1035" width="12" style="71" customWidth="1"/>
    <col min="1036" max="1278" width="8.77734375" style="71"/>
    <col min="1279" max="1279" width="9.77734375" style="71" bestFit="1" customWidth="1"/>
    <col min="1280" max="1280" width="8.27734375" style="71" bestFit="1" customWidth="1"/>
    <col min="1281" max="1281" width="18.609375" style="71" customWidth="1"/>
    <col min="1282" max="1282" width="17.109375" style="71" customWidth="1"/>
    <col min="1283" max="1283" width="14.609375" style="71" bestFit="1" customWidth="1"/>
    <col min="1284" max="1284" width="8.77734375" style="71"/>
    <col min="1285" max="1285" width="3.77734375" style="71" customWidth="1"/>
    <col min="1286" max="1286" width="14.5" style="71" bestFit="1" customWidth="1"/>
    <col min="1287" max="1287" width="7.109375" style="71" bestFit="1" customWidth="1"/>
    <col min="1288" max="1288" width="8.609375" style="71" bestFit="1" customWidth="1"/>
    <col min="1289" max="1289" width="5" style="71" bestFit="1" customWidth="1"/>
    <col min="1290" max="1290" width="13.5" style="71" bestFit="1" customWidth="1"/>
    <col min="1291" max="1291" width="12" style="71" customWidth="1"/>
    <col min="1292" max="1534" width="8.77734375" style="71"/>
    <col min="1535" max="1535" width="9.77734375" style="71" bestFit="1" customWidth="1"/>
    <col min="1536" max="1536" width="8.27734375" style="71" bestFit="1" customWidth="1"/>
    <col min="1537" max="1537" width="18.609375" style="71" customWidth="1"/>
    <col min="1538" max="1538" width="17.109375" style="71" customWidth="1"/>
    <col min="1539" max="1539" width="14.609375" style="71" bestFit="1" customWidth="1"/>
    <col min="1540" max="1540" width="8.77734375" style="71"/>
    <col min="1541" max="1541" width="3.77734375" style="71" customWidth="1"/>
    <col min="1542" max="1542" width="14.5" style="71" bestFit="1" customWidth="1"/>
    <col min="1543" max="1543" width="7.109375" style="71" bestFit="1" customWidth="1"/>
    <col min="1544" max="1544" width="8.609375" style="71" bestFit="1" customWidth="1"/>
    <col min="1545" max="1545" width="5" style="71" bestFit="1" customWidth="1"/>
    <col min="1546" max="1546" width="13.5" style="71" bestFit="1" customWidth="1"/>
    <col min="1547" max="1547" width="12" style="71" customWidth="1"/>
    <col min="1548" max="1790" width="8.77734375" style="71"/>
    <col min="1791" max="1791" width="9.77734375" style="71" bestFit="1" customWidth="1"/>
    <col min="1792" max="1792" width="8.27734375" style="71" bestFit="1" customWidth="1"/>
    <col min="1793" max="1793" width="18.609375" style="71" customWidth="1"/>
    <col min="1794" max="1794" width="17.109375" style="71" customWidth="1"/>
    <col min="1795" max="1795" width="14.609375" style="71" bestFit="1" customWidth="1"/>
    <col min="1796" max="1796" width="8.77734375" style="71"/>
    <col min="1797" max="1797" width="3.77734375" style="71" customWidth="1"/>
    <col min="1798" max="1798" width="14.5" style="71" bestFit="1" customWidth="1"/>
    <col min="1799" max="1799" width="7.109375" style="71" bestFit="1" customWidth="1"/>
    <col min="1800" max="1800" width="8.609375" style="71" bestFit="1" customWidth="1"/>
    <col min="1801" max="1801" width="5" style="71" bestFit="1" customWidth="1"/>
    <col min="1802" max="1802" width="13.5" style="71" bestFit="1" customWidth="1"/>
    <col min="1803" max="1803" width="12" style="71" customWidth="1"/>
    <col min="1804" max="2046" width="8.77734375" style="71"/>
    <col min="2047" max="2047" width="9.77734375" style="71" bestFit="1" customWidth="1"/>
    <col min="2048" max="2048" width="8.27734375" style="71" bestFit="1" customWidth="1"/>
    <col min="2049" max="2049" width="18.609375" style="71" customWidth="1"/>
    <col min="2050" max="2050" width="17.109375" style="71" customWidth="1"/>
    <col min="2051" max="2051" width="14.609375" style="71" bestFit="1" customWidth="1"/>
    <col min="2052" max="2052" width="8.77734375" style="71"/>
    <col min="2053" max="2053" width="3.77734375" style="71" customWidth="1"/>
    <col min="2054" max="2054" width="14.5" style="71" bestFit="1" customWidth="1"/>
    <col min="2055" max="2055" width="7.109375" style="71" bestFit="1" customWidth="1"/>
    <col min="2056" max="2056" width="8.609375" style="71" bestFit="1" customWidth="1"/>
    <col min="2057" max="2057" width="5" style="71" bestFit="1" customWidth="1"/>
    <col min="2058" max="2058" width="13.5" style="71" bestFit="1" customWidth="1"/>
    <col min="2059" max="2059" width="12" style="71" customWidth="1"/>
    <col min="2060" max="2302" width="8.77734375" style="71"/>
    <col min="2303" max="2303" width="9.77734375" style="71" bestFit="1" customWidth="1"/>
    <col min="2304" max="2304" width="8.27734375" style="71" bestFit="1" customWidth="1"/>
    <col min="2305" max="2305" width="18.609375" style="71" customWidth="1"/>
    <col min="2306" max="2306" width="17.109375" style="71" customWidth="1"/>
    <col min="2307" max="2307" width="14.609375" style="71" bestFit="1" customWidth="1"/>
    <col min="2308" max="2308" width="8.77734375" style="71"/>
    <col min="2309" max="2309" width="3.77734375" style="71" customWidth="1"/>
    <col min="2310" max="2310" width="14.5" style="71" bestFit="1" customWidth="1"/>
    <col min="2311" max="2311" width="7.109375" style="71" bestFit="1" customWidth="1"/>
    <col min="2312" max="2312" width="8.609375" style="71" bestFit="1" customWidth="1"/>
    <col min="2313" max="2313" width="5" style="71" bestFit="1" customWidth="1"/>
    <col min="2314" max="2314" width="13.5" style="71" bestFit="1" customWidth="1"/>
    <col min="2315" max="2315" width="12" style="71" customWidth="1"/>
    <col min="2316" max="2558" width="8.77734375" style="71"/>
    <col min="2559" max="2559" width="9.77734375" style="71" bestFit="1" customWidth="1"/>
    <col min="2560" max="2560" width="8.27734375" style="71" bestFit="1" customWidth="1"/>
    <col min="2561" max="2561" width="18.609375" style="71" customWidth="1"/>
    <col min="2562" max="2562" width="17.109375" style="71" customWidth="1"/>
    <col min="2563" max="2563" width="14.609375" style="71" bestFit="1" customWidth="1"/>
    <col min="2564" max="2564" width="8.77734375" style="71"/>
    <col min="2565" max="2565" width="3.77734375" style="71" customWidth="1"/>
    <col min="2566" max="2566" width="14.5" style="71" bestFit="1" customWidth="1"/>
    <col min="2567" max="2567" width="7.109375" style="71" bestFit="1" customWidth="1"/>
    <col min="2568" max="2568" width="8.609375" style="71" bestFit="1" customWidth="1"/>
    <col min="2569" max="2569" width="5" style="71" bestFit="1" customWidth="1"/>
    <col min="2570" max="2570" width="13.5" style="71" bestFit="1" customWidth="1"/>
    <col min="2571" max="2571" width="12" style="71" customWidth="1"/>
    <col min="2572" max="2814" width="8.77734375" style="71"/>
    <col min="2815" max="2815" width="9.77734375" style="71" bestFit="1" customWidth="1"/>
    <col min="2816" max="2816" width="8.27734375" style="71" bestFit="1" customWidth="1"/>
    <col min="2817" max="2817" width="18.609375" style="71" customWidth="1"/>
    <col min="2818" max="2818" width="17.109375" style="71" customWidth="1"/>
    <col min="2819" max="2819" width="14.609375" style="71" bestFit="1" customWidth="1"/>
    <col min="2820" max="2820" width="8.77734375" style="71"/>
    <col min="2821" max="2821" width="3.77734375" style="71" customWidth="1"/>
    <col min="2822" max="2822" width="14.5" style="71" bestFit="1" customWidth="1"/>
    <col min="2823" max="2823" width="7.109375" style="71" bestFit="1" customWidth="1"/>
    <col min="2824" max="2824" width="8.609375" style="71" bestFit="1" customWidth="1"/>
    <col min="2825" max="2825" width="5" style="71" bestFit="1" customWidth="1"/>
    <col min="2826" max="2826" width="13.5" style="71" bestFit="1" customWidth="1"/>
    <col min="2827" max="2827" width="12" style="71" customWidth="1"/>
    <col min="2828" max="3070" width="8.77734375" style="71"/>
    <col min="3071" max="3071" width="9.77734375" style="71" bestFit="1" customWidth="1"/>
    <col min="3072" max="3072" width="8.27734375" style="71" bestFit="1" customWidth="1"/>
    <col min="3073" max="3073" width="18.609375" style="71" customWidth="1"/>
    <col min="3074" max="3074" width="17.109375" style="71" customWidth="1"/>
    <col min="3075" max="3075" width="14.609375" style="71" bestFit="1" customWidth="1"/>
    <col min="3076" max="3076" width="8.77734375" style="71"/>
    <col min="3077" max="3077" width="3.77734375" style="71" customWidth="1"/>
    <col min="3078" max="3078" width="14.5" style="71" bestFit="1" customWidth="1"/>
    <col min="3079" max="3079" width="7.109375" style="71" bestFit="1" customWidth="1"/>
    <col min="3080" max="3080" width="8.609375" style="71" bestFit="1" customWidth="1"/>
    <col min="3081" max="3081" width="5" style="71" bestFit="1" customWidth="1"/>
    <col min="3082" max="3082" width="13.5" style="71" bestFit="1" customWidth="1"/>
    <col min="3083" max="3083" width="12" style="71" customWidth="1"/>
    <col min="3084" max="3326" width="8.77734375" style="71"/>
    <col min="3327" max="3327" width="9.77734375" style="71" bestFit="1" customWidth="1"/>
    <col min="3328" max="3328" width="8.27734375" style="71" bestFit="1" customWidth="1"/>
    <col min="3329" max="3329" width="18.609375" style="71" customWidth="1"/>
    <col min="3330" max="3330" width="17.109375" style="71" customWidth="1"/>
    <col min="3331" max="3331" width="14.609375" style="71" bestFit="1" customWidth="1"/>
    <col min="3332" max="3332" width="8.77734375" style="71"/>
    <col min="3333" max="3333" width="3.77734375" style="71" customWidth="1"/>
    <col min="3334" max="3334" width="14.5" style="71" bestFit="1" customWidth="1"/>
    <col min="3335" max="3335" width="7.109375" style="71" bestFit="1" customWidth="1"/>
    <col min="3336" max="3336" width="8.609375" style="71" bestFit="1" customWidth="1"/>
    <col min="3337" max="3337" width="5" style="71" bestFit="1" customWidth="1"/>
    <col min="3338" max="3338" width="13.5" style="71" bestFit="1" customWidth="1"/>
    <col min="3339" max="3339" width="12" style="71" customWidth="1"/>
    <col min="3340" max="3582" width="8.77734375" style="71"/>
    <col min="3583" max="3583" width="9.77734375" style="71" bestFit="1" customWidth="1"/>
    <col min="3584" max="3584" width="8.27734375" style="71" bestFit="1" customWidth="1"/>
    <col min="3585" max="3585" width="18.609375" style="71" customWidth="1"/>
    <col min="3586" max="3586" width="17.109375" style="71" customWidth="1"/>
    <col min="3587" max="3587" width="14.609375" style="71" bestFit="1" customWidth="1"/>
    <col min="3588" max="3588" width="8.77734375" style="71"/>
    <col min="3589" max="3589" width="3.77734375" style="71" customWidth="1"/>
    <col min="3590" max="3590" width="14.5" style="71" bestFit="1" customWidth="1"/>
    <col min="3591" max="3591" width="7.109375" style="71" bestFit="1" customWidth="1"/>
    <col min="3592" max="3592" width="8.609375" style="71" bestFit="1" customWidth="1"/>
    <col min="3593" max="3593" width="5" style="71" bestFit="1" customWidth="1"/>
    <col min="3594" max="3594" width="13.5" style="71" bestFit="1" customWidth="1"/>
    <col min="3595" max="3595" width="12" style="71" customWidth="1"/>
    <col min="3596" max="3838" width="8.77734375" style="71"/>
    <col min="3839" max="3839" width="9.77734375" style="71" bestFit="1" customWidth="1"/>
    <col min="3840" max="3840" width="8.27734375" style="71" bestFit="1" customWidth="1"/>
    <col min="3841" max="3841" width="18.609375" style="71" customWidth="1"/>
    <col min="3842" max="3842" width="17.109375" style="71" customWidth="1"/>
    <col min="3843" max="3843" width="14.609375" style="71" bestFit="1" customWidth="1"/>
    <col min="3844" max="3844" width="8.77734375" style="71"/>
    <col min="3845" max="3845" width="3.77734375" style="71" customWidth="1"/>
    <col min="3846" max="3846" width="14.5" style="71" bestFit="1" customWidth="1"/>
    <col min="3847" max="3847" width="7.109375" style="71" bestFit="1" customWidth="1"/>
    <col min="3848" max="3848" width="8.609375" style="71" bestFit="1" customWidth="1"/>
    <col min="3849" max="3849" width="5" style="71" bestFit="1" customWidth="1"/>
    <col min="3850" max="3850" width="13.5" style="71" bestFit="1" customWidth="1"/>
    <col min="3851" max="3851" width="12" style="71" customWidth="1"/>
    <col min="3852" max="4094" width="8.77734375" style="71"/>
    <col min="4095" max="4095" width="9.77734375" style="71" bestFit="1" customWidth="1"/>
    <col min="4096" max="4096" width="8.27734375" style="71" bestFit="1" customWidth="1"/>
    <col min="4097" max="4097" width="18.609375" style="71" customWidth="1"/>
    <col min="4098" max="4098" width="17.109375" style="71" customWidth="1"/>
    <col min="4099" max="4099" width="14.609375" style="71" bestFit="1" customWidth="1"/>
    <col min="4100" max="4100" width="8.77734375" style="71"/>
    <col min="4101" max="4101" width="3.77734375" style="71" customWidth="1"/>
    <col min="4102" max="4102" width="14.5" style="71" bestFit="1" customWidth="1"/>
    <col min="4103" max="4103" width="7.109375" style="71" bestFit="1" customWidth="1"/>
    <col min="4104" max="4104" width="8.609375" style="71" bestFit="1" customWidth="1"/>
    <col min="4105" max="4105" width="5" style="71" bestFit="1" customWidth="1"/>
    <col min="4106" max="4106" width="13.5" style="71" bestFit="1" customWidth="1"/>
    <col min="4107" max="4107" width="12" style="71" customWidth="1"/>
    <col min="4108" max="4350" width="8.77734375" style="71"/>
    <col min="4351" max="4351" width="9.77734375" style="71" bestFit="1" customWidth="1"/>
    <col min="4352" max="4352" width="8.27734375" style="71" bestFit="1" customWidth="1"/>
    <col min="4353" max="4353" width="18.609375" style="71" customWidth="1"/>
    <col min="4354" max="4354" width="17.109375" style="71" customWidth="1"/>
    <col min="4355" max="4355" width="14.609375" style="71" bestFit="1" customWidth="1"/>
    <col min="4356" max="4356" width="8.77734375" style="71"/>
    <col min="4357" max="4357" width="3.77734375" style="71" customWidth="1"/>
    <col min="4358" max="4358" width="14.5" style="71" bestFit="1" customWidth="1"/>
    <col min="4359" max="4359" width="7.109375" style="71" bestFit="1" customWidth="1"/>
    <col min="4360" max="4360" width="8.609375" style="71" bestFit="1" customWidth="1"/>
    <col min="4361" max="4361" width="5" style="71" bestFit="1" customWidth="1"/>
    <col min="4362" max="4362" width="13.5" style="71" bestFit="1" customWidth="1"/>
    <col min="4363" max="4363" width="12" style="71" customWidth="1"/>
    <col min="4364" max="4606" width="8.77734375" style="71"/>
    <col min="4607" max="4607" width="9.77734375" style="71" bestFit="1" customWidth="1"/>
    <col min="4608" max="4608" width="8.27734375" style="71" bestFit="1" customWidth="1"/>
    <col min="4609" max="4609" width="18.609375" style="71" customWidth="1"/>
    <col min="4610" max="4610" width="17.109375" style="71" customWidth="1"/>
    <col min="4611" max="4611" width="14.609375" style="71" bestFit="1" customWidth="1"/>
    <col min="4612" max="4612" width="8.77734375" style="71"/>
    <col min="4613" max="4613" width="3.77734375" style="71" customWidth="1"/>
    <col min="4614" max="4614" width="14.5" style="71" bestFit="1" customWidth="1"/>
    <col min="4615" max="4615" width="7.109375" style="71" bestFit="1" customWidth="1"/>
    <col min="4616" max="4616" width="8.609375" style="71" bestFit="1" customWidth="1"/>
    <col min="4617" max="4617" width="5" style="71" bestFit="1" customWidth="1"/>
    <col min="4618" max="4618" width="13.5" style="71" bestFit="1" customWidth="1"/>
    <col min="4619" max="4619" width="12" style="71" customWidth="1"/>
    <col min="4620" max="4862" width="8.77734375" style="71"/>
    <col min="4863" max="4863" width="9.77734375" style="71" bestFit="1" customWidth="1"/>
    <col min="4864" max="4864" width="8.27734375" style="71" bestFit="1" customWidth="1"/>
    <col min="4865" max="4865" width="18.609375" style="71" customWidth="1"/>
    <col min="4866" max="4866" width="17.109375" style="71" customWidth="1"/>
    <col min="4867" max="4867" width="14.609375" style="71" bestFit="1" customWidth="1"/>
    <col min="4868" max="4868" width="8.77734375" style="71"/>
    <col min="4869" max="4869" width="3.77734375" style="71" customWidth="1"/>
    <col min="4870" max="4870" width="14.5" style="71" bestFit="1" customWidth="1"/>
    <col min="4871" max="4871" width="7.109375" style="71" bestFit="1" customWidth="1"/>
    <col min="4872" max="4872" width="8.609375" style="71" bestFit="1" customWidth="1"/>
    <col min="4873" max="4873" width="5" style="71" bestFit="1" customWidth="1"/>
    <col min="4874" max="4874" width="13.5" style="71" bestFit="1" customWidth="1"/>
    <col min="4875" max="4875" width="12" style="71" customWidth="1"/>
    <col min="4876" max="5118" width="8.77734375" style="71"/>
    <col min="5119" max="5119" width="9.77734375" style="71" bestFit="1" customWidth="1"/>
    <col min="5120" max="5120" width="8.27734375" style="71" bestFit="1" customWidth="1"/>
    <col min="5121" max="5121" width="18.609375" style="71" customWidth="1"/>
    <col min="5122" max="5122" width="17.109375" style="71" customWidth="1"/>
    <col min="5123" max="5123" width="14.609375" style="71" bestFit="1" customWidth="1"/>
    <col min="5124" max="5124" width="8.77734375" style="71"/>
    <col min="5125" max="5125" width="3.77734375" style="71" customWidth="1"/>
    <col min="5126" max="5126" width="14.5" style="71" bestFit="1" customWidth="1"/>
    <col min="5127" max="5127" width="7.109375" style="71" bestFit="1" customWidth="1"/>
    <col min="5128" max="5128" width="8.609375" style="71" bestFit="1" customWidth="1"/>
    <col min="5129" max="5129" width="5" style="71" bestFit="1" customWidth="1"/>
    <col min="5130" max="5130" width="13.5" style="71" bestFit="1" customWidth="1"/>
    <col min="5131" max="5131" width="12" style="71" customWidth="1"/>
    <col min="5132" max="5374" width="8.77734375" style="71"/>
    <col min="5375" max="5375" width="9.77734375" style="71" bestFit="1" customWidth="1"/>
    <col min="5376" max="5376" width="8.27734375" style="71" bestFit="1" customWidth="1"/>
    <col min="5377" max="5377" width="18.609375" style="71" customWidth="1"/>
    <col min="5378" max="5378" width="17.109375" style="71" customWidth="1"/>
    <col min="5379" max="5379" width="14.609375" style="71" bestFit="1" customWidth="1"/>
    <col min="5380" max="5380" width="8.77734375" style="71"/>
    <col min="5381" max="5381" width="3.77734375" style="71" customWidth="1"/>
    <col min="5382" max="5382" width="14.5" style="71" bestFit="1" customWidth="1"/>
    <col min="5383" max="5383" width="7.109375" style="71" bestFit="1" customWidth="1"/>
    <col min="5384" max="5384" width="8.609375" style="71" bestFit="1" customWidth="1"/>
    <col min="5385" max="5385" width="5" style="71" bestFit="1" customWidth="1"/>
    <col min="5386" max="5386" width="13.5" style="71" bestFit="1" customWidth="1"/>
    <col min="5387" max="5387" width="12" style="71" customWidth="1"/>
    <col min="5388" max="5630" width="8.77734375" style="71"/>
    <col min="5631" max="5631" width="9.77734375" style="71" bestFit="1" customWidth="1"/>
    <col min="5632" max="5632" width="8.27734375" style="71" bestFit="1" customWidth="1"/>
    <col min="5633" max="5633" width="18.609375" style="71" customWidth="1"/>
    <col min="5634" max="5634" width="17.109375" style="71" customWidth="1"/>
    <col min="5635" max="5635" width="14.609375" style="71" bestFit="1" customWidth="1"/>
    <col min="5636" max="5636" width="8.77734375" style="71"/>
    <col min="5637" max="5637" width="3.77734375" style="71" customWidth="1"/>
    <col min="5638" max="5638" width="14.5" style="71" bestFit="1" customWidth="1"/>
    <col min="5639" max="5639" width="7.109375" style="71" bestFit="1" customWidth="1"/>
    <col min="5640" max="5640" width="8.609375" style="71" bestFit="1" customWidth="1"/>
    <col min="5641" max="5641" width="5" style="71" bestFit="1" customWidth="1"/>
    <col min="5642" max="5642" width="13.5" style="71" bestFit="1" customWidth="1"/>
    <col min="5643" max="5643" width="12" style="71" customWidth="1"/>
    <col min="5644" max="5886" width="8.77734375" style="71"/>
    <col min="5887" max="5887" width="9.77734375" style="71" bestFit="1" customWidth="1"/>
    <col min="5888" max="5888" width="8.27734375" style="71" bestFit="1" customWidth="1"/>
    <col min="5889" max="5889" width="18.609375" style="71" customWidth="1"/>
    <col min="5890" max="5890" width="17.109375" style="71" customWidth="1"/>
    <col min="5891" max="5891" width="14.609375" style="71" bestFit="1" customWidth="1"/>
    <col min="5892" max="5892" width="8.77734375" style="71"/>
    <col min="5893" max="5893" width="3.77734375" style="71" customWidth="1"/>
    <col min="5894" max="5894" width="14.5" style="71" bestFit="1" customWidth="1"/>
    <col min="5895" max="5895" width="7.109375" style="71" bestFit="1" customWidth="1"/>
    <col min="5896" max="5896" width="8.609375" style="71" bestFit="1" customWidth="1"/>
    <col min="5897" max="5897" width="5" style="71" bestFit="1" customWidth="1"/>
    <col min="5898" max="5898" width="13.5" style="71" bestFit="1" customWidth="1"/>
    <col min="5899" max="5899" width="12" style="71" customWidth="1"/>
    <col min="5900" max="6142" width="8.77734375" style="71"/>
    <col min="6143" max="6143" width="9.77734375" style="71" bestFit="1" customWidth="1"/>
    <col min="6144" max="6144" width="8.27734375" style="71" bestFit="1" customWidth="1"/>
    <col min="6145" max="6145" width="18.609375" style="71" customWidth="1"/>
    <col min="6146" max="6146" width="17.109375" style="71" customWidth="1"/>
    <col min="6147" max="6147" width="14.609375" style="71" bestFit="1" customWidth="1"/>
    <col min="6148" max="6148" width="8.77734375" style="71"/>
    <col min="6149" max="6149" width="3.77734375" style="71" customWidth="1"/>
    <col min="6150" max="6150" width="14.5" style="71" bestFit="1" customWidth="1"/>
    <col min="6151" max="6151" width="7.109375" style="71" bestFit="1" customWidth="1"/>
    <col min="6152" max="6152" width="8.609375" style="71" bestFit="1" customWidth="1"/>
    <col min="6153" max="6153" width="5" style="71" bestFit="1" customWidth="1"/>
    <col min="6154" max="6154" width="13.5" style="71" bestFit="1" customWidth="1"/>
    <col min="6155" max="6155" width="12" style="71" customWidth="1"/>
    <col min="6156" max="6398" width="8.77734375" style="71"/>
    <col min="6399" max="6399" width="9.77734375" style="71" bestFit="1" customWidth="1"/>
    <col min="6400" max="6400" width="8.27734375" style="71" bestFit="1" customWidth="1"/>
    <col min="6401" max="6401" width="18.609375" style="71" customWidth="1"/>
    <col min="6402" max="6402" width="17.109375" style="71" customWidth="1"/>
    <col min="6403" max="6403" width="14.609375" style="71" bestFit="1" customWidth="1"/>
    <col min="6404" max="6404" width="8.77734375" style="71"/>
    <col min="6405" max="6405" width="3.77734375" style="71" customWidth="1"/>
    <col min="6406" max="6406" width="14.5" style="71" bestFit="1" customWidth="1"/>
    <col min="6407" max="6407" width="7.109375" style="71" bestFit="1" customWidth="1"/>
    <col min="6408" max="6408" width="8.609375" style="71" bestFit="1" customWidth="1"/>
    <col min="6409" max="6409" width="5" style="71" bestFit="1" customWidth="1"/>
    <col min="6410" max="6410" width="13.5" style="71" bestFit="1" customWidth="1"/>
    <col min="6411" max="6411" width="12" style="71" customWidth="1"/>
    <col min="6412" max="6654" width="8.77734375" style="71"/>
    <col min="6655" max="6655" width="9.77734375" style="71" bestFit="1" customWidth="1"/>
    <col min="6656" max="6656" width="8.27734375" style="71" bestFit="1" customWidth="1"/>
    <col min="6657" max="6657" width="18.609375" style="71" customWidth="1"/>
    <col min="6658" max="6658" width="17.109375" style="71" customWidth="1"/>
    <col min="6659" max="6659" width="14.609375" style="71" bestFit="1" customWidth="1"/>
    <col min="6660" max="6660" width="8.77734375" style="71"/>
    <col min="6661" max="6661" width="3.77734375" style="71" customWidth="1"/>
    <col min="6662" max="6662" width="14.5" style="71" bestFit="1" customWidth="1"/>
    <col min="6663" max="6663" width="7.109375" style="71" bestFit="1" customWidth="1"/>
    <col min="6664" max="6664" width="8.609375" style="71" bestFit="1" customWidth="1"/>
    <col min="6665" max="6665" width="5" style="71" bestFit="1" customWidth="1"/>
    <col min="6666" max="6666" width="13.5" style="71" bestFit="1" customWidth="1"/>
    <col min="6667" max="6667" width="12" style="71" customWidth="1"/>
    <col min="6668" max="6910" width="8.77734375" style="71"/>
    <col min="6911" max="6911" width="9.77734375" style="71" bestFit="1" customWidth="1"/>
    <col min="6912" max="6912" width="8.27734375" style="71" bestFit="1" customWidth="1"/>
    <col min="6913" max="6913" width="18.609375" style="71" customWidth="1"/>
    <col min="6914" max="6914" width="17.109375" style="71" customWidth="1"/>
    <col min="6915" max="6915" width="14.609375" style="71" bestFit="1" customWidth="1"/>
    <col min="6916" max="6916" width="8.77734375" style="71"/>
    <col min="6917" max="6917" width="3.77734375" style="71" customWidth="1"/>
    <col min="6918" max="6918" width="14.5" style="71" bestFit="1" customWidth="1"/>
    <col min="6919" max="6919" width="7.109375" style="71" bestFit="1" customWidth="1"/>
    <col min="6920" max="6920" width="8.609375" style="71" bestFit="1" customWidth="1"/>
    <col min="6921" max="6921" width="5" style="71" bestFit="1" customWidth="1"/>
    <col min="6922" max="6922" width="13.5" style="71" bestFit="1" customWidth="1"/>
    <col min="6923" max="6923" width="12" style="71" customWidth="1"/>
    <col min="6924" max="7166" width="8.77734375" style="71"/>
    <col min="7167" max="7167" width="9.77734375" style="71" bestFit="1" customWidth="1"/>
    <col min="7168" max="7168" width="8.27734375" style="71" bestFit="1" customWidth="1"/>
    <col min="7169" max="7169" width="18.609375" style="71" customWidth="1"/>
    <col min="7170" max="7170" width="17.109375" style="71" customWidth="1"/>
    <col min="7171" max="7171" width="14.609375" style="71" bestFit="1" customWidth="1"/>
    <col min="7172" max="7172" width="8.77734375" style="71"/>
    <col min="7173" max="7173" width="3.77734375" style="71" customWidth="1"/>
    <col min="7174" max="7174" width="14.5" style="71" bestFit="1" customWidth="1"/>
    <col min="7175" max="7175" width="7.109375" style="71" bestFit="1" customWidth="1"/>
    <col min="7176" max="7176" width="8.609375" style="71" bestFit="1" customWidth="1"/>
    <col min="7177" max="7177" width="5" style="71" bestFit="1" customWidth="1"/>
    <col min="7178" max="7178" width="13.5" style="71" bestFit="1" customWidth="1"/>
    <col min="7179" max="7179" width="12" style="71" customWidth="1"/>
    <col min="7180" max="7422" width="8.77734375" style="71"/>
    <col min="7423" max="7423" width="9.77734375" style="71" bestFit="1" customWidth="1"/>
    <col min="7424" max="7424" width="8.27734375" style="71" bestFit="1" customWidth="1"/>
    <col min="7425" max="7425" width="18.609375" style="71" customWidth="1"/>
    <col min="7426" max="7426" width="17.109375" style="71" customWidth="1"/>
    <col min="7427" max="7427" width="14.609375" style="71" bestFit="1" customWidth="1"/>
    <col min="7428" max="7428" width="8.77734375" style="71"/>
    <col min="7429" max="7429" width="3.77734375" style="71" customWidth="1"/>
    <col min="7430" max="7430" width="14.5" style="71" bestFit="1" customWidth="1"/>
    <col min="7431" max="7431" width="7.109375" style="71" bestFit="1" customWidth="1"/>
    <col min="7432" max="7432" width="8.609375" style="71" bestFit="1" customWidth="1"/>
    <col min="7433" max="7433" width="5" style="71" bestFit="1" customWidth="1"/>
    <col min="7434" max="7434" width="13.5" style="71" bestFit="1" customWidth="1"/>
    <col min="7435" max="7435" width="12" style="71" customWidth="1"/>
    <col min="7436" max="7678" width="8.77734375" style="71"/>
    <col min="7679" max="7679" width="9.77734375" style="71" bestFit="1" customWidth="1"/>
    <col min="7680" max="7680" width="8.27734375" style="71" bestFit="1" customWidth="1"/>
    <col min="7681" max="7681" width="18.609375" style="71" customWidth="1"/>
    <col min="7682" max="7682" width="17.109375" style="71" customWidth="1"/>
    <col min="7683" max="7683" width="14.609375" style="71" bestFit="1" customWidth="1"/>
    <col min="7684" max="7684" width="8.77734375" style="71"/>
    <col min="7685" max="7685" width="3.77734375" style="71" customWidth="1"/>
    <col min="7686" max="7686" width="14.5" style="71" bestFit="1" customWidth="1"/>
    <col min="7687" max="7687" width="7.109375" style="71" bestFit="1" customWidth="1"/>
    <col min="7688" max="7688" width="8.609375" style="71" bestFit="1" customWidth="1"/>
    <col min="7689" max="7689" width="5" style="71" bestFit="1" customWidth="1"/>
    <col min="7690" max="7690" width="13.5" style="71" bestFit="1" customWidth="1"/>
    <col min="7691" max="7691" width="12" style="71" customWidth="1"/>
    <col min="7692" max="7934" width="8.77734375" style="71"/>
    <col min="7935" max="7935" width="9.77734375" style="71" bestFit="1" customWidth="1"/>
    <col min="7936" max="7936" width="8.27734375" style="71" bestFit="1" customWidth="1"/>
    <col min="7937" max="7937" width="18.609375" style="71" customWidth="1"/>
    <col min="7938" max="7938" width="17.109375" style="71" customWidth="1"/>
    <col min="7939" max="7939" width="14.609375" style="71" bestFit="1" customWidth="1"/>
    <col min="7940" max="7940" width="8.77734375" style="71"/>
    <col min="7941" max="7941" width="3.77734375" style="71" customWidth="1"/>
    <col min="7942" max="7942" width="14.5" style="71" bestFit="1" customWidth="1"/>
    <col min="7943" max="7943" width="7.109375" style="71" bestFit="1" customWidth="1"/>
    <col min="7944" max="7944" width="8.609375" style="71" bestFit="1" customWidth="1"/>
    <col min="7945" max="7945" width="5" style="71" bestFit="1" customWidth="1"/>
    <col min="7946" max="7946" width="13.5" style="71" bestFit="1" customWidth="1"/>
    <col min="7947" max="7947" width="12" style="71" customWidth="1"/>
    <col min="7948" max="8190" width="8.77734375" style="71"/>
    <col min="8191" max="8191" width="9.77734375" style="71" bestFit="1" customWidth="1"/>
    <col min="8192" max="8192" width="8.27734375" style="71" bestFit="1" customWidth="1"/>
    <col min="8193" max="8193" width="18.609375" style="71" customWidth="1"/>
    <col min="8194" max="8194" width="17.109375" style="71" customWidth="1"/>
    <col min="8195" max="8195" width="14.609375" style="71" bestFit="1" customWidth="1"/>
    <col min="8196" max="8196" width="8.77734375" style="71"/>
    <col min="8197" max="8197" width="3.77734375" style="71" customWidth="1"/>
    <col min="8198" max="8198" width="14.5" style="71" bestFit="1" customWidth="1"/>
    <col min="8199" max="8199" width="7.109375" style="71" bestFit="1" customWidth="1"/>
    <col min="8200" max="8200" width="8.609375" style="71" bestFit="1" customWidth="1"/>
    <col min="8201" max="8201" width="5" style="71" bestFit="1" customWidth="1"/>
    <col min="8202" max="8202" width="13.5" style="71" bestFit="1" customWidth="1"/>
    <col min="8203" max="8203" width="12" style="71" customWidth="1"/>
    <col min="8204" max="8446" width="8.77734375" style="71"/>
    <col min="8447" max="8447" width="9.77734375" style="71" bestFit="1" customWidth="1"/>
    <col min="8448" max="8448" width="8.27734375" style="71" bestFit="1" customWidth="1"/>
    <col min="8449" max="8449" width="18.609375" style="71" customWidth="1"/>
    <col min="8450" max="8450" width="17.109375" style="71" customWidth="1"/>
    <col min="8451" max="8451" width="14.609375" style="71" bestFit="1" customWidth="1"/>
    <col min="8452" max="8452" width="8.77734375" style="71"/>
    <col min="8453" max="8453" width="3.77734375" style="71" customWidth="1"/>
    <col min="8454" max="8454" width="14.5" style="71" bestFit="1" customWidth="1"/>
    <col min="8455" max="8455" width="7.109375" style="71" bestFit="1" customWidth="1"/>
    <col min="8456" max="8456" width="8.609375" style="71" bestFit="1" customWidth="1"/>
    <col min="8457" max="8457" width="5" style="71" bestFit="1" customWidth="1"/>
    <col min="8458" max="8458" width="13.5" style="71" bestFit="1" customWidth="1"/>
    <col min="8459" max="8459" width="12" style="71" customWidth="1"/>
    <col min="8460" max="8702" width="8.77734375" style="71"/>
    <col min="8703" max="8703" width="9.77734375" style="71" bestFit="1" customWidth="1"/>
    <col min="8704" max="8704" width="8.27734375" style="71" bestFit="1" customWidth="1"/>
    <col min="8705" max="8705" width="18.609375" style="71" customWidth="1"/>
    <col min="8706" max="8706" width="17.109375" style="71" customWidth="1"/>
    <col min="8707" max="8707" width="14.609375" style="71" bestFit="1" customWidth="1"/>
    <col min="8708" max="8708" width="8.77734375" style="71"/>
    <col min="8709" max="8709" width="3.77734375" style="71" customWidth="1"/>
    <col min="8710" max="8710" width="14.5" style="71" bestFit="1" customWidth="1"/>
    <col min="8711" max="8711" width="7.109375" style="71" bestFit="1" customWidth="1"/>
    <col min="8712" max="8712" width="8.609375" style="71" bestFit="1" customWidth="1"/>
    <col min="8713" max="8713" width="5" style="71" bestFit="1" customWidth="1"/>
    <col min="8714" max="8714" width="13.5" style="71" bestFit="1" customWidth="1"/>
    <col min="8715" max="8715" width="12" style="71" customWidth="1"/>
    <col min="8716" max="8958" width="8.77734375" style="71"/>
    <col min="8959" max="8959" width="9.77734375" style="71" bestFit="1" customWidth="1"/>
    <col min="8960" max="8960" width="8.27734375" style="71" bestFit="1" customWidth="1"/>
    <col min="8961" max="8961" width="18.609375" style="71" customWidth="1"/>
    <col min="8962" max="8962" width="17.109375" style="71" customWidth="1"/>
    <col min="8963" max="8963" width="14.609375" style="71" bestFit="1" customWidth="1"/>
    <col min="8964" max="8964" width="8.77734375" style="71"/>
    <col min="8965" max="8965" width="3.77734375" style="71" customWidth="1"/>
    <col min="8966" max="8966" width="14.5" style="71" bestFit="1" customWidth="1"/>
    <col min="8967" max="8967" width="7.109375" style="71" bestFit="1" customWidth="1"/>
    <col min="8968" max="8968" width="8.609375" style="71" bestFit="1" customWidth="1"/>
    <col min="8969" max="8969" width="5" style="71" bestFit="1" customWidth="1"/>
    <col min="8970" max="8970" width="13.5" style="71" bestFit="1" customWidth="1"/>
    <col min="8971" max="8971" width="12" style="71" customWidth="1"/>
    <col min="8972" max="9214" width="8.77734375" style="71"/>
    <col min="9215" max="9215" width="9.77734375" style="71" bestFit="1" customWidth="1"/>
    <col min="9216" max="9216" width="8.27734375" style="71" bestFit="1" customWidth="1"/>
    <col min="9217" max="9217" width="18.609375" style="71" customWidth="1"/>
    <col min="9218" max="9218" width="17.109375" style="71" customWidth="1"/>
    <col min="9219" max="9219" width="14.609375" style="71" bestFit="1" customWidth="1"/>
    <col min="9220" max="9220" width="8.77734375" style="71"/>
    <col min="9221" max="9221" width="3.77734375" style="71" customWidth="1"/>
    <col min="9222" max="9222" width="14.5" style="71" bestFit="1" customWidth="1"/>
    <col min="9223" max="9223" width="7.109375" style="71" bestFit="1" customWidth="1"/>
    <col min="9224" max="9224" width="8.609375" style="71" bestFit="1" customWidth="1"/>
    <col min="9225" max="9225" width="5" style="71" bestFit="1" customWidth="1"/>
    <col min="9226" max="9226" width="13.5" style="71" bestFit="1" customWidth="1"/>
    <col min="9227" max="9227" width="12" style="71" customWidth="1"/>
    <col min="9228" max="9470" width="8.77734375" style="71"/>
    <col min="9471" max="9471" width="9.77734375" style="71" bestFit="1" customWidth="1"/>
    <col min="9472" max="9472" width="8.27734375" style="71" bestFit="1" customWidth="1"/>
    <col min="9473" max="9473" width="18.609375" style="71" customWidth="1"/>
    <col min="9474" max="9474" width="17.109375" style="71" customWidth="1"/>
    <col min="9475" max="9475" width="14.609375" style="71" bestFit="1" customWidth="1"/>
    <col min="9476" max="9476" width="8.77734375" style="71"/>
    <col min="9477" max="9477" width="3.77734375" style="71" customWidth="1"/>
    <col min="9478" max="9478" width="14.5" style="71" bestFit="1" customWidth="1"/>
    <col min="9479" max="9479" width="7.109375" style="71" bestFit="1" customWidth="1"/>
    <col min="9480" max="9480" width="8.609375" style="71" bestFit="1" customWidth="1"/>
    <col min="9481" max="9481" width="5" style="71" bestFit="1" customWidth="1"/>
    <col min="9482" max="9482" width="13.5" style="71" bestFit="1" customWidth="1"/>
    <col min="9483" max="9483" width="12" style="71" customWidth="1"/>
    <col min="9484" max="9726" width="8.77734375" style="71"/>
    <col min="9727" max="9727" width="9.77734375" style="71" bestFit="1" customWidth="1"/>
    <col min="9728" max="9728" width="8.27734375" style="71" bestFit="1" customWidth="1"/>
    <col min="9729" max="9729" width="18.609375" style="71" customWidth="1"/>
    <col min="9730" max="9730" width="17.109375" style="71" customWidth="1"/>
    <col min="9731" max="9731" width="14.609375" style="71" bestFit="1" customWidth="1"/>
    <col min="9732" max="9732" width="8.77734375" style="71"/>
    <col min="9733" max="9733" width="3.77734375" style="71" customWidth="1"/>
    <col min="9734" max="9734" width="14.5" style="71" bestFit="1" customWidth="1"/>
    <col min="9735" max="9735" width="7.109375" style="71" bestFit="1" customWidth="1"/>
    <col min="9736" max="9736" width="8.609375" style="71" bestFit="1" customWidth="1"/>
    <col min="9737" max="9737" width="5" style="71" bestFit="1" customWidth="1"/>
    <col min="9738" max="9738" width="13.5" style="71" bestFit="1" customWidth="1"/>
    <col min="9739" max="9739" width="12" style="71" customWidth="1"/>
    <col min="9740" max="9982" width="8.77734375" style="71"/>
    <col min="9983" max="9983" width="9.77734375" style="71" bestFit="1" customWidth="1"/>
    <col min="9984" max="9984" width="8.27734375" style="71" bestFit="1" customWidth="1"/>
    <col min="9985" max="9985" width="18.609375" style="71" customWidth="1"/>
    <col min="9986" max="9986" width="17.109375" style="71" customWidth="1"/>
    <col min="9987" max="9987" width="14.609375" style="71" bestFit="1" customWidth="1"/>
    <col min="9988" max="9988" width="8.77734375" style="71"/>
    <col min="9989" max="9989" width="3.77734375" style="71" customWidth="1"/>
    <col min="9990" max="9990" width="14.5" style="71" bestFit="1" customWidth="1"/>
    <col min="9991" max="9991" width="7.109375" style="71" bestFit="1" customWidth="1"/>
    <col min="9992" max="9992" width="8.609375" style="71" bestFit="1" customWidth="1"/>
    <col min="9993" max="9993" width="5" style="71" bestFit="1" customWidth="1"/>
    <col min="9994" max="9994" width="13.5" style="71" bestFit="1" customWidth="1"/>
    <col min="9995" max="9995" width="12" style="71" customWidth="1"/>
    <col min="9996" max="10238" width="8.77734375" style="71"/>
    <col min="10239" max="10239" width="9.77734375" style="71" bestFit="1" customWidth="1"/>
    <col min="10240" max="10240" width="8.27734375" style="71" bestFit="1" customWidth="1"/>
    <col min="10241" max="10241" width="18.609375" style="71" customWidth="1"/>
    <col min="10242" max="10242" width="17.109375" style="71" customWidth="1"/>
    <col min="10243" max="10243" width="14.609375" style="71" bestFit="1" customWidth="1"/>
    <col min="10244" max="10244" width="8.77734375" style="71"/>
    <col min="10245" max="10245" width="3.77734375" style="71" customWidth="1"/>
    <col min="10246" max="10246" width="14.5" style="71" bestFit="1" customWidth="1"/>
    <col min="10247" max="10247" width="7.109375" style="71" bestFit="1" customWidth="1"/>
    <col min="10248" max="10248" width="8.609375" style="71" bestFit="1" customWidth="1"/>
    <col min="10249" max="10249" width="5" style="71" bestFit="1" customWidth="1"/>
    <col min="10250" max="10250" width="13.5" style="71" bestFit="1" customWidth="1"/>
    <col min="10251" max="10251" width="12" style="71" customWidth="1"/>
    <col min="10252" max="10494" width="8.77734375" style="71"/>
    <col min="10495" max="10495" width="9.77734375" style="71" bestFit="1" customWidth="1"/>
    <col min="10496" max="10496" width="8.27734375" style="71" bestFit="1" customWidth="1"/>
    <col min="10497" max="10497" width="18.609375" style="71" customWidth="1"/>
    <col min="10498" max="10498" width="17.109375" style="71" customWidth="1"/>
    <col min="10499" max="10499" width="14.609375" style="71" bestFit="1" customWidth="1"/>
    <col min="10500" max="10500" width="8.77734375" style="71"/>
    <col min="10501" max="10501" width="3.77734375" style="71" customWidth="1"/>
    <col min="10502" max="10502" width="14.5" style="71" bestFit="1" customWidth="1"/>
    <col min="10503" max="10503" width="7.109375" style="71" bestFit="1" customWidth="1"/>
    <col min="10504" max="10504" width="8.609375" style="71" bestFit="1" customWidth="1"/>
    <col min="10505" max="10505" width="5" style="71" bestFit="1" customWidth="1"/>
    <col min="10506" max="10506" width="13.5" style="71" bestFit="1" customWidth="1"/>
    <col min="10507" max="10507" width="12" style="71" customWidth="1"/>
    <col min="10508" max="10750" width="8.77734375" style="71"/>
    <col min="10751" max="10751" width="9.77734375" style="71" bestFit="1" customWidth="1"/>
    <col min="10752" max="10752" width="8.27734375" style="71" bestFit="1" customWidth="1"/>
    <col min="10753" max="10753" width="18.609375" style="71" customWidth="1"/>
    <col min="10754" max="10754" width="17.109375" style="71" customWidth="1"/>
    <col min="10755" max="10755" width="14.609375" style="71" bestFit="1" customWidth="1"/>
    <col min="10756" max="10756" width="8.77734375" style="71"/>
    <col min="10757" max="10757" width="3.77734375" style="71" customWidth="1"/>
    <col min="10758" max="10758" width="14.5" style="71" bestFit="1" customWidth="1"/>
    <col min="10759" max="10759" width="7.109375" style="71" bestFit="1" customWidth="1"/>
    <col min="10760" max="10760" width="8.609375" style="71" bestFit="1" customWidth="1"/>
    <col min="10761" max="10761" width="5" style="71" bestFit="1" customWidth="1"/>
    <col min="10762" max="10762" width="13.5" style="71" bestFit="1" customWidth="1"/>
    <col min="10763" max="10763" width="12" style="71" customWidth="1"/>
    <col min="10764" max="11006" width="8.77734375" style="71"/>
    <col min="11007" max="11007" width="9.77734375" style="71" bestFit="1" customWidth="1"/>
    <col min="11008" max="11008" width="8.27734375" style="71" bestFit="1" customWidth="1"/>
    <col min="11009" max="11009" width="18.609375" style="71" customWidth="1"/>
    <col min="11010" max="11010" width="17.109375" style="71" customWidth="1"/>
    <col min="11011" max="11011" width="14.609375" style="71" bestFit="1" customWidth="1"/>
    <col min="11012" max="11012" width="8.77734375" style="71"/>
    <col min="11013" max="11013" width="3.77734375" style="71" customWidth="1"/>
    <col min="11014" max="11014" width="14.5" style="71" bestFit="1" customWidth="1"/>
    <col min="11015" max="11015" width="7.109375" style="71" bestFit="1" customWidth="1"/>
    <col min="11016" max="11016" width="8.609375" style="71" bestFit="1" customWidth="1"/>
    <col min="11017" max="11017" width="5" style="71" bestFit="1" customWidth="1"/>
    <col min="11018" max="11018" width="13.5" style="71" bestFit="1" customWidth="1"/>
    <col min="11019" max="11019" width="12" style="71" customWidth="1"/>
    <col min="11020" max="11262" width="8.77734375" style="71"/>
    <col min="11263" max="11263" width="9.77734375" style="71" bestFit="1" customWidth="1"/>
    <col min="11264" max="11264" width="8.27734375" style="71" bestFit="1" customWidth="1"/>
    <col min="11265" max="11265" width="18.609375" style="71" customWidth="1"/>
    <col min="11266" max="11266" width="17.109375" style="71" customWidth="1"/>
    <col min="11267" max="11267" width="14.609375" style="71" bestFit="1" customWidth="1"/>
    <col min="11268" max="11268" width="8.77734375" style="71"/>
    <col min="11269" max="11269" width="3.77734375" style="71" customWidth="1"/>
    <col min="11270" max="11270" width="14.5" style="71" bestFit="1" customWidth="1"/>
    <col min="11271" max="11271" width="7.109375" style="71" bestFit="1" customWidth="1"/>
    <col min="11272" max="11272" width="8.609375" style="71" bestFit="1" customWidth="1"/>
    <col min="11273" max="11273" width="5" style="71" bestFit="1" customWidth="1"/>
    <col min="11274" max="11274" width="13.5" style="71" bestFit="1" customWidth="1"/>
    <col min="11275" max="11275" width="12" style="71" customWidth="1"/>
    <col min="11276" max="11518" width="8.77734375" style="71"/>
    <col min="11519" max="11519" width="9.77734375" style="71" bestFit="1" customWidth="1"/>
    <col min="11520" max="11520" width="8.27734375" style="71" bestFit="1" customWidth="1"/>
    <col min="11521" max="11521" width="18.609375" style="71" customWidth="1"/>
    <col min="11522" max="11522" width="17.109375" style="71" customWidth="1"/>
    <col min="11523" max="11523" width="14.609375" style="71" bestFit="1" customWidth="1"/>
    <col min="11524" max="11524" width="8.77734375" style="71"/>
    <col min="11525" max="11525" width="3.77734375" style="71" customWidth="1"/>
    <col min="11526" max="11526" width="14.5" style="71" bestFit="1" customWidth="1"/>
    <col min="11527" max="11527" width="7.109375" style="71" bestFit="1" customWidth="1"/>
    <col min="11528" max="11528" width="8.609375" style="71" bestFit="1" customWidth="1"/>
    <col min="11529" max="11529" width="5" style="71" bestFit="1" customWidth="1"/>
    <col min="11530" max="11530" width="13.5" style="71" bestFit="1" customWidth="1"/>
    <col min="11531" max="11531" width="12" style="71" customWidth="1"/>
    <col min="11532" max="11774" width="8.77734375" style="71"/>
    <col min="11775" max="11775" width="9.77734375" style="71" bestFit="1" customWidth="1"/>
    <col min="11776" max="11776" width="8.27734375" style="71" bestFit="1" customWidth="1"/>
    <col min="11777" max="11777" width="18.609375" style="71" customWidth="1"/>
    <col min="11778" max="11778" width="17.109375" style="71" customWidth="1"/>
    <col min="11779" max="11779" width="14.609375" style="71" bestFit="1" customWidth="1"/>
    <col min="11780" max="11780" width="8.77734375" style="71"/>
    <col min="11781" max="11781" width="3.77734375" style="71" customWidth="1"/>
    <col min="11782" max="11782" width="14.5" style="71" bestFit="1" customWidth="1"/>
    <col min="11783" max="11783" width="7.109375" style="71" bestFit="1" customWidth="1"/>
    <col min="11784" max="11784" width="8.609375" style="71" bestFit="1" customWidth="1"/>
    <col min="11785" max="11785" width="5" style="71" bestFit="1" customWidth="1"/>
    <col min="11786" max="11786" width="13.5" style="71" bestFit="1" customWidth="1"/>
    <col min="11787" max="11787" width="12" style="71" customWidth="1"/>
    <col min="11788" max="12030" width="8.77734375" style="71"/>
    <col min="12031" max="12031" width="9.77734375" style="71" bestFit="1" customWidth="1"/>
    <col min="12032" max="12032" width="8.27734375" style="71" bestFit="1" customWidth="1"/>
    <col min="12033" max="12033" width="18.609375" style="71" customWidth="1"/>
    <col min="12034" max="12034" width="17.109375" style="71" customWidth="1"/>
    <col min="12035" max="12035" width="14.609375" style="71" bestFit="1" customWidth="1"/>
    <col min="12036" max="12036" width="8.77734375" style="71"/>
    <col min="12037" max="12037" width="3.77734375" style="71" customWidth="1"/>
    <col min="12038" max="12038" width="14.5" style="71" bestFit="1" customWidth="1"/>
    <col min="12039" max="12039" width="7.109375" style="71" bestFit="1" customWidth="1"/>
    <col min="12040" max="12040" width="8.609375" style="71" bestFit="1" customWidth="1"/>
    <col min="12041" max="12041" width="5" style="71" bestFit="1" customWidth="1"/>
    <col min="12042" max="12042" width="13.5" style="71" bestFit="1" customWidth="1"/>
    <col min="12043" max="12043" width="12" style="71" customWidth="1"/>
    <col min="12044" max="12286" width="8.77734375" style="71"/>
    <col min="12287" max="12287" width="9.77734375" style="71" bestFit="1" customWidth="1"/>
    <col min="12288" max="12288" width="8.27734375" style="71" bestFit="1" customWidth="1"/>
    <col min="12289" max="12289" width="18.609375" style="71" customWidth="1"/>
    <col min="12290" max="12290" width="17.109375" style="71" customWidth="1"/>
    <col min="12291" max="12291" width="14.609375" style="71" bestFit="1" customWidth="1"/>
    <col min="12292" max="12292" width="8.77734375" style="71"/>
    <col min="12293" max="12293" width="3.77734375" style="71" customWidth="1"/>
    <col min="12294" max="12294" width="14.5" style="71" bestFit="1" customWidth="1"/>
    <col min="12295" max="12295" width="7.109375" style="71" bestFit="1" customWidth="1"/>
    <col min="12296" max="12296" width="8.609375" style="71" bestFit="1" customWidth="1"/>
    <col min="12297" max="12297" width="5" style="71" bestFit="1" customWidth="1"/>
    <col min="12298" max="12298" width="13.5" style="71" bestFit="1" customWidth="1"/>
    <col min="12299" max="12299" width="12" style="71" customWidth="1"/>
    <col min="12300" max="12542" width="8.77734375" style="71"/>
    <col min="12543" max="12543" width="9.77734375" style="71" bestFit="1" customWidth="1"/>
    <col min="12544" max="12544" width="8.27734375" style="71" bestFit="1" customWidth="1"/>
    <col min="12545" max="12545" width="18.609375" style="71" customWidth="1"/>
    <col min="12546" max="12546" width="17.109375" style="71" customWidth="1"/>
    <col min="12547" max="12547" width="14.609375" style="71" bestFit="1" customWidth="1"/>
    <col min="12548" max="12548" width="8.77734375" style="71"/>
    <col min="12549" max="12549" width="3.77734375" style="71" customWidth="1"/>
    <col min="12550" max="12550" width="14.5" style="71" bestFit="1" customWidth="1"/>
    <col min="12551" max="12551" width="7.109375" style="71" bestFit="1" customWidth="1"/>
    <col min="12552" max="12552" width="8.609375" style="71" bestFit="1" customWidth="1"/>
    <col min="12553" max="12553" width="5" style="71" bestFit="1" customWidth="1"/>
    <col min="12554" max="12554" width="13.5" style="71" bestFit="1" customWidth="1"/>
    <col min="12555" max="12555" width="12" style="71" customWidth="1"/>
    <col min="12556" max="12798" width="8.77734375" style="71"/>
    <col min="12799" max="12799" width="9.77734375" style="71" bestFit="1" customWidth="1"/>
    <col min="12800" max="12800" width="8.27734375" style="71" bestFit="1" customWidth="1"/>
    <col min="12801" max="12801" width="18.609375" style="71" customWidth="1"/>
    <col min="12802" max="12802" width="17.109375" style="71" customWidth="1"/>
    <col min="12803" max="12803" width="14.609375" style="71" bestFit="1" customWidth="1"/>
    <col min="12804" max="12804" width="8.77734375" style="71"/>
    <col min="12805" max="12805" width="3.77734375" style="71" customWidth="1"/>
    <col min="12806" max="12806" width="14.5" style="71" bestFit="1" customWidth="1"/>
    <col min="12807" max="12807" width="7.109375" style="71" bestFit="1" customWidth="1"/>
    <col min="12808" max="12808" width="8.609375" style="71" bestFit="1" customWidth="1"/>
    <col min="12809" max="12809" width="5" style="71" bestFit="1" customWidth="1"/>
    <col min="12810" max="12810" width="13.5" style="71" bestFit="1" customWidth="1"/>
    <col min="12811" max="12811" width="12" style="71" customWidth="1"/>
    <col min="12812" max="13054" width="8.77734375" style="71"/>
    <col min="13055" max="13055" width="9.77734375" style="71" bestFit="1" customWidth="1"/>
    <col min="13056" max="13056" width="8.27734375" style="71" bestFit="1" customWidth="1"/>
    <col min="13057" max="13057" width="18.609375" style="71" customWidth="1"/>
    <col min="13058" max="13058" width="17.109375" style="71" customWidth="1"/>
    <col min="13059" max="13059" width="14.609375" style="71" bestFit="1" customWidth="1"/>
    <col min="13060" max="13060" width="8.77734375" style="71"/>
    <col min="13061" max="13061" width="3.77734375" style="71" customWidth="1"/>
    <col min="13062" max="13062" width="14.5" style="71" bestFit="1" customWidth="1"/>
    <col min="13063" max="13063" width="7.109375" style="71" bestFit="1" customWidth="1"/>
    <col min="13064" max="13064" width="8.609375" style="71" bestFit="1" customWidth="1"/>
    <col min="13065" max="13065" width="5" style="71" bestFit="1" customWidth="1"/>
    <col min="13066" max="13066" width="13.5" style="71" bestFit="1" customWidth="1"/>
    <col min="13067" max="13067" width="12" style="71" customWidth="1"/>
    <col min="13068" max="13310" width="8.77734375" style="71"/>
    <col min="13311" max="13311" width="9.77734375" style="71" bestFit="1" customWidth="1"/>
    <col min="13312" max="13312" width="8.27734375" style="71" bestFit="1" customWidth="1"/>
    <col min="13313" max="13313" width="18.609375" style="71" customWidth="1"/>
    <col min="13314" max="13314" width="17.109375" style="71" customWidth="1"/>
    <col min="13315" max="13315" width="14.609375" style="71" bestFit="1" customWidth="1"/>
    <col min="13316" max="13316" width="8.77734375" style="71"/>
    <col min="13317" max="13317" width="3.77734375" style="71" customWidth="1"/>
    <col min="13318" max="13318" width="14.5" style="71" bestFit="1" customWidth="1"/>
    <col min="13319" max="13319" width="7.109375" style="71" bestFit="1" customWidth="1"/>
    <col min="13320" max="13320" width="8.609375" style="71" bestFit="1" customWidth="1"/>
    <col min="13321" max="13321" width="5" style="71" bestFit="1" customWidth="1"/>
    <col min="13322" max="13322" width="13.5" style="71" bestFit="1" customWidth="1"/>
    <col min="13323" max="13323" width="12" style="71" customWidth="1"/>
    <col min="13324" max="13566" width="8.77734375" style="71"/>
    <col min="13567" max="13567" width="9.77734375" style="71" bestFit="1" customWidth="1"/>
    <col min="13568" max="13568" width="8.27734375" style="71" bestFit="1" customWidth="1"/>
    <col min="13569" max="13569" width="18.609375" style="71" customWidth="1"/>
    <col min="13570" max="13570" width="17.109375" style="71" customWidth="1"/>
    <col min="13571" max="13571" width="14.609375" style="71" bestFit="1" customWidth="1"/>
    <col min="13572" max="13572" width="8.77734375" style="71"/>
    <col min="13573" max="13573" width="3.77734375" style="71" customWidth="1"/>
    <col min="13574" max="13574" width="14.5" style="71" bestFit="1" customWidth="1"/>
    <col min="13575" max="13575" width="7.109375" style="71" bestFit="1" customWidth="1"/>
    <col min="13576" max="13576" width="8.609375" style="71" bestFit="1" customWidth="1"/>
    <col min="13577" max="13577" width="5" style="71" bestFit="1" customWidth="1"/>
    <col min="13578" max="13578" width="13.5" style="71" bestFit="1" customWidth="1"/>
    <col min="13579" max="13579" width="12" style="71" customWidth="1"/>
    <col min="13580" max="13822" width="8.77734375" style="71"/>
    <col min="13823" max="13823" width="9.77734375" style="71" bestFit="1" customWidth="1"/>
    <col min="13824" max="13824" width="8.27734375" style="71" bestFit="1" customWidth="1"/>
    <col min="13825" max="13825" width="18.609375" style="71" customWidth="1"/>
    <col min="13826" max="13826" width="17.109375" style="71" customWidth="1"/>
    <col min="13827" max="13827" width="14.609375" style="71" bestFit="1" customWidth="1"/>
    <col min="13828" max="13828" width="8.77734375" style="71"/>
    <col min="13829" max="13829" width="3.77734375" style="71" customWidth="1"/>
    <col min="13830" max="13830" width="14.5" style="71" bestFit="1" customWidth="1"/>
    <col min="13831" max="13831" width="7.109375" style="71" bestFit="1" customWidth="1"/>
    <col min="13832" max="13832" width="8.609375" style="71" bestFit="1" customWidth="1"/>
    <col min="13833" max="13833" width="5" style="71" bestFit="1" customWidth="1"/>
    <col min="13834" max="13834" width="13.5" style="71" bestFit="1" customWidth="1"/>
    <col min="13835" max="13835" width="12" style="71" customWidth="1"/>
    <col min="13836" max="14078" width="8.77734375" style="71"/>
    <col min="14079" max="14079" width="9.77734375" style="71" bestFit="1" customWidth="1"/>
    <col min="14080" max="14080" width="8.27734375" style="71" bestFit="1" customWidth="1"/>
    <col min="14081" max="14081" width="18.609375" style="71" customWidth="1"/>
    <col min="14082" max="14082" width="17.109375" style="71" customWidth="1"/>
    <col min="14083" max="14083" width="14.609375" style="71" bestFit="1" customWidth="1"/>
    <col min="14084" max="14084" width="8.77734375" style="71"/>
    <col min="14085" max="14085" width="3.77734375" style="71" customWidth="1"/>
    <col min="14086" max="14086" width="14.5" style="71" bestFit="1" customWidth="1"/>
    <col min="14087" max="14087" width="7.109375" style="71" bestFit="1" customWidth="1"/>
    <col min="14088" max="14088" width="8.609375" style="71" bestFit="1" customWidth="1"/>
    <col min="14089" max="14089" width="5" style="71" bestFit="1" customWidth="1"/>
    <col min="14090" max="14090" width="13.5" style="71" bestFit="1" customWidth="1"/>
    <col min="14091" max="14091" width="12" style="71" customWidth="1"/>
    <col min="14092" max="14334" width="8.77734375" style="71"/>
    <col min="14335" max="14335" width="9.77734375" style="71" bestFit="1" customWidth="1"/>
    <col min="14336" max="14336" width="8.27734375" style="71" bestFit="1" customWidth="1"/>
    <col min="14337" max="14337" width="18.609375" style="71" customWidth="1"/>
    <col min="14338" max="14338" width="17.109375" style="71" customWidth="1"/>
    <col min="14339" max="14339" width="14.609375" style="71" bestFit="1" customWidth="1"/>
    <col min="14340" max="14340" width="8.77734375" style="71"/>
    <col min="14341" max="14341" width="3.77734375" style="71" customWidth="1"/>
    <col min="14342" max="14342" width="14.5" style="71" bestFit="1" customWidth="1"/>
    <col min="14343" max="14343" width="7.109375" style="71" bestFit="1" customWidth="1"/>
    <col min="14344" max="14344" width="8.609375" style="71" bestFit="1" customWidth="1"/>
    <col min="14345" max="14345" width="5" style="71" bestFit="1" customWidth="1"/>
    <col min="14346" max="14346" width="13.5" style="71" bestFit="1" customWidth="1"/>
    <col min="14347" max="14347" width="12" style="71" customWidth="1"/>
    <col min="14348" max="14590" width="8.77734375" style="71"/>
    <col min="14591" max="14591" width="9.77734375" style="71" bestFit="1" customWidth="1"/>
    <col min="14592" max="14592" width="8.27734375" style="71" bestFit="1" customWidth="1"/>
    <col min="14593" max="14593" width="18.609375" style="71" customWidth="1"/>
    <col min="14594" max="14594" width="17.109375" style="71" customWidth="1"/>
    <col min="14595" max="14595" width="14.609375" style="71" bestFit="1" customWidth="1"/>
    <col min="14596" max="14596" width="8.77734375" style="71"/>
    <col min="14597" max="14597" width="3.77734375" style="71" customWidth="1"/>
    <col min="14598" max="14598" width="14.5" style="71" bestFit="1" customWidth="1"/>
    <col min="14599" max="14599" width="7.109375" style="71" bestFit="1" customWidth="1"/>
    <col min="14600" max="14600" width="8.609375" style="71" bestFit="1" customWidth="1"/>
    <col min="14601" max="14601" width="5" style="71" bestFit="1" customWidth="1"/>
    <col min="14602" max="14602" width="13.5" style="71" bestFit="1" customWidth="1"/>
    <col min="14603" max="14603" width="12" style="71" customWidth="1"/>
    <col min="14604" max="14846" width="8.77734375" style="71"/>
    <col min="14847" max="14847" width="9.77734375" style="71" bestFit="1" customWidth="1"/>
    <col min="14848" max="14848" width="8.27734375" style="71" bestFit="1" customWidth="1"/>
    <col min="14849" max="14849" width="18.609375" style="71" customWidth="1"/>
    <col min="14850" max="14850" width="17.109375" style="71" customWidth="1"/>
    <col min="14851" max="14851" width="14.609375" style="71" bestFit="1" customWidth="1"/>
    <col min="14852" max="14852" width="8.77734375" style="71"/>
    <col min="14853" max="14853" width="3.77734375" style="71" customWidth="1"/>
    <col min="14854" max="14854" width="14.5" style="71" bestFit="1" customWidth="1"/>
    <col min="14855" max="14855" width="7.109375" style="71" bestFit="1" customWidth="1"/>
    <col min="14856" max="14856" width="8.609375" style="71" bestFit="1" customWidth="1"/>
    <col min="14857" max="14857" width="5" style="71" bestFit="1" customWidth="1"/>
    <col min="14858" max="14858" width="13.5" style="71" bestFit="1" customWidth="1"/>
    <col min="14859" max="14859" width="12" style="71" customWidth="1"/>
    <col min="14860" max="15102" width="8.77734375" style="71"/>
    <col min="15103" max="15103" width="9.77734375" style="71" bestFit="1" customWidth="1"/>
    <col min="15104" max="15104" width="8.27734375" style="71" bestFit="1" customWidth="1"/>
    <col min="15105" max="15105" width="18.609375" style="71" customWidth="1"/>
    <col min="15106" max="15106" width="17.109375" style="71" customWidth="1"/>
    <col min="15107" max="15107" width="14.609375" style="71" bestFit="1" customWidth="1"/>
    <col min="15108" max="15108" width="8.77734375" style="71"/>
    <col min="15109" max="15109" width="3.77734375" style="71" customWidth="1"/>
    <col min="15110" max="15110" width="14.5" style="71" bestFit="1" customWidth="1"/>
    <col min="15111" max="15111" width="7.109375" style="71" bestFit="1" customWidth="1"/>
    <col min="15112" max="15112" width="8.609375" style="71" bestFit="1" customWidth="1"/>
    <col min="15113" max="15113" width="5" style="71" bestFit="1" customWidth="1"/>
    <col min="15114" max="15114" width="13.5" style="71" bestFit="1" customWidth="1"/>
    <col min="15115" max="15115" width="12" style="71" customWidth="1"/>
    <col min="15116" max="15358" width="8.77734375" style="71"/>
    <col min="15359" max="15359" width="9.77734375" style="71" bestFit="1" customWidth="1"/>
    <col min="15360" max="15360" width="8.27734375" style="71" bestFit="1" customWidth="1"/>
    <col min="15361" max="15361" width="18.609375" style="71" customWidth="1"/>
    <col min="15362" max="15362" width="17.109375" style="71" customWidth="1"/>
    <col min="15363" max="15363" width="14.609375" style="71" bestFit="1" customWidth="1"/>
    <col min="15364" max="15364" width="8.77734375" style="71"/>
    <col min="15365" max="15365" width="3.77734375" style="71" customWidth="1"/>
    <col min="15366" max="15366" width="14.5" style="71" bestFit="1" customWidth="1"/>
    <col min="15367" max="15367" width="7.109375" style="71" bestFit="1" customWidth="1"/>
    <col min="15368" max="15368" width="8.609375" style="71" bestFit="1" customWidth="1"/>
    <col min="15369" max="15369" width="5" style="71" bestFit="1" customWidth="1"/>
    <col min="15370" max="15370" width="13.5" style="71" bestFit="1" customWidth="1"/>
    <col min="15371" max="15371" width="12" style="71" customWidth="1"/>
    <col min="15372" max="15614" width="8.77734375" style="71"/>
    <col min="15615" max="15615" width="9.77734375" style="71" bestFit="1" customWidth="1"/>
    <col min="15616" max="15616" width="8.27734375" style="71" bestFit="1" customWidth="1"/>
    <col min="15617" max="15617" width="18.609375" style="71" customWidth="1"/>
    <col min="15618" max="15618" width="17.109375" style="71" customWidth="1"/>
    <col min="15619" max="15619" width="14.609375" style="71" bestFit="1" customWidth="1"/>
    <col min="15620" max="15620" width="8.77734375" style="71"/>
    <col min="15621" max="15621" width="3.77734375" style="71" customWidth="1"/>
    <col min="15622" max="15622" width="14.5" style="71" bestFit="1" customWidth="1"/>
    <col min="15623" max="15623" width="7.109375" style="71" bestFit="1" customWidth="1"/>
    <col min="15624" max="15624" width="8.609375" style="71" bestFit="1" customWidth="1"/>
    <col min="15625" max="15625" width="5" style="71" bestFit="1" customWidth="1"/>
    <col min="15626" max="15626" width="13.5" style="71" bestFit="1" customWidth="1"/>
    <col min="15627" max="15627" width="12" style="71" customWidth="1"/>
    <col min="15628" max="15870" width="8.77734375" style="71"/>
    <col min="15871" max="15871" width="9.77734375" style="71" bestFit="1" customWidth="1"/>
    <col min="15872" max="15872" width="8.27734375" style="71" bestFit="1" customWidth="1"/>
    <col min="15873" max="15873" width="18.609375" style="71" customWidth="1"/>
    <col min="15874" max="15874" width="17.109375" style="71" customWidth="1"/>
    <col min="15875" max="15875" width="14.609375" style="71" bestFit="1" customWidth="1"/>
    <col min="15876" max="15876" width="8.77734375" style="71"/>
    <col min="15877" max="15877" width="3.77734375" style="71" customWidth="1"/>
    <col min="15878" max="15878" width="14.5" style="71" bestFit="1" customWidth="1"/>
    <col min="15879" max="15879" width="7.109375" style="71" bestFit="1" customWidth="1"/>
    <col min="15880" max="15880" width="8.609375" style="71" bestFit="1" customWidth="1"/>
    <col min="15881" max="15881" width="5" style="71" bestFit="1" customWidth="1"/>
    <col min="15882" max="15882" width="13.5" style="71" bestFit="1" customWidth="1"/>
    <col min="15883" max="15883" width="12" style="71" customWidth="1"/>
    <col min="15884" max="16126" width="8.77734375" style="71"/>
    <col min="16127" max="16127" width="9.77734375" style="71" bestFit="1" customWidth="1"/>
    <col min="16128" max="16128" width="8.27734375" style="71" bestFit="1" customWidth="1"/>
    <col min="16129" max="16129" width="18.609375" style="71" customWidth="1"/>
    <col min="16130" max="16130" width="17.109375" style="71" customWidth="1"/>
    <col min="16131" max="16131" width="14.609375" style="71" bestFit="1" customWidth="1"/>
    <col min="16132" max="16132" width="8.77734375" style="71"/>
    <col min="16133" max="16133" width="3.77734375" style="71" customWidth="1"/>
    <col min="16134" max="16134" width="14.5" style="71" bestFit="1" customWidth="1"/>
    <col min="16135" max="16135" width="7.109375" style="71" bestFit="1" customWidth="1"/>
    <col min="16136" max="16136" width="8.609375" style="71" bestFit="1" customWidth="1"/>
    <col min="16137" max="16137" width="5" style="71" bestFit="1" customWidth="1"/>
    <col min="16138" max="16138" width="13.5" style="71" bestFit="1" customWidth="1"/>
    <col min="16139" max="16139" width="12" style="71" customWidth="1"/>
    <col min="16140" max="16380" width="8.77734375" style="71"/>
    <col min="16381" max="16384" width="9" style="71" customWidth="1"/>
  </cols>
  <sheetData>
    <row r="10" spans="1:6">
      <c r="A10" s="722" t="s">
        <v>138</v>
      </c>
      <c r="B10" s="722"/>
      <c r="C10" s="722"/>
      <c r="D10" s="722"/>
      <c r="E10" s="722"/>
      <c r="F10" s="722"/>
    </row>
    <row r="11" spans="1:6">
      <c r="A11" s="722" t="str">
        <f>'[170]Thông tin TSTĐ'!A8:E8</f>
        <v>Thời điểm khảo sát: 21/7/2025</v>
      </c>
      <c r="B11" s="722"/>
      <c r="C11" s="722"/>
      <c r="D11" s="722"/>
      <c r="E11" s="722"/>
      <c r="F11" s="722"/>
    </row>
    <row r="13" spans="1:6" hidden="1"/>
    <row r="14" spans="1:6" hidden="1"/>
    <row r="15" spans="1:6" hidden="1"/>
    <row r="16" spans="1:6" hidden="1"/>
    <row r="17" spans="1:8" ht="28.2" customHeight="1">
      <c r="B17" s="252"/>
      <c r="C17" s="268"/>
      <c r="D17" s="258"/>
      <c r="E17" s="257"/>
      <c r="F17" s="81"/>
      <c r="G17" s="72"/>
    </row>
    <row r="18" spans="1:8" ht="15" customHeight="1">
      <c r="A18" s="75" t="s">
        <v>0</v>
      </c>
      <c r="B18" s="253" t="s">
        <v>139</v>
      </c>
      <c r="C18" s="253" t="s">
        <v>140</v>
      </c>
      <c r="D18" s="253" t="s">
        <v>141</v>
      </c>
      <c r="E18" s="253" t="s">
        <v>142</v>
      </c>
      <c r="F18" s="254" t="s">
        <v>143</v>
      </c>
    </row>
    <row r="19" spans="1:8">
      <c r="A19" s="75" t="s">
        <v>35</v>
      </c>
      <c r="B19" s="255" t="s">
        <v>144</v>
      </c>
      <c r="C19" s="253"/>
      <c r="D19" s="256"/>
      <c r="E19" s="253"/>
      <c r="F19" s="254"/>
    </row>
    <row r="20" spans="1:8" ht="42">
      <c r="A20" s="78">
        <v>1</v>
      </c>
      <c r="B20" s="176" t="s">
        <v>145</v>
      </c>
      <c r="C20" s="80" t="s">
        <v>376</v>
      </c>
      <c r="D20" s="80" t="s">
        <v>383</v>
      </c>
      <c r="E20" s="80" t="s">
        <v>380</v>
      </c>
      <c r="F20" s="80" t="s">
        <v>380</v>
      </c>
      <c r="G20" s="82"/>
    </row>
    <row r="21" spans="1:8" ht="19.850000000000001" customHeight="1">
      <c r="A21" s="83">
        <v>2</v>
      </c>
      <c r="B21" s="176" t="s">
        <v>146</v>
      </c>
      <c r="C21" s="80"/>
      <c r="D21" s="84" t="s">
        <v>382</v>
      </c>
      <c r="E21" s="84"/>
      <c r="F21" s="84" t="s">
        <v>379</v>
      </c>
      <c r="G21" s="85"/>
    </row>
    <row r="22" spans="1:8">
      <c r="A22" s="83" t="s">
        <v>27</v>
      </c>
      <c r="B22" s="176" t="s">
        <v>147</v>
      </c>
      <c r="C22" s="80"/>
      <c r="D22" s="80" t="s">
        <v>387</v>
      </c>
      <c r="E22" s="80" t="s">
        <v>387</v>
      </c>
      <c r="F22" s="80" t="s">
        <v>387</v>
      </c>
    </row>
    <row r="23" spans="1:8">
      <c r="A23" s="78">
        <v>3</v>
      </c>
      <c r="B23" s="79" t="s">
        <v>148</v>
      </c>
      <c r="C23" s="86"/>
      <c r="D23" s="87" t="s">
        <v>149</v>
      </c>
      <c r="E23" s="87" t="s">
        <v>149</v>
      </c>
      <c r="F23" s="87" t="s">
        <v>149</v>
      </c>
    </row>
    <row r="24" spans="1:8" ht="28">
      <c r="A24" s="78">
        <v>4</v>
      </c>
      <c r="B24" s="79" t="s">
        <v>150</v>
      </c>
      <c r="C24" s="86"/>
      <c r="D24" s="88" t="s">
        <v>381</v>
      </c>
      <c r="E24" s="88" t="s">
        <v>381</v>
      </c>
      <c r="F24" s="88" t="s">
        <v>381</v>
      </c>
    </row>
    <row r="25" spans="1:8" ht="42">
      <c r="A25" s="78">
        <v>5</v>
      </c>
      <c r="B25" s="79" t="s">
        <v>151</v>
      </c>
      <c r="C25" s="89" t="s">
        <v>152</v>
      </c>
      <c r="D25" s="89" t="s">
        <v>152</v>
      </c>
      <c r="E25" s="89" t="s">
        <v>152</v>
      </c>
      <c r="F25" s="89" t="s">
        <v>152</v>
      </c>
    </row>
    <row r="26" spans="1:8" ht="28">
      <c r="A26" s="78">
        <v>6</v>
      </c>
      <c r="B26" s="79" t="s">
        <v>153</v>
      </c>
      <c r="C26" s="90" t="s">
        <v>154</v>
      </c>
      <c r="D26" s="90" t="s">
        <v>154</v>
      </c>
      <c r="E26" s="90" t="s">
        <v>154</v>
      </c>
      <c r="F26" s="90" t="s">
        <v>154</v>
      </c>
    </row>
    <row r="27" spans="1:8" ht="19.2" customHeight="1">
      <c r="A27" s="78">
        <v>7</v>
      </c>
      <c r="B27" s="79" t="s">
        <v>155</v>
      </c>
      <c r="C27" s="86" t="s">
        <v>156</v>
      </c>
      <c r="D27" s="86" t="s">
        <v>249</v>
      </c>
      <c r="E27" s="86" t="s">
        <v>249</v>
      </c>
      <c r="F27" s="86" t="s">
        <v>249</v>
      </c>
    </row>
    <row r="28" spans="1:8">
      <c r="A28" s="78">
        <v>8</v>
      </c>
      <c r="B28" s="79" t="s">
        <v>133</v>
      </c>
      <c r="C28" s="403">
        <v>60952</v>
      </c>
      <c r="D28" s="190"/>
      <c r="E28" s="190"/>
      <c r="F28" s="190"/>
    </row>
    <row r="29" spans="1:8" ht="28">
      <c r="A29" s="78">
        <v>9</v>
      </c>
      <c r="B29" s="79" t="s">
        <v>158</v>
      </c>
      <c r="C29" s="86" t="s">
        <v>377</v>
      </c>
      <c r="D29" s="86" t="s">
        <v>388</v>
      </c>
      <c r="E29" s="86" t="s">
        <v>384</v>
      </c>
      <c r="F29" s="86" t="s">
        <v>388</v>
      </c>
    </row>
    <row r="30" spans="1:8" ht="42" hidden="1">
      <c r="A30" s="92">
        <v>10</v>
      </c>
      <c r="B30" s="93" t="s">
        <v>159</v>
      </c>
      <c r="C30" s="94" t="s">
        <v>250</v>
      </c>
      <c r="D30" s="94" t="s">
        <v>161</v>
      </c>
      <c r="E30" s="94" t="s">
        <v>161</v>
      </c>
      <c r="F30" s="94" t="s">
        <v>161</v>
      </c>
    </row>
    <row r="31" spans="1:8">
      <c r="A31" s="78">
        <v>10</v>
      </c>
      <c r="B31" s="79" t="s">
        <v>162</v>
      </c>
      <c r="C31" s="95">
        <f>H31*H35</f>
        <v>4335</v>
      </c>
      <c r="D31" s="96">
        <v>90</v>
      </c>
      <c r="E31" s="96">
        <v>600</v>
      </c>
      <c r="F31" s="95">
        <v>396</v>
      </c>
      <c r="H31" s="71">
        <f>1156*5</f>
        <v>5780</v>
      </c>
    </row>
    <row r="32" spans="1:8" s="99" customFormat="1" hidden="1">
      <c r="A32" s="92">
        <f t="shared" ref="A32" si="0">A31+1</f>
        <v>11</v>
      </c>
      <c r="B32" s="93" t="s">
        <v>163</v>
      </c>
      <c r="C32" s="97">
        <v>171.83</v>
      </c>
      <c r="D32" s="94">
        <v>150</v>
      </c>
      <c r="E32" s="94">
        <v>150</v>
      </c>
      <c r="F32" s="98">
        <v>100</v>
      </c>
    </row>
    <row r="33" spans="1:9" s="99" customFormat="1" hidden="1">
      <c r="A33" s="100">
        <v>13</v>
      </c>
      <c r="B33" s="93" t="s">
        <v>164</v>
      </c>
      <c r="C33" s="97">
        <f>'[170]Thông tin TSTĐ'!E32</f>
        <v>248</v>
      </c>
      <c r="D33" s="94" t="s">
        <v>160</v>
      </c>
      <c r="E33" s="94" t="s">
        <v>160</v>
      </c>
      <c r="F33" s="94" t="s">
        <v>160</v>
      </c>
    </row>
    <row r="34" spans="1:9" hidden="1">
      <c r="A34" s="191">
        <v>11</v>
      </c>
      <c r="B34" s="192" t="s">
        <v>165</v>
      </c>
      <c r="C34" s="193" t="s">
        <v>166</v>
      </c>
      <c r="D34" s="193" t="s">
        <v>166</v>
      </c>
      <c r="E34" s="193" t="s">
        <v>166</v>
      </c>
      <c r="F34" s="193" t="s">
        <v>166</v>
      </c>
    </row>
    <row r="35" spans="1:9" ht="32.450000000000003" customHeight="1">
      <c r="A35" s="78">
        <v>11</v>
      </c>
      <c r="B35" s="79" t="s">
        <v>251</v>
      </c>
      <c r="C35" s="190" t="s">
        <v>378</v>
      </c>
      <c r="D35" s="190" t="s">
        <v>378</v>
      </c>
      <c r="E35" s="190" t="s">
        <v>378</v>
      </c>
      <c r="F35" s="190" t="s">
        <v>378</v>
      </c>
      <c r="H35" s="404">
        <v>0.75</v>
      </c>
    </row>
    <row r="36" spans="1:9" s="99" customFormat="1" hidden="1">
      <c r="A36" s="92">
        <v>15</v>
      </c>
      <c r="B36" s="93" t="s">
        <v>169</v>
      </c>
      <c r="C36" s="94" t="s">
        <v>160</v>
      </c>
      <c r="D36" s="94" t="s">
        <v>160</v>
      </c>
      <c r="E36" s="94" t="s">
        <v>160</v>
      </c>
      <c r="F36" s="94" t="s">
        <v>160</v>
      </c>
    </row>
    <row r="37" spans="1:9">
      <c r="A37" s="78">
        <v>13</v>
      </c>
      <c r="B37" s="79" t="s">
        <v>172</v>
      </c>
      <c r="C37" s="89"/>
      <c r="D37" s="86" t="s">
        <v>252</v>
      </c>
      <c r="E37" s="86" t="s">
        <v>252</v>
      </c>
      <c r="F37" s="86" t="s">
        <v>252</v>
      </c>
    </row>
    <row r="38" spans="1:9" hidden="1">
      <c r="A38" s="83" t="s">
        <v>27</v>
      </c>
      <c r="B38" s="79" t="s">
        <v>173</v>
      </c>
      <c r="C38" s="103"/>
      <c r="D38" s="91">
        <v>0</v>
      </c>
      <c r="E38" s="91">
        <v>0</v>
      </c>
      <c r="F38" s="91">
        <v>0</v>
      </c>
    </row>
    <row r="39" spans="1:9" ht="28" hidden="1">
      <c r="A39" s="104" t="s">
        <v>27</v>
      </c>
      <c r="B39" s="105" t="s">
        <v>174</v>
      </c>
      <c r="C39" s="106"/>
      <c r="D39" s="107">
        <f>D38*D31</f>
        <v>0</v>
      </c>
      <c r="E39" s="107">
        <f>E38*E31</f>
        <v>0</v>
      </c>
      <c r="F39" s="108">
        <f>11500+1110</f>
        <v>12610</v>
      </c>
    </row>
    <row r="40" spans="1:9">
      <c r="A40" s="78">
        <v>14</v>
      </c>
      <c r="B40" s="79" t="s">
        <v>385</v>
      </c>
      <c r="C40" s="89"/>
      <c r="D40" s="407">
        <f>11700000/D31</f>
        <v>130000</v>
      </c>
      <c r="E40" s="407">
        <f>102000000/E31</f>
        <v>170000</v>
      </c>
      <c r="F40" s="407">
        <v>150000</v>
      </c>
    </row>
    <row r="41" spans="1:9" ht="28">
      <c r="A41" s="78">
        <v>15</v>
      </c>
      <c r="B41" s="79" t="s">
        <v>386</v>
      </c>
      <c r="C41" s="89"/>
      <c r="D41" s="407">
        <f t="shared" ref="D41" si="1">D40*0.9</f>
        <v>117000</v>
      </c>
      <c r="E41" s="407">
        <f>E40*0.9</f>
        <v>153000</v>
      </c>
      <c r="F41" s="407">
        <f t="shared" ref="F41" si="2">F40*0.9</f>
        <v>135000</v>
      </c>
      <c r="G41" s="109">
        <f>AVERAGE(D41:F41)</f>
        <v>135000</v>
      </c>
      <c r="H41" s="109"/>
      <c r="I41" s="109"/>
    </row>
    <row r="42" spans="1:9" ht="15.75" hidden="1" customHeight="1">
      <c r="A42" s="110" t="s">
        <v>36</v>
      </c>
      <c r="B42" s="111" t="s">
        <v>176</v>
      </c>
      <c r="C42" s="89"/>
      <c r="D42" s="112"/>
      <c r="E42" s="112"/>
      <c r="F42" s="112"/>
    </row>
    <row r="43" spans="1:9" ht="27.35" hidden="1">
      <c r="A43" s="110">
        <v>1</v>
      </c>
      <c r="B43" s="111" t="s">
        <v>177</v>
      </c>
      <c r="C43" s="89"/>
      <c r="D43" s="113">
        <f>D39*D44*D45</f>
        <v>0</v>
      </c>
      <c r="E43" s="113">
        <f>E39*E44*E45</f>
        <v>0</v>
      </c>
      <c r="F43" s="113">
        <f>F39*F44*F45</f>
        <v>0</v>
      </c>
    </row>
    <row r="44" spans="1:9" ht="72.599999999999994" hidden="1" customHeight="1">
      <c r="A44" s="104" t="s">
        <v>27</v>
      </c>
      <c r="B44" s="105" t="s">
        <v>178</v>
      </c>
      <c r="C44" s="114"/>
      <c r="D44" s="115">
        <v>0</v>
      </c>
      <c r="E44" s="115">
        <v>0</v>
      </c>
      <c r="F44" s="115">
        <v>0</v>
      </c>
    </row>
    <row r="45" spans="1:9" hidden="1">
      <c r="A45" s="104" t="s">
        <v>27</v>
      </c>
      <c r="B45" s="116" t="s">
        <v>179</v>
      </c>
      <c r="C45" s="117"/>
      <c r="D45" s="118">
        <v>0</v>
      </c>
      <c r="E45" s="118">
        <v>0</v>
      </c>
      <c r="F45" s="118">
        <v>0</v>
      </c>
    </row>
    <row r="46" spans="1:9" hidden="1">
      <c r="A46" s="110">
        <v>2</v>
      </c>
      <c r="B46" s="111" t="s">
        <v>180</v>
      </c>
      <c r="C46" s="89"/>
      <c r="D46" s="119">
        <f>D41-D43</f>
        <v>117000</v>
      </c>
      <c r="E46" s="119">
        <f t="shared" ref="E46:F46" si="3">E41-E43</f>
        <v>153000</v>
      </c>
      <c r="F46" s="119">
        <f t="shared" si="3"/>
        <v>135000</v>
      </c>
    </row>
    <row r="47" spans="1:9" ht="27.35" hidden="1">
      <c r="A47" s="110">
        <v>3</v>
      </c>
      <c r="B47" s="111" t="s">
        <v>181</v>
      </c>
      <c r="C47" s="86"/>
      <c r="D47" s="96">
        <f>D46/D31</f>
        <v>1300</v>
      </c>
      <c r="E47" s="96">
        <f>E46/E31</f>
        <v>255</v>
      </c>
      <c r="F47" s="96">
        <f>F46/F31</f>
        <v>340.90909090909093</v>
      </c>
    </row>
    <row r="48" spans="1:9">
      <c r="A48" s="110" t="s">
        <v>37</v>
      </c>
      <c r="B48" s="111" t="s">
        <v>182</v>
      </c>
      <c r="C48" s="89"/>
      <c r="D48" s="89"/>
      <c r="E48" s="89"/>
      <c r="F48" s="89"/>
      <c r="G48" s="733">
        <f>G41*0.8</f>
        <v>108000</v>
      </c>
    </row>
    <row r="49" spans="1:10" hidden="1">
      <c r="A49" s="78">
        <v>1</v>
      </c>
      <c r="B49" s="120" t="str">
        <f>BĐC!B5</f>
        <v>Tính chất giao dịch</v>
      </c>
      <c r="C49" s="78"/>
      <c r="D49" s="90" t="str">
        <f>IF(BĐC!$D$6&gt;BĐC!E6," Lợi thế hơn", IF(BĐC!$D$6&lt;BĐC!E6, "Kém lợi thế hơn", "Tương đồng"))</f>
        <v>Tương đồng</v>
      </c>
      <c r="E49" s="90" t="str">
        <f>IF(BĐC!$D$6&gt;BĐC!F6," Lợi thế hơn", IF(BĐC!$D$6&lt;BĐC!F6, "Kém lợi thế hơn", "Tương đồng"))</f>
        <v>Tương đồng</v>
      </c>
      <c r="F49" s="90" t="str">
        <f>IF(BĐC!$D$6&gt;BĐC!G6," Lợi thế hơn", IF(BĐC!$D$6&lt;BĐC!G6, "Kém lợi thế hơn", "Tương đồng"))</f>
        <v>Tương đồng</v>
      </c>
    </row>
    <row r="50" spans="1:10">
      <c r="A50" s="78">
        <v>1</v>
      </c>
      <c r="B50" s="120" t="str">
        <f>BĐC!B9</f>
        <v>Pháp lý</v>
      </c>
      <c r="C50" s="78"/>
      <c r="D50" s="90" t="str">
        <f>IF(BĐC!$D$6&gt;BĐC!E10," Lợi thế hơn", IF(BĐC!$D$6&lt;BĐC!E10, "Kém lợi thế hơn", "Tương đồng"))</f>
        <v>Tương đồng</v>
      </c>
      <c r="E50" s="90" t="str">
        <f>IF(BĐC!$D$6&gt;BĐC!F10," Lợi thế hơn", IF(BĐC!$D$6&lt;BĐC!F10, "Kém lợi thế hơn", "Tương đồng"))</f>
        <v>Tương đồng</v>
      </c>
      <c r="F50" s="90" t="str">
        <f>IF(BĐC!$D$6&gt;BĐC!G10," Lợi thế hơn", IF(BĐC!$D$6&lt;BĐC!G10, "Kém lợi thế hơn", "Tương đồng"))</f>
        <v>Tương đồng</v>
      </c>
    </row>
    <row r="51" spans="1:10" hidden="1">
      <c r="A51" s="78">
        <v>3</v>
      </c>
      <c r="B51" s="120" t="str">
        <f>BĐC!B13</f>
        <v>Mục đích sử dụng</v>
      </c>
      <c r="C51" s="78"/>
      <c r="D51" s="90" t="str">
        <f>IF(BĐC!$D$6&gt;BĐC!E14," Lợi thế hơn", IF(BĐC!$D$6&lt;BĐC!E14, "Kém lợi thế hơn", "Tương đồng"))</f>
        <v>Tương đồng</v>
      </c>
      <c r="E51" s="90" t="str">
        <f>IF(BĐC!$D$6&gt;BĐC!F14," Lợi thế hơn", IF(BĐC!$D$6&lt;BĐC!F14, "Kém lợi thế hơn", "Tương đồng"))</f>
        <v>Tương đồng</v>
      </c>
      <c r="F51" s="90" t="str">
        <f>IF(BĐC!$D$6&gt;BĐC!G14," Lợi thế hơn", IF(BĐC!$D$6&lt;BĐC!G14, "Kém lợi thế hơn", "Tương đồng"))</f>
        <v>Tương đồng</v>
      </c>
    </row>
    <row r="52" spans="1:10">
      <c r="A52" s="78">
        <v>2</v>
      </c>
      <c r="B52" s="120" t="str">
        <f>BĐC!B17</f>
        <v>Thời hạn thuê đất</v>
      </c>
      <c r="C52" s="78"/>
      <c r="D52" s="90" t="str">
        <f>IF(BĐC!$D$6&gt;BĐC!E18," Lợi thế hơn", IF(BĐC!$D$6&lt;BĐC!E18, "Kém lợi thế hơn", "Tương đồng"))</f>
        <v>Kém lợi thế hơn</v>
      </c>
      <c r="E52" s="90" t="str">
        <f>IF(BĐC!$D$6&gt;BĐC!F18," Lợi thế hơn", IF(BĐC!$D$6&lt;BĐC!F18, "Kém lợi thế hơn", "Tương đồng"))</f>
        <v>Kém lợi thế hơn</v>
      </c>
      <c r="F52" s="90" t="str">
        <f>IF(BĐC!$D$6&gt;BĐC!G18," Lợi thế hơn", IF(BĐC!$D$6&lt;BĐC!G18, "Kém lợi thế hơn", "Tương đồng"))</f>
        <v>Kém lợi thế hơn</v>
      </c>
    </row>
    <row r="53" spans="1:10">
      <c r="A53" s="78">
        <v>3</v>
      </c>
      <c r="B53" s="120" t="str">
        <f>BĐC!B21</f>
        <v>Vị trí</v>
      </c>
      <c r="C53" s="78"/>
      <c r="D53" s="90" t="str">
        <f>IF(BĐC!$D$6&gt;BĐC!E22," Lợi thế hơn", IF(BĐC!$D$6&lt;BĐC!E22, "Kém lợi thế hơn", "Tương đồng"))</f>
        <v xml:space="preserve"> Lợi thế hơn</v>
      </c>
      <c r="E53" s="90" t="str">
        <f>IF(BĐC!$D$6&gt;BĐC!F22," Lợi thế hơn", IF(BĐC!$D$6&lt;BĐC!F22, "Kém lợi thế hơn", "Tương đồng"))</f>
        <v xml:space="preserve"> Lợi thế hơn</v>
      </c>
      <c r="F53" s="90" t="str">
        <f>IF(BĐC!$D$6&gt;BĐC!G22," Lợi thế hơn", IF(BĐC!$D$6&lt;BĐC!G22, "Kém lợi thế hơn", "Tương đồng"))</f>
        <v xml:space="preserve"> Lợi thế hơn</v>
      </c>
    </row>
    <row r="54" spans="1:10" hidden="1">
      <c r="A54" s="78">
        <v>4</v>
      </c>
      <c r="B54" s="120" t="str">
        <f>BĐC!B25</f>
        <v>Giao thông</v>
      </c>
      <c r="C54" s="78"/>
      <c r="D54" s="90" t="str">
        <f>IF(BĐC!$D$6&gt;BĐC!E26," Lợi thế hơn", IF(BĐC!$D$6&lt;BĐC!E26, "Kém lợi thế hơn", "Tương đồng"))</f>
        <v>Tương đồng</v>
      </c>
      <c r="E54" s="90" t="str">
        <f>IF(BĐC!$D$6&gt;BĐC!F26," Lợi thế hơn", IF(BĐC!$D$6&lt;BĐC!F26, "Kém lợi thế hơn", "Tương đồng"))</f>
        <v>Tương đồng</v>
      </c>
      <c r="F54" s="90" t="str">
        <f>IF(BĐC!$D$6&gt;BĐC!G26," Lợi thế hơn", IF(BĐC!$D$6&lt;BĐC!G26, "Kém lợi thế hơn", "Tương đồng"))</f>
        <v>Tương đồng</v>
      </c>
    </row>
    <row r="55" spans="1:10" hidden="1">
      <c r="A55" s="78">
        <v>4</v>
      </c>
      <c r="B55" s="120" t="str">
        <f>BĐC!B29</f>
        <v>Diện tích đất (m²)</v>
      </c>
      <c r="C55" s="78"/>
      <c r="D55" s="90" t="str">
        <f>IF(BĐC!$D$6&gt;BĐC!E30," Lợi thế hơn", IF(BĐC!$D$6&lt;BĐC!E30, "Kém lợi thế hơn", "Tương đồng"))</f>
        <v>Tương đồng</v>
      </c>
      <c r="E55" s="90" t="str">
        <f>IF(BĐC!$D$6&gt;BĐC!F30," Lợi thế hơn", IF(BĐC!$D$6&lt;BĐC!F30, "Kém lợi thế hơn", "Tương đồng"))</f>
        <v>Tương đồng</v>
      </c>
      <c r="F55" s="90" t="str">
        <f>IF(BĐC!$D$6&gt;BĐC!G30," Lợi thế hơn", IF(BĐC!$D$6&lt;BĐC!G30, "Kém lợi thế hơn", "Tương đồng"))</f>
        <v>Tương đồng</v>
      </c>
    </row>
    <row r="56" spans="1:10" hidden="1">
      <c r="A56" s="78">
        <v>5</v>
      </c>
      <c r="B56" s="120" t="str">
        <f>BĐC!B33</f>
        <v>Mặt tiền (m)</v>
      </c>
      <c r="C56" s="78"/>
      <c r="D56" s="90" t="str">
        <f>IF(BĐC!$D$6&gt;BĐC!E34," Lợi thế hơn", IF(BĐC!$D$6&lt;BĐC!E34, "Kém lợi thế hơn", "Tương đồng"))</f>
        <v>Tương đồng</v>
      </c>
      <c r="E56" s="90" t="str">
        <f>IF(BĐC!$D$6&gt;BĐC!F34," Lợi thế hơn", IF(BĐC!$D$6&lt;BĐC!F34, "Kém lợi thế hơn", "Tương đồng"))</f>
        <v>Tương đồng</v>
      </c>
      <c r="F56" s="90" t="str">
        <f>IF(BĐC!$D$6&gt;BĐC!G34," Lợi thế hơn", IF(BĐC!$D$6&lt;BĐC!G34, "Kém lợi thế hơn", "Tương đồng"))</f>
        <v>Tương đồng</v>
      </c>
    </row>
    <row r="57" spans="1:10" s="99" customFormat="1" hidden="1">
      <c r="A57" s="92">
        <v>9</v>
      </c>
      <c r="B57" s="121" t="str">
        <f>BĐC!B37</f>
        <v>Chiều sâu (m)</v>
      </c>
      <c r="C57" s="92"/>
      <c r="D57" s="90" t="str">
        <f>IF(BĐC!$D$6&gt;BĐC!E38," Lợi thế hơn", IF(BĐC!$D$6&lt;BĐC!E38, "Kém lợi thế hơn", "Tương đồng"))</f>
        <v>Tương đồng</v>
      </c>
      <c r="E57" s="90" t="str">
        <f>IF(BĐC!$D$6&gt;BĐC!F38," Lợi thế hơn", IF(BĐC!$D$6&lt;BĐC!F38, "Kém lợi thế hơn", "Tương đồng"))</f>
        <v>Tương đồng</v>
      </c>
      <c r="F57" s="90" t="str">
        <f>IF(BĐC!$D$6&gt;BĐC!G38," Lợi thế hơn", IF(BĐC!$D$6&lt;BĐC!G38, "Kém lợi thế hơn", "Tương đồng"))</f>
        <v>Tương đồng</v>
      </c>
    </row>
    <row r="58" spans="1:10" hidden="1">
      <c r="A58" s="78">
        <v>5</v>
      </c>
      <c r="B58" s="120" t="str">
        <f>BĐC!B41</f>
        <v>Số lượng mặt tiếp giáp</v>
      </c>
      <c r="C58" s="78"/>
      <c r="D58" s="90" t="str">
        <f>IF(BĐC!$D$6&gt;BĐC!E42," Lợi thế hơn", IF(BĐC!$D$6&lt;BĐC!E42, "Kém lợi thế hơn", "Tương đồng"))</f>
        <v>Tương đồng</v>
      </c>
      <c r="E58" s="90" t="str">
        <f>IF(BĐC!$D$6&gt;BĐC!F42," Lợi thế hơn", IF(BĐC!$D$6&lt;BĐC!F42, "Kém lợi thế hơn", "Tương đồng"))</f>
        <v>Tương đồng</v>
      </c>
      <c r="F58" s="90" t="str">
        <f>IF(BĐC!$D$6&gt;BĐC!G42," Lợi thế hơn", IF(BĐC!$D$6&lt;BĐC!G42, "Kém lợi thế hơn", "Tương đồng"))</f>
        <v>Tương đồng</v>
      </c>
    </row>
    <row r="59" spans="1:10">
      <c r="A59" s="78">
        <v>4</v>
      </c>
      <c r="B59" s="120" t="str">
        <f>BĐC!B45</f>
        <v>Tình trạng bàn giao</v>
      </c>
      <c r="C59" s="78"/>
      <c r="D59" s="90" t="str">
        <f>IF(BĐC!$D$6&gt;BĐC!E46," Lợi thế hơn", IF(BĐC!$D$6&lt;BĐC!E46, "Kém lợi thế hơn", "Tương đồng"))</f>
        <v>Tương đồng</v>
      </c>
      <c r="E59" s="90" t="str">
        <f>IF(BĐC!$D$6&gt;BĐC!F46," Lợi thế hơn", IF(BĐC!$D$6&lt;BĐC!F46, "Kém lợi thế hơn", "Tương đồng"))</f>
        <v>Tương đồng</v>
      </c>
      <c r="F59" s="90" t="str">
        <f>IF(BĐC!$D$6&gt;BĐC!G46," Lợi thế hơn", IF(BĐC!$D$6&lt;BĐC!G46, "Kém lợi thế hơn", "Tương đồng"))</f>
        <v>Tương đồng</v>
      </c>
    </row>
    <row r="60" spans="1:10" hidden="1">
      <c r="A60" s="78">
        <v>8</v>
      </c>
      <c r="B60" s="120" t="e">
        <f>BĐC!#REF!</f>
        <v>#REF!</v>
      </c>
      <c r="C60" s="78"/>
      <c r="D60" s="90" t="e">
        <f>IF(BĐC!$D$6&gt;BĐC!#REF!," Lợi thế hơn", IF(BĐC!$D$6&lt;BĐC!#REF!, "Kém lợi thế hơn", "Tương đồng"))</f>
        <v>#REF!</v>
      </c>
      <c r="E60" s="90" t="e">
        <f>IF(BĐC!$D$6&gt;BĐC!#REF!," Lợi thế hơn", IF(BĐC!$D$6&lt;BĐC!#REF!, "Kém lợi thế hơn", "Tương đồng"))</f>
        <v>#REF!</v>
      </c>
      <c r="F60" s="90" t="e">
        <f>IF(BĐC!$D$6&gt;BĐC!#REF!," Lợi thế hơn", IF(BĐC!$D$6&lt;BĐC!#REF!, "Kém lợi thế hơn", "Tương đồng"))</f>
        <v>#REF!</v>
      </c>
    </row>
    <row r="61" spans="1:10">
      <c r="A61" s="78">
        <v>5</v>
      </c>
      <c r="B61" s="120" t="e">
        <f>BĐC!B49</f>
        <v>#REF!</v>
      </c>
      <c r="C61" s="78"/>
      <c r="D61" s="90" t="str">
        <f>IF(BĐC!$D$6&gt;BĐC!E50," Lợi thế hơn", IF(BĐC!$D$6&lt;BĐC!E50, "Kém lợi thế hơn", "Tương đồng"))</f>
        <v xml:space="preserve"> Lợi thế hơn</v>
      </c>
      <c r="E61" s="90" t="str">
        <f>IF(BĐC!$D$6&gt;BĐC!F50," Lợi thế hơn", IF(BĐC!$D$6&lt;BĐC!F50, "Kém lợi thế hơn", "Tương đồng"))</f>
        <v xml:space="preserve"> Lợi thế hơn</v>
      </c>
      <c r="F61" s="90" t="str">
        <f>IF(BĐC!$D$6&gt;BĐC!G50," Lợi thế hơn", IF(BĐC!$D$6&lt;BĐC!G50, "Kém lợi thế hơn", "Tương đồng"))</f>
        <v xml:space="preserve"> Lợi thế hơn</v>
      </c>
    </row>
    <row r="62" spans="1:10" hidden="1">
      <c r="A62" s="78">
        <v>14</v>
      </c>
      <c r="B62" s="120" t="e">
        <f>BĐC!B53</f>
        <v>#REF!</v>
      </c>
      <c r="C62" s="78"/>
      <c r="D62" s="90" t="str">
        <f>IF(BĐC!$D$6&gt;BĐC!E54," Lợi thế hơn", IF(BĐC!$D$6&lt;BĐC!E54, "Kém lợi thế hơn", "Tương đồng"))</f>
        <v>Tương đồng</v>
      </c>
      <c r="E62" s="90" t="str">
        <f>IF(BĐC!$D$6&gt;BĐC!F54," Lợi thế hơn", IF(BĐC!$D$6&lt;BĐC!F54, "Kém lợi thế hơn", "Tương đồng"))</f>
        <v>Tương đồng</v>
      </c>
      <c r="F62" s="90" t="str">
        <f>IF(BĐC!$D$6&gt;BĐC!G54," Lợi thế hơn", IF(BĐC!$D$6&lt;BĐC!G54, "Kém lợi thế hơn", "Tương đồng"))</f>
        <v>Tương đồng</v>
      </c>
    </row>
    <row r="63" spans="1:10" s="123" customFormat="1">
      <c r="A63" s="122"/>
      <c r="C63" s="122"/>
      <c r="D63" s="122"/>
      <c r="E63" s="124"/>
      <c r="F63" s="125"/>
      <c r="G63" s="126"/>
      <c r="H63" s="126"/>
      <c r="I63" s="126"/>
      <c r="J63" s="126"/>
    </row>
    <row r="67" spans="4:6">
      <c r="F67" s="127"/>
    </row>
    <row r="69" spans="4:6">
      <c r="F69" s="127"/>
    </row>
    <row r="70" spans="4:6">
      <c r="F70" s="127"/>
    </row>
    <row r="71" spans="4:6">
      <c r="F71" s="127"/>
    </row>
    <row r="79" spans="4:6">
      <c r="D79" s="73">
        <f>6.25/37</f>
        <v>0.16891891891891891</v>
      </c>
    </row>
  </sheetData>
  <mergeCells count="2">
    <mergeCell ref="A10:F10"/>
    <mergeCell ref="A11:F11"/>
  </mergeCells>
  <pageMargins left="0.7" right="0.7" top="0.75" bottom="0.75" header="0.3" footer="0.3"/>
  <pageSetup paperSize="9" scale="9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EE700-48A1-43A6-A572-0A483BAED278}">
  <sheetPr>
    <tabColor rgb="FFFF0000"/>
  </sheetPr>
  <dimension ref="A1:H22"/>
  <sheetViews>
    <sheetView topLeftCell="A7" workbookViewId="0">
      <selection activeCell="H10" sqref="H10"/>
    </sheetView>
  </sheetViews>
  <sheetFormatPr defaultRowHeight="15.35"/>
  <cols>
    <col min="1" max="1" width="8.88671875" style="401"/>
    <col min="2" max="5" width="26.6640625" style="401" customWidth="1"/>
    <col min="6" max="8" width="16.38671875" style="401" customWidth="1"/>
    <col min="9" max="16384" width="8.88671875" style="401"/>
  </cols>
  <sheetData>
    <row r="1" spans="1:8" ht="38.700000000000003" customHeight="1">
      <c r="A1" s="399" t="s">
        <v>0</v>
      </c>
      <c r="B1" s="399" t="s">
        <v>354</v>
      </c>
      <c r="C1" s="399" t="s">
        <v>145</v>
      </c>
      <c r="D1" s="399" t="s">
        <v>146</v>
      </c>
      <c r="E1" s="399" t="s">
        <v>355</v>
      </c>
      <c r="F1" s="399" t="s">
        <v>359</v>
      </c>
      <c r="G1" s="399" t="s">
        <v>360</v>
      </c>
      <c r="H1" s="399" t="s">
        <v>16</v>
      </c>
    </row>
    <row r="2" spans="1:8" ht="33.35" customHeight="1">
      <c r="A2" s="273"/>
      <c r="B2" s="273" t="s">
        <v>357</v>
      </c>
      <c r="C2" s="273" t="s">
        <v>363</v>
      </c>
      <c r="D2" s="273" t="s">
        <v>356</v>
      </c>
      <c r="E2" s="273"/>
      <c r="F2" s="402">
        <v>670859</v>
      </c>
      <c r="G2" s="402">
        <v>847619</v>
      </c>
      <c r="H2" s="402" t="s">
        <v>358</v>
      </c>
    </row>
    <row r="3" spans="1:8" ht="46">
      <c r="A3" s="273"/>
      <c r="B3" s="273" t="s">
        <v>361</v>
      </c>
      <c r="C3" s="273" t="s">
        <v>362</v>
      </c>
      <c r="D3" s="273"/>
      <c r="E3" s="273"/>
      <c r="F3" s="402">
        <v>473062</v>
      </c>
      <c r="G3" s="402">
        <v>788775</v>
      </c>
      <c r="H3" s="402"/>
    </row>
    <row r="4" spans="1:8" ht="46">
      <c r="A4" s="273"/>
      <c r="B4" s="273" t="s">
        <v>364</v>
      </c>
      <c r="C4" s="273" t="s">
        <v>365</v>
      </c>
      <c r="D4" s="273"/>
      <c r="E4" s="273"/>
      <c r="F4" s="402">
        <v>482299</v>
      </c>
      <c r="G4" s="402">
        <v>632643</v>
      </c>
      <c r="H4" s="402"/>
    </row>
    <row r="5" spans="1:8" ht="46">
      <c r="A5" s="273"/>
      <c r="B5" s="273" t="s">
        <v>366</v>
      </c>
      <c r="C5" s="273" t="s">
        <v>367</v>
      </c>
      <c r="D5" s="273"/>
      <c r="E5" s="273"/>
      <c r="F5" s="402">
        <v>554640</v>
      </c>
      <c r="G5" s="402">
        <v>829630</v>
      </c>
      <c r="H5" s="402"/>
    </row>
    <row r="6" spans="1:8" ht="30.7">
      <c r="A6" s="273"/>
      <c r="B6" s="273" t="s">
        <v>368</v>
      </c>
      <c r="C6" s="273" t="s">
        <v>369</v>
      </c>
      <c r="D6" s="273"/>
      <c r="E6" s="273"/>
      <c r="F6" s="402">
        <v>498760</v>
      </c>
      <c r="G6" s="402">
        <v>621428</v>
      </c>
      <c r="H6" s="402"/>
    </row>
    <row r="7" spans="1:8" ht="61.35">
      <c r="A7" s="273"/>
      <c r="B7" s="273" t="s">
        <v>371</v>
      </c>
      <c r="C7" s="273" t="s">
        <v>370</v>
      </c>
      <c r="D7" s="273"/>
      <c r="E7" s="273"/>
      <c r="F7" s="402">
        <v>566494</v>
      </c>
      <c r="G7" s="402">
        <v>772219</v>
      </c>
      <c r="H7" s="402"/>
    </row>
    <row r="8" spans="1:8" ht="46">
      <c r="A8" s="273"/>
      <c r="B8" s="273" t="s">
        <v>373</v>
      </c>
      <c r="C8" s="273" t="s">
        <v>372</v>
      </c>
      <c r="D8" s="273"/>
      <c r="E8" s="273"/>
      <c r="F8" s="402">
        <v>366678</v>
      </c>
      <c r="G8" s="402">
        <v>559524</v>
      </c>
      <c r="H8" s="402"/>
    </row>
    <row r="9" spans="1:8" ht="46">
      <c r="A9" s="273"/>
      <c r="B9" s="273" t="s">
        <v>374</v>
      </c>
      <c r="C9" s="273" t="s">
        <v>375</v>
      </c>
      <c r="D9" s="273"/>
      <c r="E9" s="273"/>
      <c r="F9" s="402">
        <v>574250</v>
      </c>
      <c r="G9" s="402">
        <v>865679</v>
      </c>
      <c r="H9" s="402"/>
    </row>
    <row r="10" spans="1:8" s="730" customFormat="1">
      <c r="A10" s="283"/>
      <c r="B10" s="283"/>
      <c r="C10" s="731" t="s">
        <v>535</v>
      </c>
      <c r="D10" s="283"/>
      <c r="E10" s="283"/>
      <c r="F10" s="732">
        <f>AVERAGE(F2:F9)</f>
        <v>523380.25</v>
      </c>
      <c r="G10" s="732">
        <f>AVERAGE(G2:G9)</f>
        <v>739689.625</v>
      </c>
      <c r="H10" s="732">
        <f>ROUND(AVERAGE(F10:G10),-4)</f>
        <v>630000</v>
      </c>
    </row>
    <row r="11" spans="1:8" hidden="1">
      <c r="A11" s="273"/>
      <c r="B11" s="273"/>
      <c r="C11" s="273"/>
      <c r="D11" s="273"/>
      <c r="E11" s="273"/>
      <c r="F11" s="402"/>
      <c r="G11" s="402"/>
      <c r="H11" s="402"/>
    </row>
    <row r="12" spans="1:8" hidden="1">
      <c r="A12" s="273"/>
      <c r="B12" s="273"/>
      <c r="C12" s="273"/>
      <c r="D12" s="273"/>
      <c r="E12" s="273"/>
      <c r="F12" s="402"/>
      <c r="G12" s="402"/>
      <c r="H12" s="402"/>
    </row>
    <row r="13" spans="1:8" hidden="1">
      <c r="A13" s="273"/>
      <c r="B13" s="273"/>
      <c r="C13" s="273"/>
      <c r="D13" s="273"/>
      <c r="E13" s="273"/>
      <c r="F13" s="402"/>
      <c r="G13" s="402"/>
      <c r="H13" s="402"/>
    </row>
    <row r="14" spans="1:8" hidden="1">
      <c r="A14" s="273"/>
      <c r="B14" s="273"/>
      <c r="C14" s="273"/>
      <c r="D14" s="273"/>
      <c r="E14" s="273"/>
      <c r="F14" s="402"/>
      <c r="G14" s="402"/>
      <c r="H14" s="402"/>
    </row>
    <row r="15" spans="1:8" hidden="1">
      <c r="A15" s="273"/>
      <c r="B15" s="273"/>
      <c r="C15" s="273"/>
      <c r="D15" s="273"/>
      <c r="E15" s="273"/>
      <c r="F15" s="402"/>
      <c r="G15" s="402"/>
      <c r="H15" s="402"/>
    </row>
    <row r="16" spans="1:8" hidden="1">
      <c r="A16" s="273"/>
      <c r="B16" s="273"/>
      <c r="C16" s="273"/>
      <c r="D16" s="273"/>
      <c r="E16" s="273"/>
      <c r="F16" s="402"/>
      <c r="G16" s="402"/>
      <c r="H16" s="402"/>
    </row>
    <row r="17" spans="1:8" hidden="1">
      <c r="A17" s="273"/>
      <c r="B17" s="273"/>
      <c r="C17" s="273"/>
      <c r="D17" s="273"/>
      <c r="E17" s="273"/>
      <c r="F17" s="402"/>
      <c r="G17" s="402"/>
      <c r="H17" s="402"/>
    </row>
    <row r="18" spans="1:8" hidden="1">
      <c r="A18" s="273"/>
      <c r="B18" s="273"/>
      <c r="C18" s="273"/>
      <c r="D18" s="273"/>
      <c r="E18" s="273"/>
      <c r="F18" s="402"/>
      <c r="G18" s="402"/>
      <c r="H18" s="402"/>
    </row>
    <row r="19" spans="1:8" hidden="1">
      <c r="A19" s="273"/>
      <c r="B19" s="273"/>
      <c r="C19" s="273"/>
      <c r="D19" s="273"/>
      <c r="E19" s="273"/>
      <c r="F19" s="402"/>
      <c r="G19" s="402"/>
      <c r="H19" s="402"/>
    </row>
    <row r="20" spans="1:8" hidden="1">
      <c r="A20" s="273"/>
      <c r="B20" s="273"/>
      <c r="C20" s="273"/>
      <c r="D20" s="273"/>
      <c r="E20" s="273"/>
      <c r="F20" s="402"/>
      <c r="G20" s="402"/>
      <c r="H20" s="402"/>
    </row>
    <row r="21" spans="1:8" hidden="1">
      <c r="A21" s="273"/>
      <c r="B21" s="273"/>
      <c r="C21" s="273"/>
      <c r="D21" s="273"/>
      <c r="E21" s="273"/>
      <c r="F21" s="402"/>
      <c r="G21" s="402"/>
      <c r="H21" s="402"/>
    </row>
    <row r="22" spans="1:8" hidden="1"/>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F163-6B3C-46F8-86AC-E8EBCF15824C}">
  <dimension ref="A1:G8"/>
  <sheetViews>
    <sheetView workbookViewId="0">
      <selection activeCell="C15" sqref="C15"/>
    </sheetView>
  </sheetViews>
  <sheetFormatPr defaultRowHeight="13.7"/>
  <cols>
    <col min="1" max="1" width="8.77734375" style="285"/>
    <col min="2" max="2" width="48.609375" bestFit="1" customWidth="1"/>
    <col min="3" max="3" width="23.27734375" customWidth="1"/>
    <col min="4" max="4" width="28.27734375" customWidth="1"/>
  </cols>
  <sheetData>
    <row r="1" spans="1:7" ht="15.35">
      <c r="A1" s="14">
        <v>1</v>
      </c>
      <c r="B1" s="12" t="s">
        <v>272</v>
      </c>
      <c r="C1" s="12"/>
      <c r="D1" s="12"/>
      <c r="E1" s="12"/>
      <c r="F1" s="12"/>
    </row>
    <row r="2" spans="1:7" ht="15.35">
      <c r="A2" s="14"/>
      <c r="B2" s="12"/>
      <c r="C2" s="12"/>
      <c r="D2" s="12"/>
      <c r="E2" s="12"/>
      <c r="F2" s="12"/>
    </row>
    <row r="3" spans="1:7" ht="15.35">
      <c r="A3" s="14"/>
      <c r="B3" s="24" t="s">
        <v>270</v>
      </c>
      <c r="C3" s="24" t="s">
        <v>271</v>
      </c>
      <c r="D3" s="24"/>
      <c r="E3" s="12"/>
      <c r="F3" s="12"/>
    </row>
    <row r="4" spans="1:7" ht="15.35">
      <c r="A4" s="14">
        <v>1</v>
      </c>
      <c r="B4" s="12" t="s">
        <v>284</v>
      </c>
      <c r="C4" s="12"/>
      <c r="D4" s="12"/>
      <c r="E4" s="12"/>
      <c r="F4" s="12"/>
      <c r="G4" s="12"/>
    </row>
    <row r="5" spans="1:7" ht="15.35">
      <c r="A5" s="14">
        <v>2</v>
      </c>
      <c r="B5" s="12" t="s">
        <v>285</v>
      </c>
      <c r="C5" s="14" t="s">
        <v>286</v>
      </c>
      <c r="D5" s="12" t="s">
        <v>287</v>
      </c>
      <c r="F5" s="12"/>
      <c r="G5" s="12"/>
    </row>
    <row r="6" spans="1:7" ht="15.35">
      <c r="A6" s="14">
        <v>3</v>
      </c>
      <c r="B6" s="12" t="s">
        <v>288</v>
      </c>
      <c r="C6" s="12"/>
      <c r="D6" s="12"/>
      <c r="E6" s="12"/>
      <c r="F6" s="12"/>
      <c r="G6" s="12"/>
    </row>
    <row r="7" spans="1:7" ht="15.35">
      <c r="A7" s="14"/>
      <c r="B7" s="12"/>
      <c r="C7" s="12"/>
      <c r="D7" s="12"/>
      <c r="E7" s="12"/>
      <c r="F7" s="12"/>
      <c r="G7" s="12"/>
    </row>
    <row r="8" spans="1:7" ht="15.35">
      <c r="A8" s="14"/>
      <c r="B8" s="12"/>
      <c r="C8" s="12"/>
      <c r="D8" s="12"/>
      <c r="E8" s="12"/>
      <c r="F8" s="12"/>
      <c r="G8" s="1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794E8-22D2-484C-AF5F-9585AFB0A19E}">
  <dimension ref="A1:E10"/>
  <sheetViews>
    <sheetView workbookViewId="0">
      <selection activeCell="D2" sqref="D2"/>
    </sheetView>
  </sheetViews>
  <sheetFormatPr defaultRowHeight="13.7"/>
  <cols>
    <col min="2" max="2" width="41.109375" customWidth="1"/>
    <col min="3" max="3" width="16.38671875" customWidth="1"/>
    <col min="4" max="4" width="31.27734375" customWidth="1"/>
    <col min="5" max="5" width="18.5" bestFit="1" customWidth="1"/>
  </cols>
  <sheetData>
    <row r="1" spans="1:5" ht="15">
      <c r="A1" s="184" t="s">
        <v>0</v>
      </c>
      <c r="B1" s="184" t="s">
        <v>274</v>
      </c>
      <c r="C1" s="184" t="s">
        <v>82</v>
      </c>
      <c r="D1" s="184" t="s">
        <v>108</v>
      </c>
    </row>
    <row r="2" spans="1:5" ht="15.35">
      <c r="A2" s="184" t="s">
        <v>19</v>
      </c>
      <c r="B2" s="270" t="s">
        <v>275</v>
      </c>
      <c r="C2" s="271" t="s">
        <v>276</v>
      </c>
      <c r="D2" s="272">
        <v>577207060052</v>
      </c>
    </row>
    <row r="3" spans="1:5" ht="15.35">
      <c r="A3" s="271">
        <v>1</v>
      </c>
      <c r="B3" s="273" t="s">
        <v>277</v>
      </c>
      <c r="C3" s="271" t="s">
        <v>276</v>
      </c>
      <c r="D3" s="274">
        <v>413255795466</v>
      </c>
    </row>
    <row r="4" spans="1:5" ht="15.35">
      <c r="A4" s="275" t="s">
        <v>27</v>
      </c>
      <c r="B4" s="276" t="s">
        <v>278</v>
      </c>
      <c r="C4" s="271" t="s">
        <v>276</v>
      </c>
      <c r="D4" s="277">
        <v>186151259219</v>
      </c>
    </row>
    <row r="5" spans="1:5" ht="15.35">
      <c r="A5" s="275" t="s">
        <v>27</v>
      </c>
      <c r="B5" s="276" t="s">
        <v>279</v>
      </c>
      <c r="C5" s="271" t="s">
        <v>276</v>
      </c>
      <c r="D5" s="277">
        <v>167703837134</v>
      </c>
    </row>
    <row r="6" spans="1:5" ht="30">
      <c r="A6" s="278" t="s">
        <v>27</v>
      </c>
      <c r="B6" s="279" t="s">
        <v>280</v>
      </c>
      <c r="C6" s="271" t="s">
        <v>276</v>
      </c>
      <c r="D6" s="280">
        <v>248251077701</v>
      </c>
      <c r="E6" s="282"/>
    </row>
    <row r="7" spans="1:5" ht="15.35">
      <c r="A7" s="271">
        <v>2</v>
      </c>
      <c r="B7" s="283" t="s">
        <v>266</v>
      </c>
      <c r="C7" s="284" t="s">
        <v>276</v>
      </c>
      <c r="D7" s="281">
        <v>254427260000</v>
      </c>
    </row>
    <row r="8" spans="1:5" ht="15.35">
      <c r="A8" s="271">
        <v>3</v>
      </c>
      <c r="B8" s="273" t="s">
        <v>281</v>
      </c>
      <c r="C8" s="271" t="s">
        <v>276</v>
      </c>
      <c r="D8" s="281">
        <v>47221103804</v>
      </c>
    </row>
    <row r="9" spans="1:5" ht="15.35">
      <c r="A9" s="271">
        <v>4</v>
      </c>
      <c r="B9" s="273" t="s">
        <v>282</v>
      </c>
      <c r="C9" s="271" t="s">
        <v>276</v>
      </c>
      <c r="D9" s="281">
        <v>2482510777</v>
      </c>
    </row>
    <row r="10" spans="1:5" ht="15.35">
      <c r="A10" s="271">
        <v>5</v>
      </c>
      <c r="B10" s="273" t="s">
        <v>283</v>
      </c>
      <c r="C10" s="271" t="s">
        <v>276</v>
      </c>
      <c r="D10" s="281">
        <v>24825107770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D5BF4-3D86-4745-972A-B415C5FDD296}">
  <sheetPr>
    <tabColor rgb="FF92D050"/>
  </sheetPr>
  <dimension ref="A1:J17"/>
  <sheetViews>
    <sheetView workbookViewId="0">
      <selection activeCell="E20" sqref="E20"/>
    </sheetView>
  </sheetViews>
  <sheetFormatPr defaultColWidth="8.77734375" defaultRowHeight="13.7"/>
  <cols>
    <col min="1" max="1" width="5.77734375" style="240" customWidth="1"/>
    <col min="2" max="2" width="35.38671875" style="240" customWidth="1"/>
    <col min="3" max="3" width="13.5" style="240" customWidth="1"/>
    <col min="4" max="4" width="16.5" style="240" customWidth="1"/>
    <col min="5" max="5" width="19" style="240" customWidth="1"/>
    <col min="6" max="6" width="18.38671875" style="240" customWidth="1"/>
    <col min="7" max="7" width="19.609375" style="240" customWidth="1"/>
    <col min="8" max="8" width="20.27734375" style="240" customWidth="1"/>
    <col min="9" max="16384" width="8.77734375" style="240"/>
  </cols>
  <sheetData>
    <row r="1" spans="1:10" ht="15.35">
      <c r="A1" s="340" t="s">
        <v>51</v>
      </c>
      <c r="B1" s="341"/>
      <c r="C1" s="341"/>
      <c r="D1" s="341"/>
      <c r="E1" s="341"/>
      <c r="F1" s="341"/>
      <c r="G1" s="341"/>
      <c r="H1" s="341"/>
      <c r="I1" s="342"/>
      <c r="J1" s="342"/>
    </row>
    <row r="2" spans="1:10" ht="15.35">
      <c r="A2" s="342"/>
      <c r="B2" s="342"/>
      <c r="C2" s="342" t="s">
        <v>68</v>
      </c>
      <c r="D2" s="342" t="s">
        <v>70</v>
      </c>
      <c r="E2" s="342"/>
      <c r="F2" s="342" t="s">
        <v>72</v>
      </c>
      <c r="G2" s="342" t="s">
        <v>261</v>
      </c>
      <c r="H2" s="343" t="s">
        <v>66</v>
      </c>
      <c r="I2" s="342"/>
      <c r="J2" s="342"/>
    </row>
    <row r="3" spans="1:10" ht="15.35">
      <c r="A3" s="344" t="s">
        <v>0</v>
      </c>
      <c r="B3" s="344" t="s">
        <v>52</v>
      </c>
      <c r="C3" s="345" t="s">
        <v>67</v>
      </c>
      <c r="D3" s="17" t="s">
        <v>71</v>
      </c>
      <c r="E3" s="723" t="s">
        <v>246</v>
      </c>
      <c r="F3" s="723"/>
      <c r="G3" s="723"/>
      <c r="H3" s="346" t="s">
        <v>120</v>
      </c>
      <c r="I3" s="342"/>
      <c r="J3" s="342"/>
    </row>
    <row r="4" spans="1:10" ht="15.35">
      <c r="A4" s="344"/>
      <c r="B4" s="344"/>
      <c r="C4" s="18" t="s">
        <v>53</v>
      </c>
      <c r="D4" s="18" t="s">
        <v>53</v>
      </c>
      <c r="E4" s="18" t="s">
        <v>53</v>
      </c>
      <c r="F4" s="344" t="s">
        <v>262</v>
      </c>
      <c r="G4" s="346" t="s">
        <v>263</v>
      </c>
      <c r="H4" s="347"/>
      <c r="I4" s="342"/>
      <c r="J4" s="342"/>
    </row>
    <row r="5" spans="1:10" ht="15.35">
      <c r="A5" s="247">
        <v>1</v>
      </c>
      <c r="B5" s="339" t="s">
        <v>54</v>
      </c>
      <c r="C5" s="246">
        <v>12051482639966</v>
      </c>
      <c r="D5" s="241">
        <v>5313486976247</v>
      </c>
      <c r="E5" s="246">
        <v>1307939076396</v>
      </c>
      <c r="F5" s="246">
        <v>1393477022200</v>
      </c>
      <c r="G5" s="246">
        <v>2549015672158</v>
      </c>
      <c r="H5" s="347"/>
      <c r="I5" s="342"/>
      <c r="J5" s="342"/>
    </row>
    <row r="6" spans="1:10" ht="15.35">
      <c r="A6" s="247">
        <v>2</v>
      </c>
      <c r="B6" s="339" t="s">
        <v>55</v>
      </c>
      <c r="C6" s="242">
        <v>12906355941527</v>
      </c>
      <c r="D6" s="242">
        <v>5239236560627</v>
      </c>
      <c r="E6" s="242">
        <v>1307936213643</v>
      </c>
      <c r="F6" s="246">
        <v>1393472559291</v>
      </c>
      <c r="G6" s="246">
        <v>2548998570685</v>
      </c>
      <c r="H6" s="347"/>
      <c r="I6" s="342"/>
      <c r="J6" s="342"/>
    </row>
    <row r="7" spans="1:10" ht="15.35">
      <c r="A7" s="247">
        <v>3</v>
      </c>
      <c r="B7" s="348" t="s">
        <v>56</v>
      </c>
      <c r="C7" s="243">
        <v>8389049269758</v>
      </c>
      <c r="D7" s="243">
        <v>1740864190339</v>
      </c>
      <c r="E7" s="243">
        <v>957030706453</v>
      </c>
      <c r="F7" s="246">
        <v>960432094097</v>
      </c>
      <c r="G7" s="246">
        <v>1636738217215</v>
      </c>
      <c r="H7" s="347"/>
      <c r="I7" s="342"/>
      <c r="J7" s="342"/>
    </row>
    <row r="8" spans="1:10" ht="15.35">
      <c r="A8" s="247">
        <v>4</v>
      </c>
      <c r="B8" s="348" t="s">
        <v>57</v>
      </c>
      <c r="C8" s="244">
        <v>861838342910</v>
      </c>
      <c r="D8" s="243">
        <v>1067340280879</v>
      </c>
      <c r="E8" s="243">
        <v>68973060496</v>
      </c>
      <c r="F8" s="246">
        <v>122608818719</v>
      </c>
      <c r="G8" s="246">
        <v>272693690778</v>
      </c>
      <c r="H8" s="347"/>
      <c r="I8" s="342"/>
      <c r="J8" s="342"/>
    </row>
    <row r="9" spans="1:10" ht="15.35">
      <c r="A9" s="247">
        <v>5</v>
      </c>
      <c r="B9" s="348" t="s">
        <v>58</v>
      </c>
      <c r="C9" s="244">
        <v>744493344308</v>
      </c>
      <c r="D9" s="243">
        <v>646393351060</v>
      </c>
      <c r="E9" s="243">
        <v>97631272825</v>
      </c>
      <c r="F9" s="246">
        <v>101910510304</v>
      </c>
      <c r="G9" s="246">
        <v>97575228385</v>
      </c>
      <c r="H9" s="347"/>
      <c r="I9" s="342"/>
      <c r="J9" s="342"/>
    </row>
    <row r="10" spans="1:10" ht="15.35">
      <c r="A10" s="247">
        <v>6</v>
      </c>
      <c r="B10" s="348" t="s">
        <v>59</v>
      </c>
      <c r="C10" s="244">
        <v>310363905667</v>
      </c>
      <c r="D10" s="243">
        <v>1310351018484</v>
      </c>
      <c r="E10" s="243">
        <v>31988385976</v>
      </c>
      <c r="F10" s="246">
        <v>48011321902</v>
      </c>
      <c r="G10" s="246">
        <v>129368665552</v>
      </c>
      <c r="H10" s="347"/>
      <c r="I10" s="342"/>
      <c r="J10" s="342"/>
    </row>
    <row r="11" spans="1:10" ht="15.35">
      <c r="A11" s="349" t="s">
        <v>27</v>
      </c>
      <c r="B11" s="350" t="s">
        <v>60</v>
      </c>
      <c r="C11" s="351">
        <v>268896807699</v>
      </c>
      <c r="D11" s="245">
        <v>1294979159189</v>
      </c>
      <c r="E11" s="245">
        <v>30662631339</v>
      </c>
      <c r="F11" s="246">
        <v>46213456898</v>
      </c>
      <c r="G11" s="246">
        <v>122245189912</v>
      </c>
      <c r="H11" s="347"/>
      <c r="I11" s="342"/>
      <c r="J11" s="342"/>
    </row>
    <row r="12" spans="1:10" ht="15.35">
      <c r="A12" s="247">
        <v>7</v>
      </c>
      <c r="B12" s="339" t="s">
        <v>61</v>
      </c>
      <c r="C12" s="352">
        <v>95281696431</v>
      </c>
      <c r="D12" s="246">
        <v>58680143502</v>
      </c>
      <c r="E12" s="246">
        <v>11340553924</v>
      </c>
      <c r="F12" s="246">
        <v>8321548733</v>
      </c>
      <c r="G12" s="246">
        <v>16370763435</v>
      </c>
      <c r="H12" s="347"/>
      <c r="I12" s="342"/>
      <c r="J12" s="342"/>
    </row>
    <row r="13" spans="1:10" ht="30.7">
      <c r="A13" s="247">
        <v>8</v>
      </c>
      <c r="B13" s="339" t="s">
        <v>62</v>
      </c>
      <c r="C13" s="244">
        <f>C7+C8+C9+C12</f>
        <v>10090662653407</v>
      </c>
      <c r="D13" s="243">
        <f>D7+D8+D9+D12</f>
        <v>3513277965780</v>
      </c>
      <c r="E13" s="243">
        <f>E7+E8+E9+E12</f>
        <v>1134975593698</v>
      </c>
      <c r="F13" s="243">
        <f>F7+F8+F9+F12</f>
        <v>1193272971853</v>
      </c>
      <c r="G13" s="243">
        <f>G7+G8+G9+G12</f>
        <v>2023377899813</v>
      </c>
      <c r="H13" s="347"/>
      <c r="I13" s="342"/>
      <c r="J13" s="342"/>
    </row>
    <row r="14" spans="1:10" ht="15.35">
      <c r="A14" s="247">
        <v>9</v>
      </c>
      <c r="B14" s="339" t="s">
        <v>63</v>
      </c>
      <c r="C14" s="352">
        <v>1630325650110</v>
      </c>
      <c r="D14" s="246">
        <v>2559347304331</v>
      </c>
      <c r="E14" s="243">
        <v>236522802656</v>
      </c>
      <c r="F14" s="246">
        <v>197881044502</v>
      </c>
      <c r="G14" s="246">
        <v>473652414675</v>
      </c>
      <c r="H14" s="347"/>
      <c r="I14" s="342"/>
      <c r="J14" s="342"/>
    </row>
    <row r="15" spans="1:10" ht="30">
      <c r="A15" s="349"/>
      <c r="B15" s="353" t="s">
        <v>64</v>
      </c>
      <c r="C15" s="19">
        <f>C14/C13</f>
        <v>0.1615677489287127</v>
      </c>
      <c r="D15" s="19">
        <f>D14/D13</f>
        <v>0.72847845495276287</v>
      </c>
      <c r="E15" s="19">
        <f>E14/E13</f>
        <v>0.20839461568099163</v>
      </c>
      <c r="F15" s="19">
        <f>F14/F13</f>
        <v>0.16583049241006112</v>
      </c>
      <c r="G15" s="19">
        <f>G14/G13</f>
        <v>0.23408994173494474</v>
      </c>
      <c r="H15" s="354">
        <f>ROUND(AVERAGE(E15:G15),2)</f>
        <v>0.2</v>
      </c>
      <c r="I15" s="342"/>
      <c r="J15" s="342"/>
    </row>
    <row r="16" spans="1:10" ht="15.35">
      <c r="A16" s="349"/>
      <c r="B16" s="353" t="s">
        <v>65</v>
      </c>
      <c r="C16" s="19">
        <f>(C8+C9)/C5</f>
        <v>0.1332891342257729</v>
      </c>
      <c r="D16" s="19">
        <f>(D8+D9)/D5</f>
        <v>0.32252523429528329</v>
      </c>
      <c r="E16" s="19">
        <f>(E8+E9)/E5</f>
        <v>0.12737927654862558</v>
      </c>
      <c r="F16" s="19">
        <f>(F8+F9)/F5</f>
        <v>0.16112165858934105</v>
      </c>
      <c r="G16" s="19">
        <f>(G8+G9)/G5</f>
        <v>0.14525956949081048</v>
      </c>
      <c r="H16" s="354">
        <f>ROUND(AVERAGE(E16:G16),2)</f>
        <v>0.14000000000000001</v>
      </c>
      <c r="I16" s="342"/>
      <c r="J16" s="342"/>
    </row>
    <row r="17" spans="1:10" ht="15.35">
      <c r="A17" s="724" t="s">
        <v>134</v>
      </c>
      <c r="B17" s="725"/>
      <c r="C17" s="725"/>
      <c r="D17" s="725"/>
      <c r="E17" s="725"/>
      <c r="F17" s="725"/>
      <c r="G17" s="725"/>
      <c r="H17" s="342"/>
      <c r="I17" s="342"/>
      <c r="J17" s="342"/>
    </row>
  </sheetData>
  <mergeCells count="2">
    <mergeCell ref="E3:G3"/>
    <mergeCell ref="A17:G17"/>
  </mergeCells>
  <hyperlinks>
    <hyperlink ref="H2" r:id="rId1" xr:uid="{F1BB90DB-CBE0-4B54-BAAD-BB49F4661E73}"/>
  </hyperlinks>
  <pageMargins left="0.7" right="0.7" top="0.75" bottom="0.75" header="0.3" footer="0.3"/>
  <pageSetup paperSize="9" orientation="portrait" horizontalDpi="0" verticalDpi="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E611D-FCC6-41CA-B7F8-CBE9042E75C3}">
  <sheetPr>
    <pageSetUpPr fitToPage="1"/>
  </sheetPr>
  <dimension ref="A9:K56"/>
  <sheetViews>
    <sheetView topLeftCell="A7" zoomScale="90" zoomScaleNormal="90" workbookViewId="0">
      <selection activeCell="A9" sqref="A9:C33"/>
    </sheetView>
  </sheetViews>
  <sheetFormatPr defaultRowHeight="14"/>
  <cols>
    <col min="1" max="1" width="5.109375" style="71" customWidth="1"/>
    <col min="2" max="2" width="26.109375" style="72" customWidth="1"/>
    <col min="3" max="3" width="57.27734375" style="73" customWidth="1"/>
    <col min="4" max="4" width="13.109375" style="71" customWidth="1"/>
    <col min="5" max="5" width="16.88671875" style="71" customWidth="1"/>
    <col min="6" max="6" width="8.609375" style="71" bestFit="1" customWidth="1"/>
    <col min="7" max="7" width="6.609375" style="71" customWidth="1"/>
    <col min="8" max="8" width="13.5" style="71" bestFit="1" customWidth="1"/>
    <col min="9" max="9" width="12" style="71" customWidth="1"/>
    <col min="10" max="252" width="8.77734375" style="71"/>
    <col min="253" max="253" width="9.77734375" style="71" bestFit="1" customWidth="1"/>
    <col min="254" max="254" width="8.27734375" style="71" bestFit="1" customWidth="1"/>
    <col min="255" max="255" width="18.609375" style="71" customWidth="1"/>
    <col min="256" max="256" width="17.109375" style="71" customWidth="1"/>
    <col min="257" max="257" width="14.609375" style="71" bestFit="1" customWidth="1"/>
    <col min="258" max="258" width="8.77734375" style="71"/>
    <col min="259" max="259" width="3.77734375" style="71" customWidth="1"/>
    <col min="260" max="260" width="14.5" style="71" bestFit="1" customWidth="1"/>
    <col min="261" max="261" width="7.109375" style="71" bestFit="1" customWidth="1"/>
    <col min="262" max="262" width="8.609375" style="71" bestFit="1" customWidth="1"/>
    <col min="263" max="263" width="5" style="71" bestFit="1" customWidth="1"/>
    <col min="264" max="264" width="13.5" style="71" bestFit="1" customWidth="1"/>
    <col min="265" max="265" width="12" style="71" customWidth="1"/>
    <col min="266" max="508" width="8.77734375" style="71"/>
    <col min="509" max="509" width="9.77734375" style="71" bestFit="1" customWidth="1"/>
    <col min="510" max="510" width="8.27734375" style="71" bestFit="1" customWidth="1"/>
    <col min="511" max="511" width="18.609375" style="71" customWidth="1"/>
    <col min="512" max="512" width="17.109375" style="71" customWidth="1"/>
    <col min="513" max="513" width="14.609375" style="71" bestFit="1" customWidth="1"/>
    <col min="514" max="514" width="8.77734375" style="71"/>
    <col min="515" max="515" width="3.77734375" style="71" customWidth="1"/>
    <col min="516" max="516" width="14.5" style="71" bestFit="1" customWidth="1"/>
    <col min="517" max="517" width="7.109375" style="71" bestFit="1" customWidth="1"/>
    <col min="518" max="518" width="8.609375" style="71" bestFit="1" customWidth="1"/>
    <col min="519" max="519" width="5" style="71" bestFit="1" customWidth="1"/>
    <col min="520" max="520" width="13.5" style="71" bestFit="1" customWidth="1"/>
    <col min="521" max="521" width="12" style="71" customWidth="1"/>
    <col min="522" max="764" width="8.77734375" style="71"/>
    <col min="765" max="765" width="9.77734375" style="71" bestFit="1" customWidth="1"/>
    <col min="766" max="766" width="8.27734375" style="71" bestFit="1" customWidth="1"/>
    <col min="767" max="767" width="18.609375" style="71" customWidth="1"/>
    <col min="768" max="768" width="17.109375" style="71" customWidth="1"/>
    <col min="769" max="769" width="14.609375" style="71" bestFit="1" customWidth="1"/>
    <col min="770" max="770" width="8.77734375" style="71"/>
    <col min="771" max="771" width="3.77734375" style="71" customWidth="1"/>
    <col min="772" max="772" width="14.5" style="71" bestFit="1" customWidth="1"/>
    <col min="773" max="773" width="7.109375" style="71" bestFit="1" customWidth="1"/>
    <col min="774" max="774" width="8.609375" style="71" bestFit="1" customWidth="1"/>
    <col min="775" max="775" width="5" style="71" bestFit="1" customWidth="1"/>
    <col min="776" max="776" width="13.5" style="71" bestFit="1" customWidth="1"/>
    <col min="777" max="777" width="12" style="71" customWidth="1"/>
    <col min="778" max="1020" width="8.77734375" style="71"/>
    <col min="1021" max="1021" width="9.77734375" style="71" bestFit="1" customWidth="1"/>
    <col min="1022" max="1022" width="8.27734375" style="71" bestFit="1" customWidth="1"/>
    <col min="1023" max="1023" width="18.609375" style="71" customWidth="1"/>
    <col min="1024" max="1024" width="17.109375" style="71" customWidth="1"/>
    <col min="1025" max="1025" width="14.609375" style="71" bestFit="1" customWidth="1"/>
    <col min="1026" max="1026" width="8.77734375" style="71"/>
    <col min="1027" max="1027" width="3.77734375" style="71" customWidth="1"/>
    <col min="1028" max="1028" width="14.5" style="71" bestFit="1" customWidth="1"/>
    <col min="1029" max="1029" width="7.109375" style="71" bestFit="1" customWidth="1"/>
    <col min="1030" max="1030" width="8.609375" style="71" bestFit="1" customWidth="1"/>
    <col min="1031" max="1031" width="5" style="71" bestFit="1" customWidth="1"/>
    <col min="1032" max="1032" width="13.5" style="71" bestFit="1" customWidth="1"/>
    <col min="1033" max="1033" width="12" style="71" customWidth="1"/>
    <col min="1034" max="1276" width="8.77734375" style="71"/>
    <col min="1277" max="1277" width="9.77734375" style="71" bestFit="1" customWidth="1"/>
    <col min="1278" max="1278" width="8.27734375" style="71" bestFit="1" customWidth="1"/>
    <col min="1279" max="1279" width="18.609375" style="71" customWidth="1"/>
    <col min="1280" max="1280" width="17.109375" style="71" customWidth="1"/>
    <col min="1281" max="1281" width="14.609375" style="71" bestFit="1" customWidth="1"/>
    <col min="1282" max="1282" width="8.77734375" style="71"/>
    <col min="1283" max="1283" width="3.77734375" style="71" customWidth="1"/>
    <col min="1284" max="1284" width="14.5" style="71" bestFit="1" customWidth="1"/>
    <col min="1285" max="1285" width="7.109375" style="71" bestFit="1" customWidth="1"/>
    <col min="1286" max="1286" width="8.609375" style="71" bestFit="1" customWidth="1"/>
    <col min="1287" max="1287" width="5" style="71" bestFit="1" customWidth="1"/>
    <col min="1288" max="1288" width="13.5" style="71" bestFit="1" customWidth="1"/>
    <col min="1289" max="1289" width="12" style="71" customWidth="1"/>
    <col min="1290" max="1532" width="8.77734375" style="71"/>
    <col min="1533" max="1533" width="9.77734375" style="71" bestFit="1" customWidth="1"/>
    <col min="1534" max="1534" width="8.27734375" style="71" bestFit="1" customWidth="1"/>
    <col min="1535" max="1535" width="18.609375" style="71" customWidth="1"/>
    <col min="1536" max="1536" width="17.109375" style="71" customWidth="1"/>
    <col min="1537" max="1537" width="14.609375" style="71" bestFit="1" customWidth="1"/>
    <col min="1538" max="1538" width="8.77734375" style="71"/>
    <col min="1539" max="1539" width="3.77734375" style="71" customWidth="1"/>
    <col min="1540" max="1540" width="14.5" style="71" bestFit="1" customWidth="1"/>
    <col min="1541" max="1541" width="7.109375" style="71" bestFit="1" customWidth="1"/>
    <col min="1542" max="1542" width="8.609375" style="71" bestFit="1" customWidth="1"/>
    <col min="1543" max="1543" width="5" style="71" bestFit="1" customWidth="1"/>
    <col min="1544" max="1544" width="13.5" style="71" bestFit="1" customWidth="1"/>
    <col min="1545" max="1545" width="12" style="71" customWidth="1"/>
    <col min="1546" max="1788" width="8.77734375" style="71"/>
    <col min="1789" max="1789" width="9.77734375" style="71" bestFit="1" customWidth="1"/>
    <col min="1790" max="1790" width="8.27734375" style="71" bestFit="1" customWidth="1"/>
    <col min="1791" max="1791" width="18.609375" style="71" customWidth="1"/>
    <col min="1792" max="1792" width="17.109375" style="71" customWidth="1"/>
    <col min="1793" max="1793" width="14.609375" style="71" bestFit="1" customWidth="1"/>
    <col min="1794" max="1794" width="8.77734375" style="71"/>
    <col min="1795" max="1795" width="3.77734375" style="71" customWidth="1"/>
    <col min="1796" max="1796" width="14.5" style="71" bestFit="1" customWidth="1"/>
    <col min="1797" max="1797" width="7.109375" style="71" bestFit="1" customWidth="1"/>
    <col min="1798" max="1798" width="8.609375" style="71" bestFit="1" customWidth="1"/>
    <col min="1799" max="1799" width="5" style="71" bestFit="1" customWidth="1"/>
    <col min="1800" max="1800" width="13.5" style="71" bestFit="1" customWidth="1"/>
    <col min="1801" max="1801" width="12" style="71" customWidth="1"/>
    <col min="1802" max="2044" width="8.77734375" style="71"/>
    <col min="2045" max="2045" width="9.77734375" style="71" bestFit="1" customWidth="1"/>
    <col min="2046" max="2046" width="8.27734375" style="71" bestFit="1" customWidth="1"/>
    <col min="2047" max="2047" width="18.609375" style="71" customWidth="1"/>
    <col min="2048" max="2048" width="17.109375" style="71" customWidth="1"/>
    <col min="2049" max="2049" width="14.609375" style="71" bestFit="1" customWidth="1"/>
    <col min="2050" max="2050" width="8.77734375" style="71"/>
    <col min="2051" max="2051" width="3.77734375" style="71" customWidth="1"/>
    <col min="2052" max="2052" width="14.5" style="71" bestFit="1" customWidth="1"/>
    <col min="2053" max="2053" width="7.109375" style="71" bestFit="1" customWidth="1"/>
    <col min="2054" max="2054" width="8.609375" style="71" bestFit="1" customWidth="1"/>
    <col min="2055" max="2055" width="5" style="71" bestFit="1" customWidth="1"/>
    <col min="2056" max="2056" width="13.5" style="71" bestFit="1" customWidth="1"/>
    <col min="2057" max="2057" width="12" style="71" customWidth="1"/>
    <col min="2058" max="2300" width="8.77734375" style="71"/>
    <col min="2301" max="2301" width="9.77734375" style="71" bestFit="1" customWidth="1"/>
    <col min="2302" max="2302" width="8.27734375" style="71" bestFit="1" customWidth="1"/>
    <col min="2303" max="2303" width="18.609375" style="71" customWidth="1"/>
    <col min="2304" max="2304" width="17.109375" style="71" customWidth="1"/>
    <col min="2305" max="2305" width="14.609375" style="71" bestFit="1" customWidth="1"/>
    <col min="2306" max="2306" width="8.77734375" style="71"/>
    <col min="2307" max="2307" width="3.77734375" style="71" customWidth="1"/>
    <col min="2308" max="2308" width="14.5" style="71" bestFit="1" customWidth="1"/>
    <col min="2309" max="2309" width="7.109375" style="71" bestFit="1" customWidth="1"/>
    <col min="2310" max="2310" width="8.609375" style="71" bestFit="1" customWidth="1"/>
    <col min="2311" max="2311" width="5" style="71" bestFit="1" customWidth="1"/>
    <col min="2312" max="2312" width="13.5" style="71" bestFit="1" customWidth="1"/>
    <col min="2313" max="2313" width="12" style="71" customWidth="1"/>
    <col min="2314" max="2556" width="8.77734375" style="71"/>
    <col min="2557" max="2557" width="9.77734375" style="71" bestFit="1" customWidth="1"/>
    <col min="2558" max="2558" width="8.27734375" style="71" bestFit="1" customWidth="1"/>
    <col min="2559" max="2559" width="18.609375" style="71" customWidth="1"/>
    <col min="2560" max="2560" width="17.109375" style="71" customWidth="1"/>
    <col min="2561" max="2561" width="14.609375" style="71" bestFit="1" customWidth="1"/>
    <col min="2562" max="2562" width="8.77734375" style="71"/>
    <col min="2563" max="2563" width="3.77734375" style="71" customWidth="1"/>
    <col min="2564" max="2564" width="14.5" style="71" bestFit="1" customWidth="1"/>
    <col min="2565" max="2565" width="7.109375" style="71" bestFit="1" customWidth="1"/>
    <col min="2566" max="2566" width="8.609375" style="71" bestFit="1" customWidth="1"/>
    <col min="2567" max="2567" width="5" style="71" bestFit="1" customWidth="1"/>
    <col min="2568" max="2568" width="13.5" style="71" bestFit="1" customWidth="1"/>
    <col min="2569" max="2569" width="12" style="71" customWidth="1"/>
    <col min="2570" max="2812" width="8.77734375" style="71"/>
    <col min="2813" max="2813" width="9.77734375" style="71" bestFit="1" customWidth="1"/>
    <col min="2814" max="2814" width="8.27734375" style="71" bestFit="1" customWidth="1"/>
    <col min="2815" max="2815" width="18.609375" style="71" customWidth="1"/>
    <col min="2816" max="2816" width="17.109375" style="71" customWidth="1"/>
    <col min="2817" max="2817" width="14.609375" style="71" bestFit="1" customWidth="1"/>
    <col min="2818" max="2818" width="8.77734375" style="71"/>
    <col min="2819" max="2819" width="3.77734375" style="71" customWidth="1"/>
    <col min="2820" max="2820" width="14.5" style="71" bestFit="1" customWidth="1"/>
    <col min="2821" max="2821" width="7.109375" style="71" bestFit="1" customWidth="1"/>
    <col min="2822" max="2822" width="8.609375" style="71" bestFit="1" customWidth="1"/>
    <col min="2823" max="2823" width="5" style="71" bestFit="1" customWidth="1"/>
    <col min="2824" max="2824" width="13.5" style="71" bestFit="1" customWidth="1"/>
    <col min="2825" max="2825" width="12" style="71" customWidth="1"/>
    <col min="2826" max="3068" width="8.77734375" style="71"/>
    <col min="3069" max="3069" width="9.77734375" style="71" bestFit="1" customWidth="1"/>
    <col min="3070" max="3070" width="8.27734375" style="71" bestFit="1" customWidth="1"/>
    <col min="3071" max="3071" width="18.609375" style="71" customWidth="1"/>
    <col min="3072" max="3072" width="17.109375" style="71" customWidth="1"/>
    <col min="3073" max="3073" width="14.609375" style="71" bestFit="1" customWidth="1"/>
    <col min="3074" max="3074" width="8.77734375" style="71"/>
    <col min="3075" max="3075" width="3.77734375" style="71" customWidth="1"/>
    <col min="3076" max="3076" width="14.5" style="71" bestFit="1" customWidth="1"/>
    <col min="3077" max="3077" width="7.109375" style="71" bestFit="1" customWidth="1"/>
    <col min="3078" max="3078" width="8.609375" style="71" bestFit="1" customWidth="1"/>
    <col min="3079" max="3079" width="5" style="71" bestFit="1" customWidth="1"/>
    <col min="3080" max="3080" width="13.5" style="71" bestFit="1" customWidth="1"/>
    <col min="3081" max="3081" width="12" style="71" customWidth="1"/>
    <col min="3082" max="3324" width="8.77734375" style="71"/>
    <col min="3325" max="3325" width="9.77734375" style="71" bestFit="1" customWidth="1"/>
    <col min="3326" max="3326" width="8.27734375" style="71" bestFit="1" customWidth="1"/>
    <col min="3327" max="3327" width="18.609375" style="71" customWidth="1"/>
    <col min="3328" max="3328" width="17.109375" style="71" customWidth="1"/>
    <col min="3329" max="3329" width="14.609375" style="71" bestFit="1" customWidth="1"/>
    <col min="3330" max="3330" width="8.77734375" style="71"/>
    <col min="3331" max="3331" width="3.77734375" style="71" customWidth="1"/>
    <col min="3332" max="3332" width="14.5" style="71" bestFit="1" customWidth="1"/>
    <col min="3333" max="3333" width="7.109375" style="71" bestFit="1" customWidth="1"/>
    <col min="3334" max="3334" width="8.609375" style="71" bestFit="1" customWidth="1"/>
    <col min="3335" max="3335" width="5" style="71" bestFit="1" customWidth="1"/>
    <col min="3336" max="3336" width="13.5" style="71" bestFit="1" customWidth="1"/>
    <col min="3337" max="3337" width="12" style="71" customWidth="1"/>
    <col min="3338" max="3580" width="8.77734375" style="71"/>
    <col min="3581" max="3581" width="9.77734375" style="71" bestFit="1" customWidth="1"/>
    <col min="3582" max="3582" width="8.27734375" style="71" bestFit="1" customWidth="1"/>
    <col min="3583" max="3583" width="18.609375" style="71" customWidth="1"/>
    <col min="3584" max="3584" width="17.109375" style="71" customWidth="1"/>
    <col min="3585" max="3585" width="14.609375" style="71" bestFit="1" customWidth="1"/>
    <col min="3586" max="3586" width="8.77734375" style="71"/>
    <col min="3587" max="3587" width="3.77734375" style="71" customWidth="1"/>
    <col min="3588" max="3588" width="14.5" style="71" bestFit="1" customWidth="1"/>
    <col min="3589" max="3589" width="7.109375" style="71" bestFit="1" customWidth="1"/>
    <col min="3590" max="3590" width="8.609375" style="71" bestFit="1" customWidth="1"/>
    <col min="3591" max="3591" width="5" style="71" bestFit="1" customWidth="1"/>
    <col min="3592" max="3592" width="13.5" style="71" bestFit="1" customWidth="1"/>
    <col min="3593" max="3593" width="12" style="71" customWidth="1"/>
    <col min="3594" max="3836" width="8.77734375" style="71"/>
    <col min="3837" max="3837" width="9.77734375" style="71" bestFit="1" customWidth="1"/>
    <col min="3838" max="3838" width="8.27734375" style="71" bestFit="1" customWidth="1"/>
    <col min="3839" max="3839" width="18.609375" style="71" customWidth="1"/>
    <col min="3840" max="3840" width="17.109375" style="71" customWidth="1"/>
    <col min="3841" max="3841" width="14.609375" style="71" bestFit="1" customWidth="1"/>
    <col min="3842" max="3842" width="8.77734375" style="71"/>
    <col min="3843" max="3843" width="3.77734375" style="71" customWidth="1"/>
    <col min="3844" max="3844" width="14.5" style="71" bestFit="1" customWidth="1"/>
    <col min="3845" max="3845" width="7.109375" style="71" bestFit="1" customWidth="1"/>
    <col min="3846" max="3846" width="8.609375" style="71" bestFit="1" customWidth="1"/>
    <col min="3847" max="3847" width="5" style="71" bestFit="1" customWidth="1"/>
    <col min="3848" max="3848" width="13.5" style="71" bestFit="1" customWidth="1"/>
    <col min="3849" max="3849" width="12" style="71" customWidth="1"/>
    <col min="3850" max="4092" width="8.77734375" style="71"/>
    <col min="4093" max="4093" width="9.77734375" style="71" bestFit="1" customWidth="1"/>
    <col min="4094" max="4094" width="8.27734375" style="71" bestFit="1" customWidth="1"/>
    <col min="4095" max="4095" width="18.609375" style="71" customWidth="1"/>
    <col min="4096" max="4096" width="17.109375" style="71" customWidth="1"/>
    <col min="4097" max="4097" width="14.609375" style="71" bestFit="1" customWidth="1"/>
    <col min="4098" max="4098" width="8.77734375" style="71"/>
    <col min="4099" max="4099" width="3.77734375" style="71" customWidth="1"/>
    <col min="4100" max="4100" width="14.5" style="71" bestFit="1" customWidth="1"/>
    <col min="4101" max="4101" width="7.109375" style="71" bestFit="1" customWidth="1"/>
    <col min="4102" max="4102" width="8.609375" style="71" bestFit="1" customWidth="1"/>
    <col min="4103" max="4103" width="5" style="71" bestFit="1" customWidth="1"/>
    <col min="4104" max="4104" width="13.5" style="71" bestFit="1" customWidth="1"/>
    <col min="4105" max="4105" width="12" style="71" customWidth="1"/>
    <col min="4106" max="4348" width="8.77734375" style="71"/>
    <col min="4349" max="4349" width="9.77734375" style="71" bestFit="1" customWidth="1"/>
    <col min="4350" max="4350" width="8.27734375" style="71" bestFit="1" customWidth="1"/>
    <col min="4351" max="4351" width="18.609375" style="71" customWidth="1"/>
    <col min="4352" max="4352" width="17.109375" style="71" customWidth="1"/>
    <col min="4353" max="4353" width="14.609375" style="71" bestFit="1" customWidth="1"/>
    <col min="4354" max="4354" width="8.77734375" style="71"/>
    <col min="4355" max="4355" width="3.77734375" style="71" customWidth="1"/>
    <col min="4356" max="4356" width="14.5" style="71" bestFit="1" customWidth="1"/>
    <col min="4357" max="4357" width="7.109375" style="71" bestFit="1" customWidth="1"/>
    <col min="4358" max="4358" width="8.609375" style="71" bestFit="1" customWidth="1"/>
    <col min="4359" max="4359" width="5" style="71" bestFit="1" customWidth="1"/>
    <col min="4360" max="4360" width="13.5" style="71" bestFit="1" customWidth="1"/>
    <col min="4361" max="4361" width="12" style="71" customWidth="1"/>
    <col min="4362" max="4604" width="8.77734375" style="71"/>
    <col min="4605" max="4605" width="9.77734375" style="71" bestFit="1" customWidth="1"/>
    <col min="4606" max="4606" width="8.27734375" style="71" bestFit="1" customWidth="1"/>
    <col min="4607" max="4607" width="18.609375" style="71" customWidth="1"/>
    <col min="4608" max="4608" width="17.109375" style="71" customWidth="1"/>
    <col min="4609" max="4609" width="14.609375" style="71" bestFit="1" customWidth="1"/>
    <col min="4610" max="4610" width="8.77734375" style="71"/>
    <col min="4611" max="4611" width="3.77734375" style="71" customWidth="1"/>
    <col min="4612" max="4612" width="14.5" style="71" bestFit="1" customWidth="1"/>
    <col min="4613" max="4613" width="7.109375" style="71" bestFit="1" customWidth="1"/>
    <col min="4614" max="4614" width="8.609375" style="71" bestFit="1" customWidth="1"/>
    <col min="4615" max="4615" width="5" style="71" bestFit="1" customWidth="1"/>
    <col min="4616" max="4616" width="13.5" style="71" bestFit="1" customWidth="1"/>
    <col min="4617" max="4617" width="12" style="71" customWidth="1"/>
    <col min="4618" max="4860" width="8.77734375" style="71"/>
    <col min="4861" max="4861" width="9.77734375" style="71" bestFit="1" customWidth="1"/>
    <col min="4862" max="4862" width="8.27734375" style="71" bestFit="1" customWidth="1"/>
    <col min="4863" max="4863" width="18.609375" style="71" customWidth="1"/>
    <col min="4864" max="4864" width="17.109375" style="71" customWidth="1"/>
    <col min="4865" max="4865" width="14.609375" style="71" bestFit="1" customWidth="1"/>
    <col min="4866" max="4866" width="8.77734375" style="71"/>
    <col min="4867" max="4867" width="3.77734375" style="71" customWidth="1"/>
    <col min="4868" max="4868" width="14.5" style="71" bestFit="1" customWidth="1"/>
    <col min="4869" max="4869" width="7.109375" style="71" bestFit="1" customWidth="1"/>
    <col min="4870" max="4870" width="8.609375" style="71" bestFit="1" customWidth="1"/>
    <col min="4871" max="4871" width="5" style="71" bestFit="1" customWidth="1"/>
    <col min="4872" max="4872" width="13.5" style="71" bestFit="1" customWidth="1"/>
    <col min="4873" max="4873" width="12" style="71" customWidth="1"/>
    <col min="4874" max="5116" width="8.77734375" style="71"/>
    <col min="5117" max="5117" width="9.77734375" style="71" bestFit="1" customWidth="1"/>
    <col min="5118" max="5118" width="8.27734375" style="71" bestFit="1" customWidth="1"/>
    <col min="5119" max="5119" width="18.609375" style="71" customWidth="1"/>
    <col min="5120" max="5120" width="17.109375" style="71" customWidth="1"/>
    <col min="5121" max="5121" width="14.609375" style="71" bestFit="1" customWidth="1"/>
    <col min="5122" max="5122" width="8.77734375" style="71"/>
    <col min="5123" max="5123" width="3.77734375" style="71" customWidth="1"/>
    <col min="5124" max="5124" width="14.5" style="71" bestFit="1" customWidth="1"/>
    <col min="5125" max="5125" width="7.109375" style="71" bestFit="1" customWidth="1"/>
    <col min="5126" max="5126" width="8.609375" style="71" bestFit="1" customWidth="1"/>
    <col min="5127" max="5127" width="5" style="71" bestFit="1" customWidth="1"/>
    <col min="5128" max="5128" width="13.5" style="71" bestFit="1" customWidth="1"/>
    <col min="5129" max="5129" width="12" style="71" customWidth="1"/>
    <col min="5130" max="5372" width="8.77734375" style="71"/>
    <col min="5373" max="5373" width="9.77734375" style="71" bestFit="1" customWidth="1"/>
    <col min="5374" max="5374" width="8.27734375" style="71" bestFit="1" customWidth="1"/>
    <col min="5375" max="5375" width="18.609375" style="71" customWidth="1"/>
    <col min="5376" max="5376" width="17.109375" style="71" customWidth="1"/>
    <col min="5377" max="5377" width="14.609375" style="71" bestFit="1" customWidth="1"/>
    <col min="5378" max="5378" width="8.77734375" style="71"/>
    <col min="5379" max="5379" width="3.77734375" style="71" customWidth="1"/>
    <col min="5380" max="5380" width="14.5" style="71" bestFit="1" customWidth="1"/>
    <col min="5381" max="5381" width="7.109375" style="71" bestFit="1" customWidth="1"/>
    <col min="5382" max="5382" width="8.609375" style="71" bestFit="1" customWidth="1"/>
    <col min="5383" max="5383" width="5" style="71" bestFit="1" customWidth="1"/>
    <col min="5384" max="5384" width="13.5" style="71" bestFit="1" customWidth="1"/>
    <col min="5385" max="5385" width="12" style="71" customWidth="1"/>
    <col min="5386" max="5628" width="8.77734375" style="71"/>
    <col min="5629" max="5629" width="9.77734375" style="71" bestFit="1" customWidth="1"/>
    <col min="5630" max="5630" width="8.27734375" style="71" bestFit="1" customWidth="1"/>
    <col min="5631" max="5631" width="18.609375" style="71" customWidth="1"/>
    <col min="5632" max="5632" width="17.109375" style="71" customWidth="1"/>
    <col min="5633" max="5633" width="14.609375" style="71" bestFit="1" customWidth="1"/>
    <col min="5634" max="5634" width="8.77734375" style="71"/>
    <col min="5635" max="5635" width="3.77734375" style="71" customWidth="1"/>
    <col min="5636" max="5636" width="14.5" style="71" bestFit="1" customWidth="1"/>
    <col min="5637" max="5637" width="7.109375" style="71" bestFit="1" customWidth="1"/>
    <col min="5638" max="5638" width="8.609375" style="71" bestFit="1" customWidth="1"/>
    <col min="5639" max="5639" width="5" style="71" bestFit="1" customWidth="1"/>
    <col min="5640" max="5640" width="13.5" style="71" bestFit="1" customWidth="1"/>
    <col min="5641" max="5641" width="12" style="71" customWidth="1"/>
    <col min="5642" max="5884" width="8.77734375" style="71"/>
    <col min="5885" max="5885" width="9.77734375" style="71" bestFit="1" customWidth="1"/>
    <col min="5886" max="5886" width="8.27734375" style="71" bestFit="1" customWidth="1"/>
    <col min="5887" max="5887" width="18.609375" style="71" customWidth="1"/>
    <col min="5888" max="5888" width="17.109375" style="71" customWidth="1"/>
    <col min="5889" max="5889" width="14.609375" style="71" bestFit="1" customWidth="1"/>
    <col min="5890" max="5890" width="8.77734375" style="71"/>
    <col min="5891" max="5891" width="3.77734375" style="71" customWidth="1"/>
    <col min="5892" max="5892" width="14.5" style="71" bestFit="1" customWidth="1"/>
    <col min="5893" max="5893" width="7.109375" style="71" bestFit="1" customWidth="1"/>
    <col min="5894" max="5894" width="8.609375" style="71" bestFit="1" customWidth="1"/>
    <col min="5895" max="5895" width="5" style="71" bestFit="1" customWidth="1"/>
    <col min="5896" max="5896" width="13.5" style="71" bestFit="1" customWidth="1"/>
    <col min="5897" max="5897" width="12" style="71" customWidth="1"/>
    <col min="5898" max="6140" width="8.77734375" style="71"/>
    <col min="6141" max="6141" width="9.77734375" style="71" bestFit="1" customWidth="1"/>
    <col min="6142" max="6142" width="8.27734375" style="71" bestFit="1" customWidth="1"/>
    <col min="6143" max="6143" width="18.609375" style="71" customWidth="1"/>
    <col min="6144" max="6144" width="17.109375" style="71" customWidth="1"/>
    <col min="6145" max="6145" width="14.609375" style="71" bestFit="1" customWidth="1"/>
    <col min="6146" max="6146" width="8.77734375" style="71"/>
    <col min="6147" max="6147" width="3.77734375" style="71" customWidth="1"/>
    <col min="6148" max="6148" width="14.5" style="71" bestFit="1" customWidth="1"/>
    <col min="6149" max="6149" width="7.109375" style="71" bestFit="1" customWidth="1"/>
    <col min="6150" max="6150" width="8.609375" style="71" bestFit="1" customWidth="1"/>
    <col min="6151" max="6151" width="5" style="71" bestFit="1" customWidth="1"/>
    <col min="6152" max="6152" width="13.5" style="71" bestFit="1" customWidth="1"/>
    <col min="6153" max="6153" width="12" style="71" customWidth="1"/>
    <col min="6154" max="6396" width="8.77734375" style="71"/>
    <col min="6397" max="6397" width="9.77734375" style="71" bestFit="1" customWidth="1"/>
    <col min="6398" max="6398" width="8.27734375" style="71" bestFit="1" customWidth="1"/>
    <col min="6399" max="6399" width="18.609375" style="71" customWidth="1"/>
    <col min="6400" max="6400" width="17.109375" style="71" customWidth="1"/>
    <col min="6401" max="6401" width="14.609375" style="71" bestFit="1" customWidth="1"/>
    <col min="6402" max="6402" width="8.77734375" style="71"/>
    <col min="6403" max="6403" width="3.77734375" style="71" customWidth="1"/>
    <col min="6404" max="6404" width="14.5" style="71" bestFit="1" customWidth="1"/>
    <col min="6405" max="6405" width="7.109375" style="71" bestFit="1" customWidth="1"/>
    <col min="6406" max="6406" width="8.609375" style="71" bestFit="1" customWidth="1"/>
    <col min="6407" max="6407" width="5" style="71" bestFit="1" customWidth="1"/>
    <col min="6408" max="6408" width="13.5" style="71" bestFit="1" customWidth="1"/>
    <col min="6409" max="6409" width="12" style="71" customWidth="1"/>
    <col min="6410" max="6652" width="8.77734375" style="71"/>
    <col min="6653" max="6653" width="9.77734375" style="71" bestFit="1" customWidth="1"/>
    <col min="6654" max="6654" width="8.27734375" style="71" bestFit="1" customWidth="1"/>
    <col min="6655" max="6655" width="18.609375" style="71" customWidth="1"/>
    <col min="6656" max="6656" width="17.109375" style="71" customWidth="1"/>
    <col min="6657" max="6657" width="14.609375" style="71" bestFit="1" customWidth="1"/>
    <col min="6658" max="6658" width="8.77734375" style="71"/>
    <col min="6659" max="6659" width="3.77734375" style="71" customWidth="1"/>
    <col min="6660" max="6660" width="14.5" style="71" bestFit="1" customWidth="1"/>
    <col min="6661" max="6661" width="7.109375" style="71" bestFit="1" customWidth="1"/>
    <col min="6662" max="6662" width="8.609375" style="71" bestFit="1" customWidth="1"/>
    <col min="6663" max="6663" width="5" style="71" bestFit="1" customWidth="1"/>
    <col min="6664" max="6664" width="13.5" style="71" bestFit="1" customWidth="1"/>
    <col min="6665" max="6665" width="12" style="71" customWidth="1"/>
    <col min="6666" max="6908" width="8.77734375" style="71"/>
    <col min="6909" max="6909" width="9.77734375" style="71" bestFit="1" customWidth="1"/>
    <col min="6910" max="6910" width="8.27734375" style="71" bestFit="1" customWidth="1"/>
    <col min="6911" max="6911" width="18.609375" style="71" customWidth="1"/>
    <col min="6912" max="6912" width="17.109375" style="71" customWidth="1"/>
    <col min="6913" max="6913" width="14.609375" style="71" bestFit="1" customWidth="1"/>
    <col min="6914" max="6914" width="8.77734375" style="71"/>
    <col min="6915" max="6915" width="3.77734375" style="71" customWidth="1"/>
    <col min="6916" max="6916" width="14.5" style="71" bestFit="1" customWidth="1"/>
    <col min="6917" max="6917" width="7.109375" style="71" bestFit="1" customWidth="1"/>
    <col min="6918" max="6918" width="8.609375" style="71" bestFit="1" customWidth="1"/>
    <col min="6919" max="6919" width="5" style="71" bestFit="1" customWidth="1"/>
    <col min="6920" max="6920" width="13.5" style="71" bestFit="1" customWidth="1"/>
    <col min="6921" max="6921" width="12" style="71" customWidth="1"/>
    <col min="6922" max="7164" width="8.77734375" style="71"/>
    <col min="7165" max="7165" width="9.77734375" style="71" bestFit="1" customWidth="1"/>
    <col min="7166" max="7166" width="8.27734375" style="71" bestFit="1" customWidth="1"/>
    <col min="7167" max="7167" width="18.609375" style="71" customWidth="1"/>
    <col min="7168" max="7168" width="17.109375" style="71" customWidth="1"/>
    <col min="7169" max="7169" width="14.609375" style="71" bestFit="1" customWidth="1"/>
    <col min="7170" max="7170" width="8.77734375" style="71"/>
    <col min="7171" max="7171" width="3.77734375" style="71" customWidth="1"/>
    <col min="7172" max="7172" width="14.5" style="71" bestFit="1" customWidth="1"/>
    <col min="7173" max="7173" width="7.109375" style="71" bestFit="1" customWidth="1"/>
    <col min="7174" max="7174" width="8.609375" style="71" bestFit="1" customWidth="1"/>
    <col min="7175" max="7175" width="5" style="71" bestFit="1" customWidth="1"/>
    <col min="7176" max="7176" width="13.5" style="71" bestFit="1" customWidth="1"/>
    <col min="7177" max="7177" width="12" style="71" customWidth="1"/>
    <col min="7178" max="7420" width="8.77734375" style="71"/>
    <col min="7421" max="7421" width="9.77734375" style="71" bestFit="1" customWidth="1"/>
    <col min="7422" max="7422" width="8.27734375" style="71" bestFit="1" customWidth="1"/>
    <col min="7423" max="7423" width="18.609375" style="71" customWidth="1"/>
    <col min="7424" max="7424" width="17.109375" style="71" customWidth="1"/>
    <col min="7425" max="7425" width="14.609375" style="71" bestFit="1" customWidth="1"/>
    <col min="7426" max="7426" width="8.77734375" style="71"/>
    <col min="7427" max="7427" width="3.77734375" style="71" customWidth="1"/>
    <col min="7428" max="7428" width="14.5" style="71" bestFit="1" customWidth="1"/>
    <col min="7429" max="7429" width="7.109375" style="71" bestFit="1" customWidth="1"/>
    <col min="7430" max="7430" width="8.609375" style="71" bestFit="1" customWidth="1"/>
    <col min="7431" max="7431" width="5" style="71" bestFit="1" customWidth="1"/>
    <col min="7432" max="7432" width="13.5" style="71" bestFit="1" customWidth="1"/>
    <col min="7433" max="7433" width="12" style="71" customWidth="1"/>
    <col min="7434" max="7676" width="8.77734375" style="71"/>
    <col min="7677" max="7677" width="9.77734375" style="71" bestFit="1" customWidth="1"/>
    <col min="7678" max="7678" width="8.27734375" style="71" bestFit="1" customWidth="1"/>
    <col min="7679" max="7679" width="18.609375" style="71" customWidth="1"/>
    <col min="7680" max="7680" width="17.109375" style="71" customWidth="1"/>
    <col min="7681" max="7681" width="14.609375" style="71" bestFit="1" customWidth="1"/>
    <col min="7682" max="7682" width="8.77734375" style="71"/>
    <col min="7683" max="7683" width="3.77734375" style="71" customWidth="1"/>
    <col min="7684" max="7684" width="14.5" style="71" bestFit="1" customWidth="1"/>
    <col min="7685" max="7685" width="7.109375" style="71" bestFit="1" customWidth="1"/>
    <col min="7686" max="7686" width="8.609375" style="71" bestFit="1" customWidth="1"/>
    <col min="7687" max="7687" width="5" style="71" bestFit="1" customWidth="1"/>
    <col min="7688" max="7688" width="13.5" style="71" bestFit="1" customWidth="1"/>
    <col min="7689" max="7689" width="12" style="71" customWidth="1"/>
    <col min="7690" max="7932" width="8.77734375" style="71"/>
    <col min="7933" max="7933" width="9.77734375" style="71" bestFit="1" customWidth="1"/>
    <col min="7934" max="7934" width="8.27734375" style="71" bestFit="1" customWidth="1"/>
    <col min="7935" max="7935" width="18.609375" style="71" customWidth="1"/>
    <col min="7936" max="7936" width="17.109375" style="71" customWidth="1"/>
    <col min="7937" max="7937" width="14.609375" style="71" bestFit="1" customWidth="1"/>
    <col min="7938" max="7938" width="8.77734375" style="71"/>
    <col min="7939" max="7939" width="3.77734375" style="71" customWidth="1"/>
    <col min="7940" max="7940" width="14.5" style="71" bestFit="1" customWidth="1"/>
    <col min="7941" max="7941" width="7.109375" style="71" bestFit="1" customWidth="1"/>
    <col min="7942" max="7942" width="8.609375" style="71" bestFit="1" customWidth="1"/>
    <col min="7943" max="7943" width="5" style="71" bestFit="1" customWidth="1"/>
    <col min="7944" max="7944" width="13.5" style="71" bestFit="1" customWidth="1"/>
    <col min="7945" max="7945" width="12" style="71" customWidth="1"/>
    <col min="7946" max="8188" width="8.77734375" style="71"/>
    <col min="8189" max="8189" width="9.77734375" style="71" bestFit="1" customWidth="1"/>
    <col min="8190" max="8190" width="8.27734375" style="71" bestFit="1" customWidth="1"/>
    <col min="8191" max="8191" width="18.609375" style="71" customWidth="1"/>
    <col min="8192" max="8192" width="17.109375" style="71" customWidth="1"/>
    <col min="8193" max="8193" width="14.609375" style="71" bestFit="1" customWidth="1"/>
    <col min="8194" max="8194" width="8.77734375" style="71"/>
    <col min="8195" max="8195" width="3.77734375" style="71" customWidth="1"/>
    <col min="8196" max="8196" width="14.5" style="71" bestFit="1" customWidth="1"/>
    <col min="8197" max="8197" width="7.109375" style="71" bestFit="1" customWidth="1"/>
    <col min="8198" max="8198" width="8.609375" style="71" bestFit="1" customWidth="1"/>
    <col min="8199" max="8199" width="5" style="71" bestFit="1" customWidth="1"/>
    <col min="8200" max="8200" width="13.5" style="71" bestFit="1" customWidth="1"/>
    <col min="8201" max="8201" width="12" style="71" customWidth="1"/>
    <col min="8202" max="8444" width="8.77734375" style="71"/>
    <col min="8445" max="8445" width="9.77734375" style="71" bestFit="1" customWidth="1"/>
    <col min="8446" max="8446" width="8.27734375" style="71" bestFit="1" customWidth="1"/>
    <col min="8447" max="8447" width="18.609375" style="71" customWidth="1"/>
    <col min="8448" max="8448" width="17.109375" style="71" customWidth="1"/>
    <col min="8449" max="8449" width="14.609375" style="71" bestFit="1" customWidth="1"/>
    <col min="8450" max="8450" width="8.77734375" style="71"/>
    <col min="8451" max="8451" width="3.77734375" style="71" customWidth="1"/>
    <col min="8452" max="8452" width="14.5" style="71" bestFit="1" customWidth="1"/>
    <col min="8453" max="8453" width="7.109375" style="71" bestFit="1" customWidth="1"/>
    <col min="8454" max="8454" width="8.609375" style="71" bestFit="1" customWidth="1"/>
    <col min="8455" max="8455" width="5" style="71" bestFit="1" customWidth="1"/>
    <col min="8456" max="8456" width="13.5" style="71" bestFit="1" customWidth="1"/>
    <col min="8457" max="8457" width="12" style="71" customWidth="1"/>
    <col min="8458" max="8700" width="8.77734375" style="71"/>
    <col min="8701" max="8701" width="9.77734375" style="71" bestFit="1" customWidth="1"/>
    <col min="8702" max="8702" width="8.27734375" style="71" bestFit="1" customWidth="1"/>
    <col min="8703" max="8703" width="18.609375" style="71" customWidth="1"/>
    <col min="8704" max="8704" width="17.109375" style="71" customWidth="1"/>
    <col min="8705" max="8705" width="14.609375" style="71" bestFit="1" customWidth="1"/>
    <col min="8706" max="8706" width="8.77734375" style="71"/>
    <col min="8707" max="8707" width="3.77734375" style="71" customWidth="1"/>
    <col min="8708" max="8708" width="14.5" style="71" bestFit="1" customWidth="1"/>
    <col min="8709" max="8709" width="7.109375" style="71" bestFit="1" customWidth="1"/>
    <col min="8710" max="8710" width="8.609375" style="71" bestFit="1" customWidth="1"/>
    <col min="8711" max="8711" width="5" style="71" bestFit="1" customWidth="1"/>
    <col min="8712" max="8712" width="13.5" style="71" bestFit="1" customWidth="1"/>
    <col min="8713" max="8713" width="12" style="71" customWidth="1"/>
    <col min="8714" max="8956" width="8.77734375" style="71"/>
    <col min="8957" max="8957" width="9.77734375" style="71" bestFit="1" customWidth="1"/>
    <col min="8958" max="8958" width="8.27734375" style="71" bestFit="1" customWidth="1"/>
    <col min="8959" max="8959" width="18.609375" style="71" customWidth="1"/>
    <col min="8960" max="8960" width="17.109375" style="71" customWidth="1"/>
    <col min="8961" max="8961" width="14.609375" style="71" bestFit="1" customWidth="1"/>
    <col min="8962" max="8962" width="8.77734375" style="71"/>
    <col min="8963" max="8963" width="3.77734375" style="71" customWidth="1"/>
    <col min="8964" max="8964" width="14.5" style="71" bestFit="1" customWidth="1"/>
    <col min="8965" max="8965" width="7.109375" style="71" bestFit="1" customWidth="1"/>
    <col min="8966" max="8966" width="8.609375" style="71" bestFit="1" customWidth="1"/>
    <col min="8967" max="8967" width="5" style="71" bestFit="1" customWidth="1"/>
    <col min="8968" max="8968" width="13.5" style="71" bestFit="1" customWidth="1"/>
    <col min="8969" max="8969" width="12" style="71" customWidth="1"/>
    <col min="8970" max="9212" width="8.77734375" style="71"/>
    <col min="9213" max="9213" width="9.77734375" style="71" bestFit="1" customWidth="1"/>
    <col min="9214" max="9214" width="8.27734375" style="71" bestFit="1" customWidth="1"/>
    <col min="9215" max="9215" width="18.609375" style="71" customWidth="1"/>
    <col min="9216" max="9216" width="17.109375" style="71" customWidth="1"/>
    <col min="9217" max="9217" width="14.609375" style="71" bestFit="1" customWidth="1"/>
    <col min="9218" max="9218" width="8.77734375" style="71"/>
    <col min="9219" max="9219" width="3.77734375" style="71" customWidth="1"/>
    <col min="9220" max="9220" width="14.5" style="71" bestFit="1" customWidth="1"/>
    <col min="9221" max="9221" width="7.109375" style="71" bestFit="1" customWidth="1"/>
    <col min="9222" max="9222" width="8.609375" style="71" bestFit="1" customWidth="1"/>
    <col min="9223" max="9223" width="5" style="71" bestFit="1" customWidth="1"/>
    <col min="9224" max="9224" width="13.5" style="71" bestFit="1" customWidth="1"/>
    <col min="9225" max="9225" width="12" style="71" customWidth="1"/>
    <col min="9226" max="9468" width="8.77734375" style="71"/>
    <col min="9469" max="9469" width="9.77734375" style="71" bestFit="1" customWidth="1"/>
    <col min="9470" max="9470" width="8.27734375" style="71" bestFit="1" customWidth="1"/>
    <col min="9471" max="9471" width="18.609375" style="71" customWidth="1"/>
    <col min="9472" max="9472" width="17.109375" style="71" customWidth="1"/>
    <col min="9473" max="9473" width="14.609375" style="71" bestFit="1" customWidth="1"/>
    <col min="9474" max="9474" width="8.77734375" style="71"/>
    <col min="9475" max="9475" width="3.77734375" style="71" customWidth="1"/>
    <col min="9476" max="9476" width="14.5" style="71" bestFit="1" customWidth="1"/>
    <col min="9477" max="9477" width="7.109375" style="71" bestFit="1" customWidth="1"/>
    <col min="9478" max="9478" width="8.609375" style="71" bestFit="1" customWidth="1"/>
    <col min="9479" max="9479" width="5" style="71" bestFit="1" customWidth="1"/>
    <col min="9480" max="9480" width="13.5" style="71" bestFit="1" customWidth="1"/>
    <col min="9481" max="9481" width="12" style="71" customWidth="1"/>
    <col min="9482" max="9724" width="8.77734375" style="71"/>
    <col min="9725" max="9725" width="9.77734375" style="71" bestFit="1" customWidth="1"/>
    <col min="9726" max="9726" width="8.27734375" style="71" bestFit="1" customWidth="1"/>
    <col min="9727" max="9727" width="18.609375" style="71" customWidth="1"/>
    <col min="9728" max="9728" width="17.109375" style="71" customWidth="1"/>
    <col min="9729" max="9729" width="14.609375" style="71" bestFit="1" customWidth="1"/>
    <col min="9730" max="9730" width="8.77734375" style="71"/>
    <col min="9731" max="9731" width="3.77734375" style="71" customWidth="1"/>
    <col min="9732" max="9732" width="14.5" style="71" bestFit="1" customWidth="1"/>
    <col min="9733" max="9733" width="7.109375" style="71" bestFit="1" customWidth="1"/>
    <col min="9734" max="9734" width="8.609375" style="71" bestFit="1" customWidth="1"/>
    <col min="9735" max="9735" width="5" style="71" bestFit="1" customWidth="1"/>
    <col min="9736" max="9736" width="13.5" style="71" bestFit="1" customWidth="1"/>
    <col min="9737" max="9737" width="12" style="71" customWidth="1"/>
    <col min="9738" max="9980" width="8.77734375" style="71"/>
    <col min="9981" max="9981" width="9.77734375" style="71" bestFit="1" customWidth="1"/>
    <col min="9982" max="9982" width="8.27734375" style="71" bestFit="1" customWidth="1"/>
    <col min="9983" max="9983" width="18.609375" style="71" customWidth="1"/>
    <col min="9984" max="9984" width="17.109375" style="71" customWidth="1"/>
    <col min="9985" max="9985" width="14.609375" style="71" bestFit="1" customWidth="1"/>
    <col min="9986" max="9986" width="8.77734375" style="71"/>
    <col min="9987" max="9987" width="3.77734375" style="71" customWidth="1"/>
    <col min="9988" max="9988" width="14.5" style="71" bestFit="1" customWidth="1"/>
    <col min="9989" max="9989" width="7.109375" style="71" bestFit="1" customWidth="1"/>
    <col min="9990" max="9990" width="8.609375" style="71" bestFit="1" customWidth="1"/>
    <col min="9991" max="9991" width="5" style="71" bestFit="1" customWidth="1"/>
    <col min="9992" max="9992" width="13.5" style="71" bestFit="1" customWidth="1"/>
    <col min="9993" max="9993" width="12" style="71" customWidth="1"/>
    <col min="9994" max="10236" width="8.77734375" style="71"/>
    <col min="10237" max="10237" width="9.77734375" style="71" bestFit="1" customWidth="1"/>
    <col min="10238" max="10238" width="8.27734375" style="71" bestFit="1" customWidth="1"/>
    <col min="10239" max="10239" width="18.609375" style="71" customWidth="1"/>
    <col min="10240" max="10240" width="17.109375" style="71" customWidth="1"/>
    <col min="10241" max="10241" width="14.609375" style="71" bestFit="1" customWidth="1"/>
    <col min="10242" max="10242" width="8.77734375" style="71"/>
    <col min="10243" max="10243" width="3.77734375" style="71" customWidth="1"/>
    <col min="10244" max="10244" width="14.5" style="71" bestFit="1" customWidth="1"/>
    <col min="10245" max="10245" width="7.109375" style="71" bestFit="1" customWidth="1"/>
    <col min="10246" max="10246" width="8.609375" style="71" bestFit="1" customWidth="1"/>
    <col min="10247" max="10247" width="5" style="71" bestFit="1" customWidth="1"/>
    <col min="10248" max="10248" width="13.5" style="71" bestFit="1" customWidth="1"/>
    <col min="10249" max="10249" width="12" style="71" customWidth="1"/>
    <col min="10250" max="10492" width="8.77734375" style="71"/>
    <col min="10493" max="10493" width="9.77734375" style="71" bestFit="1" customWidth="1"/>
    <col min="10494" max="10494" width="8.27734375" style="71" bestFit="1" customWidth="1"/>
    <col min="10495" max="10495" width="18.609375" style="71" customWidth="1"/>
    <col min="10496" max="10496" width="17.109375" style="71" customWidth="1"/>
    <col min="10497" max="10497" width="14.609375" style="71" bestFit="1" customWidth="1"/>
    <col min="10498" max="10498" width="8.77734375" style="71"/>
    <col min="10499" max="10499" width="3.77734375" style="71" customWidth="1"/>
    <col min="10500" max="10500" width="14.5" style="71" bestFit="1" customWidth="1"/>
    <col min="10501" max="10501" width="7.109375" style="71" bestFit="1" customWidth="1"/>
    <col min="10502" max="10502" width="8.609375" style="71" bestFit="1" customWidth="1"/>
    <col min="10503" max="10503" width="5" style="71" bestFit="1" customWidth="1"/>
    <col min="10504" max="10504" width="13.5" style="71" bestFit="1" customWidth="1"/>
    <col min="10505" max="10505" width="12" style="71" customWidth="1"/>
    <col min="10506" max="10748" width="8.77734375" style="71"/>
    <col min="10749" max="10749" width="9.77734375" style="71" bestFit="1" customWidth="1"/>
    <col min="10750" max="10750" width="8.27734375" style="71" bestFit="1" customWidth="1"/>
    <col min="10751" max="10751" width="18.609375" style="71" customWidth="1"/>
    <col min="10752" max="10752" width="17.109375" style="71" customWidth="1"/>
    <col min="10753" max="10753" width="14.609375" style="71" bestFit="1" customWidth="1"/>
    <col min="10754" max="10754" width="8.77734375" style="71"/>
    <col min="10755" max="10755" width="3.77734375" style="71" customWidth="1"/>
    <col min="10756" max="10756" width="14.5" style="71" bestFit="1" customWidth="1"/>
    <col min="10757" max="10757" width="7.109375" style="71" bestFit="1" customWidth="1"/>
    <col min="10758" max="10758" width="8.609375" style="71" bestFit="1" customWidth="1"/>
    <col min="10759" max="10759" width="5" style="71" bestFit="1" customWidth="1"/>
    <col min="10760" max="10760" width="13.5" style="71" bestFit="1" customWidth="1"/>
    <col min="10761" max="10761" width="12" style="71" customWidth="1"/>
    <col min="10762" max="11004" width="8.77734375" style="71"/>
    <col min="11005" max="11005" width="9.77734375" style="71" bestFit="1" customWidth="1"/>
    <col min="11006" max="11006" width="8.27734375" style="71" bestFit="1" customWidth="1"/>
    <col min="11007" max="11007" width="18.609375" style="71" customWidth="1"/>
    <col min="11008" max="11008" width="17.109375" style="71" customWidth="1"/>
    <col min="11009" max="11009" width="14.609375" style="71" bestFit="1" customWidth="1"/>
    <col min="11010" max="11010" width="8.77734375" style="71"/>
    <col min="11011" max="11011" width="3.77734375" style="71" customWidth="1"/>
    <col min="11012" max="11012" width="14.5" style="71" bestFit="1" customWidth="1"/>
    <col min="11013" max="11013" width="7.109375" style="71" bestFit="1" customWidth="1"/>
    <col min="11014" max="11014" width="8.609375" style="71" bestFit="1" customWidth="1"/>
    <col min="11015" max="11015" width="5" style="71" bestFit="1" customWidth="1"/>
    <col min="11016" max="11016" width="13.5" style="71" bestFit="1" customWidth="1"/>
    <col min="11017" max="11017" width="12" style="71" customWidth="1"/>
    <col min="11018" max="11260" width="8.77734375" style="71"/>
    <col min="11261" max="11261" width="9.77734375" style="71" bestFit="1" customWidth="1"/>
    <col min="11262" max="11262" width="8.27734375" style="71" bestFit="1" customWidth="1"/>
    <col min="11263" max="11263" width="18.609375" style="71" customWidth="1"/>
    <col min="11264" max="11264" width="17.109375" style="71" customWidth="1"/>
    <col min="11265" max="11265" width="14.609375" style="71" bestFit="1" customWidth="1"/>
    <col min="11266" max="11266" width="8.77734375" style="71"/>
    <col min="11267" max="11267" width="3.77734375" style="71" customWidth="1"/>
    <col min="11268" max="11268" width="14.5" style="71" bestFit="1" customWidth="1"/>
    <col min="11269" max="11269" width="7.109375" style="71" bestFit="1" customWidth="1"/>
    <col min="11270" max="11270" width="8.609375" style="71" bestFit="1" customWidth="1"/>
    <col min="11271" max="11271" width="5" style="71" bestFit="1" customWidth="1"/>
    <col min="11272" max="11272" width="13.5" style="71" bestFit="1" customWidth="1"/>
    <col min="11273" max="11273" width="12" style="71" customWidth="1"/>
    <col min="11274" max="11516" width="8.77734375" style="71"/>
    <col min="11517" max="11517" width="9.77734375" style="71" bestFit="1" customWidth="1"/>
    <col min="11518" max="11518" width="8.27734375" style="71" bestFit="1" customWidth="1"/>
    <col min="11519" max="11519" width="18.609375" style="71" customWidth="1"/>
    <col min="11520" max="11520" width="17.109375" style="71" customWidth="1"/>
    <col min="11521" max="11521" width="14.609375" style="71" bestFit="1" customWidth="1"/>
    <col min="11522" max="11522" width="8.77734375" style="71"/>
    <col min="11523" max="11523" width="3.77734375" style="71" customWidth="1"/>
    <col min="11524" max="11524" width="14.5" style="71" bestFit="1" customWidth="1"/>
    <col min="11525" max="11525" width="7.109375" style="71" bestFit="1" customWidth="1"/>
    <col min="11526" max="11526" width="8.609375" style="71" bestFit="1" customWidth="1"/>
    <col min="11527" max="11527" width="5" style="71" bestFit="1" customWidth="1"/>
    <col min="11528" max="11528" width="13.5" style="71" bestFit="1" customWidth="1"/>
    <col min="11529" max="11529" width="12" style="71" customWidth="1"/>
    <col min="11530" max="11772" width="8.77734375" style="71"/>
    <col min="11773" max="11773" width="9.77734375" style="71" bestFit="1" customWidth="1"/>
    <col min="11774" max="11774" width="8.27734375" style="71" bestFit="1" customWidth="1"/>
    <col min="11775" max="11775" width="18.609375" style="71" customWidth="1"/>
    <col min="11776" max="11776" width="17.109375" style="71" customWidth="1"/>
    <col min="11777" max="11777" width="14.609375" style="71" bestFit="1" customWidth="1"/>
    <col min="11778" max="11778" width="8.77734375" style="71"/>
    <col min="11779" max="11779" width="3.77734375" style="71" customWidth="1"/>
    <col min="11780" max="11780" width="14.5" style="71" bestFit="1" customWidth="1"/>
    <col min="11781" max="11781" width="7.109375" style="71" bestFit="1" customWidth="1"/>
    <col min="11782" max="11782" width="8.609375" style="71" bestFit="1" customWidth="1"/>
    <col min="11783" max="11783" width="5" style="71" bestFit="1" customWidth="1"/>
    <col min="11784" max="11784" width="13.5" style="71" bestFit="1" customWidth="1"/>
    <col min="11785" max="11785" width="12" style="71" customWidth="1"/>
    <col min="11786" max="12028" width="8.77734375" style="71"/>
    <col min="12029" max="12029" width="9.77734375" style="71" bestFit="1" customWidth="1"/>
    <col min="12030" max="12030" width="8.27734375" style="71" bestFit="1" customWidth="1"/>
    <col min="12031" max="12031" width="18.609375" style="71" customWidth="1"/>
    <col min="12032" max="12032" width="17.109375" style="71" customWidth="1"/>
    <col min="12033" max="12033" width="14.609375" style="71" bestFit="1" customWidth="1"/>
    <col min="12034" max="12034" width="8.77734375" style="71"/>
    <col min="12035" max="12035" width="3.77734375" style="71" customWidth="1"/>
    <col min="12036" max="12036" width="14.5" style="71" bestFit="1" customWidth="1"/>
    <col min="12037" max="12037" width="7.109375" style="71" bestFit="1" customWidth="1"/>
    <col min="12038" max="12038" width="8.609375" style="71" bestFit="1" customWidth="1"/>
    <col min="12039" max="12039" width="5" style="71" bestFit="1" customWidth="1"/>
    <col min="12040" max="12040" width="13.5" style="71" bestFit="1" customWidth="1"/>
    <col min="12041" max="12041" width="12" style="71" customWidth="1"/>
    <col min="12042" max="12284" width="8.77734375" style="71"/>
    <col min="12285" max="12285" width="9.77734375" style="71" bestFit="1" customWidth="1"/>
    <col min="12286" max="12286" width="8.27734375" style="71" bestFit="1" customWidth="1"/>
    <col min="12287" max="12287" width="18.609375" style="71" customWidth="1"/>
    <col min="12288" max="12288" width="17.109375" style="71" customWidth="1"/>
    <col min="12289" max="12289" width="14.609375" style="71" bestFit="1" customWidth="1"/>
    <col min="12290" max="12290" width="8.77734375" style="71"/>
    <col min="12291" max="12291" width="3.77734375" style="71" customWidth="1"/>
    <col min="12292" max="12292" width="14.5" style="71" bestFit="1" customWidth="1"/>
    <col min="12293" max="12293" width="7.109375" style="71" bestFit="1" customWidth="1"/>
    <col min="12294" max="12294" width="8.609375" style="71" bestFit="1" customWidth="1"/>
    <col min="12295" max="12295" width="5" style="71" bestFit="1" customWidth="1"/>
    <col min="12296" max="12296" width="13.5" style="71" bestFit="1" customWidth="1"/>
    <col min="12297" max="12297" width="12" style="71" customWidth="1"/>
    <col min="12298" max="12540" width="8.77734375" style="71"/>
    <col min="12541" max="12541" width="9.77734375" style="71" bestFit="1" customWidth="1"/>
    <col min="12542" max="12542" width="8.27734375" style="71" bestFit="1" customWidth="1"/>
    <col min="12543" max="12543" width="18.609375" style="71" customWidth="1"/>
    <col min="12544" max="12544" width="17.109375" style="71" customWidth="1"/>
    <col min="12545" max="12545" width="14.609375" style="71" bestFit="1" customWidth="1"/>
    <col min="12546" max="12546" width="8.77734375" style="71"/>
    <col min="12547" max="12547" width="3.77734375" style="71" customWidth="1"/>
    <col min="12548" max="12548" width="14.5" style="71" bestFit="1" customWidth="1"/>
    <col min="12549" max="12549" width="7.109375" style="71" bestFit="1" customWidth="1"/>
    <col min="12550" max="12550" width="8.609375" style="71" bestFit="1" customWidth="1"/>
    <col min="12551" max="12551" width="5" style="71" bestFit="1" customWidth="1"/>
    <col min="12552" max="12552" width="13.5" style="71" bestFit="1" customWidth="1"/>
    <col min="12553" max="12553" width="12" style="71" customWidth="1"/>
    <col min="12554" max="12796" width="8.77734375" style="71"/>
    <col min="12797" max="12797" width="9.77734375" style="71" bestFit="1" customWidth="1"/>
    <col min="12798" max="12798" width="8.27734375" style="71" bestFit="1" customWidth="1"/>
    <col min="12799" max="12799" width="18.609375" style="71" customWidth="1"/>
    <col min="12800" max="12800" width="17.109375" style="71" customWidth="1"/>
    <col min="12801" max="12801" width="14.609375" style="71" bestFit="1" customWidth="1"/>
    <col min="12802" max="12802" width="8.77734375" style="71"/>
    <col min="12803" max="12803" width="3.77734375" style="71" customWidth="1"/>
    <col min="12804" max="12804" width="14.5" style="71" bestFit="1" customWidth="1"/>
    <col min="12805" max="12805" width="7.109375" style="71" bestFit="1" customWidth="1"/>
    <col min="12806" max="12806" width="8.609375" style="71" bestFit="1" customWidth="1"/>
    <col min="12807" max="12807" width="5" style="71" bestFit="1" customWidth="1"/>
    <col min="12808" max="12808" width="13.5" style="71" bestFit="1" customWidth="1"/>
    <col min="12809" max="12809" width="12" style="71" customWidth="1"/>
    <col min="12810" max="13052" width="8.77734375" style="71"/>
    <col min="13053" max="13053" width="9.77734375" style="71" bestFit="1" customWidth="1"/>
    <col min="13054" max="13054" width="8.27734375" style="71" bestFit="1" customWidth="1"/>
    <col min="13055" max="13055" width="18.609375" style="71" customWidth="1"/>
    <col min="13056" max="13056" width="17.109375" style="71" customWidth="1"/>
    <col min="13057" max="13057" width="14.609375" style="71" bestFit="1" customWidth="1"/>
    <col min="13058" max="13058" width="8.77734375" style="71"/>
    <col min="13059" max="13059" width="3.77734375" style="71" customWidth="1"/>
    <col min="13060" max="13060" width="14.5" style="71" bestFit="1" customWidth="1"/>
    <col min="13061" max="13061" width="7.109375" style="71" bestFit="1" customWidth="1"/>
    <col min="13062" max="13062" width="8.609375" style="71" bestFit="1" customWidth="1"/>
    <col min="13063" max="13063" width="5" style="71" bestFit="1" customWidth="1"/>
    <col min="13064" max="13064" width="13.5" style="71" bestFit="1" customWidth="1"/>
    <col min="13065" max="13065" width="12" style="71" customWidth="1"/>
    <col min="13066" max="13308" width="8.77734375" style="71"/>
    <col min="13309" max="13309" width="9.77734375" style="71" bestFit="1" customWidth="1"/>
    <col min="13310" max="13310" width="8.27734375" style="71" bestFit="1" customWidth="1"/>
    <col min="13311" max="13311" width="18.609375" style="71" customWidth="1"/>
    <col min="13312" max="13312" width="17.109375" style="71" customWidth="1"/>
    <col min="13313" max="13313" width="14.609375" style="71" bestFit="1" customWidth="1"/>
    <col min="13314" max="13314" width="8.77734375" style="71"/>
    <col min="13315" max="13315" width="3.77734375" style="71" customWidth="1"/>
    <col min="13316" max="13316" width="14.5" style="71" bestFit="1" customWidth="1"/>
    <col min="13317" max="13317" width="7.109375" style="71" bestFit="1" customWidth="1"/>
    <col min="13318" max="13318" width="8.609375" style="71" bestFit="1" customWidth="1"/>
    <col min="13319" max="13319" width="5" style="71" bestFit="1" customWidth="1"/>
    <col min="13320" max="13320" width="13.5" style="71" bestFit="1" customWidth="1"/>
    <col min="13321" max="13321" width="12" style="71" customWidth="1"/>
    <col min="13322" max="13564" width="8.77734375" style="71"/>
    <col min="13565" max="13565" width="9.77734375" style="71" bestFit="1" customWidth="1"/>
    <col min="13566" max="13566" width="8.27734375" style="71" bestFit="1" customWidth="1"/>
    <col min="13567" max="13567" width="18.609375" style="71" customWidth="1"/>
    <col min="13568" max="13568" width="17.109375" style="71" customWidth="1"/>
    <col min="13569" max="13569" width="14.609375" style="71" bestFit="1" customWidth="1"/>
    <col min="13570" max="13570" width="8.77734375" style="71"/>
    <col min="13571" max="13571" width="3.77734375" style="71" customWidth="1"/>
    <col min="13572" max="13572" width="14.5" style="71" bestFit="1" customWidth="1"/>
    <col min="13573" max="13573" width="7.109375" style="71" bestFit="1" customWidth="1"/>
    <col min="13574" max="13574" width="8.609375" style="71" bestFit="1" customWidth="1"/>
    <col min="13575" max="13575" width="5" style="71" bestFit="1" customWidth="1"/>
    <col min="13576" max="13576" width="13.5" style="71" bestFit="1" customWidth="1"/>
    <col min="13577" max="13577" width="12" style="71" customWidth="1"/>
    <col min="13578" max="13820" width="8.77734375" style="71"/>
    <col min="13821" max="13821" width="9.77734375" style="71" bestFit="1" customWidth="1"/>
    <col min="13822" max="13822" width="8.27734375" style="71" bestFit="1" customWidth="1"/>
    <col min="13823" max="13823" width="18.609375" style="71" customWidth="1"/>
    <col min="13824" max="13824" width="17.109375" style="71" customWidth="1"/>
    <col min="13825" max="13825" width="14.609375" style="71" bestFit="1" customWidth="1"/>
    <col min="13826" max="13826" width="8.77734375" style="71"/>
    <col min="13827" max="13827" width="3.77734375" style="71" customWidth="1"/>
    <col min="13828" max="13828" width="14.5" style="71" bestFit="1" customWidth="1"/>
    <col min="13829" max="13829" width="7.109375" style="71" bestFit="1" customWidth="1"/>
    <col min="13830" max="13830" width="8.609375" style="71" bestFit="1" customWidth="1"/>
    <col min="13831" max="13831" width="5" style="71" bestFit="1" customWidth="1"/>
    <col min="13832" max="13832" width="13.5" style="71" bestFit="1" customWidth="1"/>
    <col min="13833" max="13833" width="12" style="71" customWidth="1"/>
    <col min="13834" max="14076" width="8.77734375" style="71"/>
    <col min="14077" max="14077" width="9.77734375" style="71" bestFit="1" customWidth="1"/>
    <col min="14078" max="14078" width="8.27734375" style="71" bestFit="1" customWidth="1"/>
    <col min="14079" max="14079" width="18.609375" style="71" customWidth="1"/>
    <col min="14080" max="14080" width="17.109375" style="71" customWidth="1"/>
    <col min="14081" max="14081" width="14.609375" style="71" bestFit="1" customWidth="1"/>
    <col min="14082" max="14082" width="8.77734375" style="71"/>
    <col min="14083" max="14083" width="3.77734375" style="71" customWidth="1"/>
    <col min="14084" max="14084" width="14.5" style="71" bestFit="1" customWidth="1"/>
    <col min="14085" max="14085" width="7.109375" style="71" bestFit="1" customWidth="1"/>
    <col min="14086" max="14086" width="8.609375" style="71" bestFit="1" customWidth="1"/>
    <col min="14087" max="14087" width="5" style="71" bestFit="1" customWidth="1"/>
    <col min="14088" max="14088" width="13.5" style="71" bestFit="1" customWidth="1"/>
    <col min="14089" max="14089" width="12" style="71" customWidth="1"/>
    <col min="14090" max="14332" width="8.77734375" style="71"/>
    <col min="14333" max="14333" width="9.77734375" style="71" bestFit="1" customWidth="1"/>
    <col min="14334" max="14334" width="8.27734375" style="71" bestFit="1" customWidth="1"/>
    <col min="14335" max="14335" width="18.609375" style="71" customWidth="1"/>
    <col min="14336" max="14336" width="17.109375" style="71" customWidth="1"/>
    <col min="14337" max="14337" width="14.609375" style="71" bestFit="1" customWidth="1"/>
    <col min="14338" max="14338" width="8.77734375" style="71"/>
    <col min="14339" max="14339" width="3.77734375" style="71" customWidth="1"/>
    <col min="14340" max="14340" width="14.5" style="71" bestFit="1" customWidth="1"/>
    <col min="14341" max="14341" width="7.109375" style="71" bestFit="1" customWidth="1"/>
    <col min="14342" max="14342" width="8.609375" style="71" bestFit="1" customWidth="1"/>
    <col min="14343" max="14343" width="5" style="71" bestFit="1" customWidth="1"/>
    <col min="14344" max="14344" width="13.5" style="71" bestFit="1" customWidth="1"/>
    <col min="14345" max="14345" width="12" style="71" customWidth="1"/>
    <col min="14346" max="14588" width="8.77734375" style="71"/>
    <col min="14589" max="14589" width="9.77734375" style="71" bestFit="1" customWidth="1"/>
    <col min="14590" max="14590" width="8.27734375" style="71" bestFit="1" customWidth="1"/>
    <col min="14591" max="14591" width="18.609375" style="71" customWidth="1"/>
    <col min="14592" max="14592" width="17.109375" style="71" customWidth="1"/>
    <col min="14593" max="14593" width="14.609375" style="71" bestFit="1" customWidth="1"/>
    <col min="14594" max="14594" width="8.77734375" style="71"/>
    <col min="14595" max="14595" width="3.77734375" style="71" customWidth="1"/>
    <col min="14596" max="14596" width="14.5" style="71" bestFit="1" customWidth="1"/>
    <col min="14597" max="14597" width="7.109375" style="71" bestFit="1" customWidth="1"/>
    <col min="14598" max="14598" width="8.609375" style="71" bestFit="1" customWidth="1"/>
    <col min="14599" max="14599" width="5" style="71" bestFit="1" customWidth="1"/>
    <col min="14600" max="14600" width="13.5" style="71" bestFit="1" customWidth="1"/>
    <col min="14601" max="14601" width="12" style="71" customWidth="1"/>
    <col min="14602" max="14844" width="8.77734375" style="71"/>
    <col min="14845" max="14845" width="9.77734375" style="71" bestFit="1" customWidth="1"/>
    <col min="14846" max="14846" width="8.27734375" style="71" bestFit="1" customWidth="1"/>
    <col min="14847" max="14847" width="18.609375" style="71" customWidth="1"/>
    <col min="14848" max="14848" width="17.109375" style="71" customWidth="1"/>
    <col min="14849" max="14849" width="14.609375" style="71" bestFit="1" customWidth="1"/>
    <col min="14850" max="14850" width="8.77734375" style="71"/>
    <col min="14851" max="14851" width="3.77734375" style="71" customWidth="1"/>
    <col min="14852" max="14852" width="14.5" style="71" bestFit="1" customWidth="1"/>
    <col min="14853" max="14853" width="7.109375" style="71" bestFit="1" customWidth="1"/>
    <col min="14854" max="14854" width="8.609375" style="71" bestFit="1" customWidth="1"/>
    <col min="14855" max="14855" width="5" style="71" bestFit="1" customWidth="1"/>
    <col min="14856" max="14856" width="13.5" style="71" bestFit="1" customWidth="1"/>
    <col min="14857" max="14857" width="12" style="71" customWidth="1"/>
    <col min="14858" max="15100" width="8.77734375" style="71"/>
    <col min="15101" max="15101" width="9.77734375" style="71" bestFit="1" customWidth="1"/>
    <col min="15102" max="15102" width="8.27734375" style="71" bestFit="1" customWidth="1"/>
    <col min="15103" max="15103" width="18.609375" style="71" customWidth="1"/>
    <col min="15104" max="15104" width="17.109375" style="71" customWidth="1"/>
    <col min="15105" max="15105" width="14.609375" style="71" bestFit="1" customWidth="1"/>
    <col min="15106" max="15106" width="8.77734375" style="71"/>
    <col min="15107" max="15107" width="3.77734375" style="71" customWidth="1"/>
    <col min="15108" max="15108" width="14.5" style="71" bestFit="1" customWidth="1"/>
    <col min="15109" max="15109" width="7.109375" style="71" bestFit="1" customWidth="1"/>
    <col min="15110" max="15110" width="8.609375" style="71" bestFit="1" customWidth="1"/>
    <col min="15111" max="15111" width="5" style="71" bestFit="1" customWidth="1"/>
    <col min="15112" max="15112" width="13.5" style="71" bestFit="1" customWidth="1"/>
    <col min="15113" max="15113" width="12" style="71" customWidth="1"/>
    <col min="15114" max="15356" width="8.77734375" style="71"/>
    <col min="15357" max="15357" width="9.77734375" style="71" bestFit="1" customWidth="1"/>
    <col min="15358" max="15358" width="8.27734375" style="71" bestFit="1" customWidth="1"/>
    <col min="15359" max="15359" width="18.609375" style="71" customWidth="1"/>
    <col min="15360" max="15360" width="17.109375" style="71" customWidth="1"/>
    <col min="15361" max="15361" width="14.609375" style="71" bestFit="1" customWidth="1"/>
    <col min="15362" max="15362" width="8.77734375" style="71"/>
    <col min="15363" max="15363" width="3.77734375" style="71" customWidth="1"/>
    <col min="15364" max="15364" width="14.5" style="71" bestFit="1" customWidth="1"/>
    <col min="15365" max="15365" width="7.109375" style="71" bestFit="1" customWidth="1"/>
    <col min="15366" max="15366" width="8.609375" style="71" bestFit="1" customWidth="1"/>
    <col min="15367" max="15367" width="5" style="71" bestFit="1" customWidth="1"/>
    <col min="15368" max="15368" width="13.5" style="71" bestFit="1" customWidth="1"/>
    <col min="15369" max="15369" width="12" style="71" customWidth="1"/>
    <col min="15370" max="15612" width="8.77734375" style="71"/>
    <col min="15613" max="15613" width="9.77734375" style="71" bestFit="1" customWidth="1"/>
    <col min="15614" max="15614" width="8.27734375" style="71" bestFit="1" customWidth="1"/>
    <col min="15615" max="15615" width="18.609375" style="71" customWidth="1"/>
    <col min="15616" max="15616" width="17.109375" style="71" customWidth="1"/>
    <col min="15617" max="15617" width="14.609375" style="71" bestFit="1" customWidth="1"/>
    <col min="15618" max="15618" width="8.77734375" style="71"/>
    <col min="15619" max="15619" width="3.77734375" style="71" customWidth="1"/>
    <col min="15620" max="15620" width="14.5" style="71" bestFit="1" customWidth="1"/>
    <col min="15621" max="15621" width="7.109375" style="71" bestFit="1" customWidth="1"/>
    <col min="15622" max="15622" width="8.609375" style="71" bestFit="1" customWidth="1"/>
    <col min="15623" max="15623" width="5" style="71" bestFit="1" customWidth="1"/>
    <col min="15624" max="15624" width="13.5" style="71" bestFit="1" customWidth="1"/>
    <col min="15625" max="15625" width="12" style="71" customWidth="1"/>
    <col min="15626" max="15868" width="8.77734375" style="71"/>
    <col min="15869" max="15869" width="9.77734375" style="71" bestFit="1" customWidth="1"/>
    <col min="15870" max="15870" width="8.27734375" style="71" bestFit="1" customWidth="1"/>
    <col min="15871" max="15871" width="18.609375" style="71" customWidth="1"/>
    <col min="15872" max="15872" width="17.109375" style="71" customWidth="1"/>
    <col min="15873" max="15873" width="14.609375" style="71" bestFit="1" customWidth="1"/>
    <col min="15874" max="15874" width="8.77734375" style="71"/>
    <col min="15875" max="15875" width="3.77734375" style="71" customWidth="1"/>
    <col min="15876" max="15876" width="14.5" style="71" bestFit="1" customWidth="1"/>
    <col min="15877" max="15877" width="7.109375" style="71" bestFit="1" customWidth="1"/>
    <col min="15878" max="15878" width="8.609375" style="71" bestFit="1" customWidth="1"/>
    <col min="15879" max="15879" width="5" style="71" bestFit="1" customWidth="1"/>
    <col min="15880" max="15880" width="13.5" style="71" bestFit="1" customWidth="1"/>
    <col min="15881" max="15881" width="12" style="71" customWidth="1"/>
    <col min="15882" max="16124" width="8.77734375" style="71"/>
    <col min="16125" max="16125" width="9.77734375" style="71" bestFit="1" customWidth="1"/>
    <col min="16126" max="16126" width="8.27734375" style="71" bestFit="1" customWidth="1"/>
    <col min="16127" max="16127" width="18.609375" style="71" customWidth="1"/>
    <col min="16128" max="16128" width="17.109375" style="71" customWidth="1"/>
    <col min="16129" max="16129" width="14.609375" style="71" bestFit="1" customWidth="1"/>
    <col min="16130" max="16130" width="8.77734375" style="71"/>
    <col min="16131" max="16131" width="3.77734375" style="71" customWidth="1"/>
    <col min="16132" max="16132" width="14.5" style="71" bestFit="1" customWidth="1"/>
    <col min="16133" max="16133" width="7.109375" style="71" bestFit="1" customWidth="1"/>
    <col min="16134" max="16134" width="8.609375" style="71" bestFit="1" customWidth="1"/>
    <col min="16135" max="16135" width="5" style="71" bestFit="1" customWidth="1"/>
    <col min="16136" max="16136" width="13.5" style="71" bestFit="1" customWidth="1"/>
    <col min="16137" max="16137" width="12" style="71" customWidth="1"/>
    <col min="16138" max="16378" width="8.77734375" style="71"/>
    <col min="16379" max="16384" width="9" style="71" customWidth="1"/>
  </cols>
  <sheetData>
    <row r="9" spans="1:3">
      <c r="A9" s="722" t="s">
        <v>233</v>
      </c>
      <c r="B9" s="722"/>
      <c r="C9" s="722"/>
    </row>
    <row r="11" spans="1:3">
      <c r="A11" s="75" t="s">
        <v>35</v>
      </c>
      <c r="B11" s="76" t="s">
        <v>144</v>
      </c>
      <c r="C11" s="77"/>
    </row>
    <row r="12" spans="1:3" ht="42">
      <c r="A12" s="83">
        <v>1</v>
      </c>
      <c r="B12" s="79" t="s">
        <v>146</v>
      </c>
      <c r="C12" s="86" t="str">
        <f>'Văn phòng'!D21&amp;" - "&amp;'Văn phòng'!D22</f>
        <v>https://batdongsan.com.vn/cho-thue-van-phong-duong-le-nin-phuong-ha-huy-tap-1-457/cho-mb-600m2-thong-san-toa-nha-mat-tien-ai-lo-vinh-nghe-an-pr45596499 - SĐT: 0984888760</v>
      </c>
    </row>
    <row r="13" spans="1:3">
      <c r="A13" s="83">
        <f>A12+1</f>
        <v>2</v>
      </c>
      <c r="B13" s="79" t="s">
        <v>175</v>
      </c>
      <c r="C13" s="112">
        <f>'Văn phòng'!D40</f>
        <v>130000</v>
      </c>
    </row>
    <row r="14" spans="1:3">
      <c r="A14" s="83">
        <f t="shared" ref="A14:A30" si="0">A13+1</f>
        <v>3</v>
      </c>
      <c r="B14" s="79" t="s">
        <v>234</v>
      </c>
      <c r="C14" s="112">
        <f>'Văn phòng'!D41</f>
        <v>117000</v>
      </c>
    </row>
    <row r="15" spans="1:3">
      <c r="A15" s="83">
        <f t="shared" si="0"/>
        <v>4</v>
      </c>
      <c r="B15" s="79" t="s">
        <v>148</v>
      </c>
      <c r="C15" s="86" t="str">
        <f>'Văn phòng'!D23</f>
        <v xml:space="preserve">Đang giao dịch </v>
      </c>
    </row>
    <row r="16" spans="1:3">
      <c r="A16" s="83">
        <f t="shared" si="0"/>
        <v>5</v>
      </c>
      <c r="B16" s="79" t="s">
        <v>150</v>
      </c>
      <c r="C16" s="86" t="str">
        <f>'Văn phòng'!D24</f>
        <v>Tháng 5/2026</v>
      </c>
    </row>
    <row r="17" spans="1:5">
      <c r="A17" s="83">
        <f t="shared" si="0"/>
        <v>6</v>
      </c>
      <c r="B17" s="79" t="s">
        <v>151</v>
      </c>
      <c r="C17" s="86" t="str">
        <f>'Văn phòng'!D25</f>
        <v>Giao dịch bình thường trên thị trường</v>
      </c>
    </row>
    <row r="18" spans="1:5">
      <c r="A18" s="83">
        <f t="shared" si="0"/>
        <v>7</v>
      </c>
      <c r="B18" s="79" t="s">
        <v>153</v>
      </c>
      <c r="C18" s="86" t="str">
        <f>'Văn phòng'!D26</f>
        <v>Có Giấy chứng nhận Quyền sử dụng đất</v>
      </c>
    </row>
    <row r="19" spans="1:5">
      <c r="A19" s="83">
        <f t="shared" si="0"/>
        <v>8</v>
      </c>
      <c r="B19" s="79" t="s">
        <v>155</v>
      </c>
      <c r="C19" s="86" t="str">
        <f>'Văn phòng'!D27</f>
        <v>Đất khu công nghiệp</v>
      </c>
    </row>
    <row r="20" spans="1:5">
      <c r="A20" s="83">
        <f t="shared" si="0"/>
        <v>9</v>
      </c>
      <c r="B20" s="136" t="s">
        <v>157</v>
      </c>
      <c r="C20" s="175">
        <f>'Văn phòng'!D28</f>
        <v>0</v>
      </c>
    </row>
    <row r="21" spans="1:5">
      <c r="A21" s="83">
        <f t="shared" si="0"/>
        <v>10</v>
      </c>
      <c r="B21" s="176" t="s">
        <v>158</v>
      </c>
      <c r="C21" s="86" t="str">
        <f>'Văn phòng'!D29</f>
        <v>Tiếp giáp đường Nguyễn Trãi</v>
      </c>
    </row>
    <row r="22" spans="1:5" s="99" customFormat="1" hidden="1">
      <c r="A22" s="100">
        <f t="shared" si="0"/>
        <v>11</v>
      </c>
      <c r="B22" s="93" t="s">
        <v>159</v>
      </c>
      <c r="C22" s="94" t="str">
        <f>'Văn phòng'!D30</f>
        <v>15m</v>
      </c>
    </row>
    <row r="23" spans="1:5">
      <c r="A23" s="83">
        <v>11</v>
      </c>
      <c r="B23" s="79" t="s">
        <v>162</v>
      </c>
      <c r="C23" s="177">
        <f>'Văn phòng'!D31</f>
        <v>90</v>
      </c>
    </row>
    <row r="24" spans="1:5" s="99" customFormat="1" hidden="1">
      <c r="A24" s="100">
        <f t="shared" si="0"/>
        <v>12</v>
      </c>
      <c r="B24" s="93" t="s">
        <v>163</v>
      </c>
      <c r="C24" s="94">
        <f>'Văn phòng'!D32</f>
        <v>150</v>
      </c>
    </row>
    <row r="25" spans="1:5">
      <c r="A25" s="83">
        <v>12</v>
      </c>
      <c r="B25" s="79" t="s">
        <v>165</v>
      </c>
      <c r="C25" s="86" t="str">
        <f>'Văn phòng'!D34</f>
        <v>01 mặt tiền</v>
      </c>
    </row>
    <row r="26" spans="1:5" hidden="1">
      <c r="A26" s="83">
        <f t="shared" si="0"/>
        <v>13</v>
      </c>
      <c r="B26" s="79" t="s">
        <v>167</v>
      </c>
      <c r="C26" s="86" t="e">
        <f>'Văn phòng'!#REF!</f>
        <v>#REF!</v>
      </c>
      <c r="D26" s="101"/>
    </row>
    <row r="27" spans="1:5">
      <c r="A27" s="83">
        <v>13</v>
      </c>
      <c r="B27" s="176" t="s">
        <v>168</v>
      </c>
      <c r="C27" s="86" t="str">
        <f>'Văn phòng'!D35</f>
        <v>HTKT hoàn thiện</v>
      </c>
      <c r="D27" s="101"/>
    </row>
    <row r="28" spans="1:5" s="99" customFormat="1" ht="28" hidden="1">
      <c r="A28" s="100">
        <f t="shared" si="0"/>
        <v>14</v>
      </c>
      <c r="B28" s="93" t="s">
        <v>235</v>
      </c>
      <c r="C28" s="178" t="str">
        <f>'Văn phòng'!D36</f>
        <v>./.</v>
      </c>
    </row>
    <row r="29" spans="1:5">
      <c r="A29" s="83">
        <v>14</v>
      </c>
      <c r="B29" s="79" t="s">
        <v>170</v>
      </c>
      <c r="C29" s="86" t="e">
        <f>'Văn phòng'!#REF!</f>
        <v>#REF!</v>
      </c>
    </row>
    <row r="30" spans="1:5" s="99" customFormat="1" hidden="1">
      <c r="A30" s="100">
        <f t="shared" si="0"/>
        <v>15</v>
      </c>
      <c r="B30" s="93" t="s">
        <v>171</v>
      </c>
      <c r="C30" s="94" t="e">
        <f>'Văn phòng'!#REF!</f>
        <v>#REF!</v>
      </c>
      <c r="E30" s="102"/>
    </row>
    <row r="31" spans="1:5">
      <c r="A31" s="83">
        <v>15</v>
      </c>
      <c r="B31" s="79" t="s">
        <v>172</v>
      </c>
      <c r="C31" s="86" t="str">
        <f>'Văn phòng'!D37</f>
        <v>Đất trống</v>
      </c>
    </row>
    <row r="32" spans="1:5">
      <c r="A32" s="110" t="s">
        <v>36</v>
      </c>
      <c r="B32" s="111" t="s">
        <v>236</v>
      </c>
      <c r="C32" s="89"/>
    </row>
    <row r="33" spans="1:8" ht="274.85000000000002" customHeight="1">
      <c r="A33" s="78"/>
      <c r="B33" s="726"/>
      <c r="C33" s="727"/>
      <c r="D33" s="68"/>
    </row>
    <row r="34" spans="1:8">
      <c r="A34" s="74"/>
      <c r="B34" s="179"/>
      <c r="C34" s="180"/>
    </row>
    <row r="35" spans="1:8" ht="15.35" hidden="1">
      <c r="A35" s="74"/>
      <c r="B35" s="179"/>
      <c r="C35" s="181" t="str">
        <f>[170]KHTĐG!D33</f>
        <v>Hà Nội, ngày 21 tháng 7 năm 2025</v>
      </c>
    </row>
    <row r="36" spans="1:8" ht="15">
      <c r="A36" s="74"/>
      <c r="B36" s="179"/>
      <c r="C36" s="70" t="s">
        <v>237</v>
      </c>
    </row>
    <row r="37" spans="1:8" ht="15.35">
      <c r="A37" s="74"/>
      <c r="B37" s="179"/>
      <c r="C37" s="69"/>
    </row>
    <row r="38" spans="1:8" ht="15.35">
      <c r="A38" s="74"/>
      <c r="B38" s="179"/>
      <c r="C38" s="69"/>
    </row>
    <row r="39" spans="1:8" ht="15.35">
      <c r="A39" s="74"/>
      <c r="B39" s="179"/>
      <c r="C39" s="69"/>
    </row>
    <row r="40" spans="1:8" s="123" customFormat="1" ht="15.35">
      <c r="A40" s="122"/>
      <c r="C40" s="69"/>
      <c r="D40" s="71"/>
      <c r="E40" s="126"/>
      <c r="F40" s="126"/>
      <c r="G40" s="126"/>
      <c r="H40" s="126"/>
    </row>
    <row r="41" spans="1:8" ht="15">
      <c r="C41" s="70" t="str">
        <f>[170]KHTĐG!B27</f>
        <v>Trương Thị Diệp</v>
      </c>
    </row>
    <row r="56" spans="1:11" s="73" customFormat="1">
      <c r="A56" s="71"/>
      <c r="B56" s="72"/>
      <c r="D56" s="71"/>
      <c r="E56" s="71"/>
      <c r="F56" s="71"/>
      <c r="G56" s="71"/>
      <c r="H56" s="71"/>
      <c r="I56" s="71"/>
      <c r="J56" s="71"/>
      <c r="K56" s="71"/>
    </row>
  </sheetData>
  <mergeCells count="2">
    <mergeCell ref="A9:C9"/>
    <mergeCell ref="B33:C33"/>
  </mergeCells>
  <pageMargins left="0.7" right="0.7" top="0.38" bottom="0.27" header="0.3" footer="0.3"/>
  <pageSetup paperSize="9" scale="91"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BC950-6383-4406-B891-3BA60B0DD8F9}">
  <sheetPr>
    <pageSetUpPr fitToPage="1"/>
  </sheetPr>
  <dimension ref="A9:K56"/>
  <sheetViews>
    <sheetView topLeftCell="A27" zoomScale="90" zoomScaleNormal="90" workbookViewId="0">
      <selection activeCell="A9" sqref="A9:C33"/>
    </sheetView>
  </sheetViews>
  <sheetFormatPr defaultRowHeight="14"/>
  <cols>
    <col min="1" max="1" width="5.109375" style="71" customWidth="1"/>
    <col min="2" max="2" width="26.109375" style="72" customWidth="1"/>
    <col min="3" max="3" width="57.27734375" style="73" customWidth="1"/>
    <col min="4" max="4" width="13.109375" style="71" customWidth="1"/>
    <col min="5" max="5" width="16.88671875" style="71" customWidth="1"/>
    <col min="6" max="6" width="8.609375" style="71" bestFit="1" customWidth="1"/>
    <col min="7" max="7" width="6.609375" style="71" customWidth="1"/>
    <col min="8" max="8" width="13.5" style="71" bestFit="1" customWidth="1"/>
    <col min="9" max="9" width="12" style="71" customWidth="1"/>
    <col min="10" max="252" width="8.77734375" style="71"/>
    <col min="253" max="253" width="9.77734375" style="71" bestFit="1" customWidth="1"/>
    <col min="254" max="254" width="8.27734375" style="71" bestFit="1" customWidth="1"/>
    <col min="255" max="255" width="18.609375" style="71" customWidth="1"/>
    <col min="256" max="256" width="17.109375" style="71" customWidth="1"/>
    <col min="257" max="257" width="14.609375" style="71" bestFit="1" customWidth="1"/>
    <col min="258" max="258" width="8.77734375" style="71"/>
    <col min="259" max="259" width="3.77734375" style="71" customWidth="1"/>
    <col min="260" max="260" width="14.5" style="71" bestFit="1" customWidth="1"/>
    <col min="261" max="261" width="7.109375" style="71" bestFit="1" customWidth="1"/>
    <col min="262" max="262" width="8.609375" style="71" bestFit="1" customWidth="1"/>
    <col min="263" max="263" width="5" style="71" bestFit="1" customWidth="1"/>
    <col min="264" max="264" width="13.5" style="71" bestFit="1" customWidth="1"/>
    <col min="265" max="265" width="12" style="71" customWidth="1"/>
    <col min="266" max="508" width="8.77734375" style="71"/>
    <col min="509" max="509" width="9.77734375" style="71" bestFit="1" customWidth="1"/>
    <col min="510" max="510" width="8.27734375" style="71" bestFit="1" customWidth="1"/>
    <col min="511" max="511" width="18.609375" style="71" customWidth="1"/>
    <col min="512" max="512" width="17.109375" style="71" customWidth="1"/>
    <col min="513" max="513" width="14.609375" style="71" bestFit="1" customWidth="1"/>
    <col min="514" max="514" width="8.77734375" style="71"/>
    <col min="515" max="515" width="3.77734375" style="71" customWidth="1"/>
    <col min="516" max="516" width="14.5" style="71" bestFit="1" customWidth="1"/>
    <col min="517" max="517" width="7.109375" style="71" bestFit="1" customWidth="1"/>
    <col min="518" max="518" width="8.609375" style="71" bestFit="1" customWidth="1"/>
    <col min="519" max="519" width="5" style="71" bestFit="1" customWidth="1"/>
    <col min="520" max="520" width="13.5" style="71" bestFit="1" customWidth="1"/>
    <col min="521" max="521" width="12" style="71" customWidth="1"/>
    <col min="522" max="764" width="8.77734375" style="71"/>
    <col min="765" max="765" width="9.77734375" style="71" bestFit="1" customWidth="1"/>
    <col min="766" max="766" width="8.27734375" style="71" bestFit="1" customWidth="1"/>
    <col min="767" max="767" width="18.609375" style="71" customWidth="1"/>
    <col min="768" max="768" width="17.109375" style="71" customWidth="1"/>
    <col min="769" max="769" width="14.609375" style="71" bestFit="1" customWidth="1"/>
    <col min="770" max="770" width="8.77734375" style="71"/>
    <col min="771" max="771" width="3.77734375" style="71" customWidth="1"/>
    <col min="772" max="772" width="14.5" style="71" bestFit="1" customWidth="1"/>
    <col min="773" max="773" width="7.109375" style="71" bestFit="1" customWidth="1"/>
    <col min="774" max="774" width="8.609375" style="71" bestFit="1" customWidth="1"/>
    <col min="775" max="775" width="5" style="71" bestFit="1" customWidth="1"/>
    <col min="776" max="776" width="13.5" style="71" bestFit="1" customWidth="1"/>
    <col min="777" max="777" width="12" style="71" customWidth="1"/>
    <col min="778" max="1020" width="8.77734375" style="71"/>
    <col min="1021" max="1021" width="9.77734375" style="71" bestFit="1" customWidth="1"/>
    <col min="1022" max="1022" width="8.27734375" style="71" bestFit="1" customWidth="1"/>
    <col min="1023" max="1023" width="18.609375" style="71" customWidth="1"/>
    <col min="1024" max="1024" width="17.109375" style="71" customWidth="1"/>
    <col min="1025" max="1025" width="14.609375" style="71" bestFit="1" customWidth="1"/>
    <col min="1026" max="1026" width="8.77734375" style="71"/>
    <col min="1027" max="1027" width="3.77734375" style="71" customWidth="1"/>
    <col min="1028" max="1028" width="14.5" style="71" bestFit="1" customWidth="1"/>
    <col min="1029" max="1029" width="7.109375" style="71" bestFit="1" customWidth="1"/>
    <col min="1030" max="1030" width="8.609375" style="71" bestFit="1" customWidth="1"/>
    <col min="1031" max="1031" width="5" style="71" bestFit="1" customWidth="1"/>
    <col min="1032" max="1032" width="13.5" style="71" bestFit="1" customWidth="1"/>
    <col min="1033" max="1033" width="12" style="71" customWidth="1"/>
    <col min="1034" max="1276" width="8.77734375" style="71"/>
    <col min="1277" max="1277" width="9.77734375" style="71" bestFit="1" customWidth="1"/>
    <col min="1278" max="1278" width="8.27734375" style="71" bestFit="1" customWidth="1"/>
    <col min="1279" max="1279" width="18.609375" style="71" customWidth="1"/>
    <col min="1280" max="1280" width="17.109375" style="71" customWidth="1"/>
    <col min="1281" max="1281" width="14.609375" style="71" bestFit="1" customWidth="1"/>
    <col min="1282" max="1282" width="8.77734375" style="71"/>
    <col min="1283" max="1283" width="3.77734375" style="71" customWidth="1"/>
    <col min="1284" max="1284" width="14.5" style="71" bestFit="1" customWidth="1"/>
    <col min="1285" max="1285" width="7.109375" style="71" bestFit="1" customWidth="1"/>
    <col min="1286" max="1286" width="8.609375" style="71" bestFit="1" customWidth="1"/>
    <col min="1287" max="1287" width="5" style="71" bestFit="1" customWidth="1"/>
    <col min="1288" max="1288" width="13.5" style="71" bestFit="1" customWidth="1"/>
    <col min="1289" max="1289" width="12" style="71" customWidth="1"/>
    <col min="1290" max="1532" width="8.77734375" style="71"/>
    <col min="1533" max="1533" width="9.77734375" style="71" bestFit="1" customWidth="1"/>
    <col min="1534" max="1534" width="8.27734375" style="71" bestFit="1" customWidth="1"/>
    <col min="1535" max="1535" width="18.609375" style="71" customWidth="1"/>
    <col min="1536" max="1536" width="17.109375" style="71" customWidth="1"/>
    <col min="1537" max="1537" width="14.609375" style="71" bestFit="1" customWidth="1"/>
    <col min="1538" max="1538" width="8.77734375" style="71"/>
    <col min="1539" max="1539" width="3.77734375" style="71" customWidth="1"/>
    <col min="1540" max="1540" width="14.5" style="71" bestFit="1" customWidth="1"/>
    <col min="1541" max="1541" width="7.109375" style="71" bestFit="1" customWidth="1"/>
    <col min="1542" max="1542" width="8.609375" style="71" bestFit="1" customWidth="1"/>
    <col min="1543" max="1543" width="5" style="71" bestFit="1" customWidth="1"/>
    <col min="1544" max="1544" width="13.5" style="71" bestFit="1" customWidth="1"/>
    <col min="1545" max="1545" width="12" style="71" customWidth="1"/>
    <col min="1546" max="1788" width="8.77734375" style="71"/>
    <col min="1789" max="1789" width="9.77734375" style="71" bestFit="1" customWidth="1"/>
    <col min="1790" max="1790" width="8.27734375" style="71" bestFit="1" customWidth="1"/>
    <col min="1791" max="1791" width="18.609375" style="71" customWidth="1"/>
    <col min="1792" max="1792" width="17.109375" style="71" customWidth="1"/>
    <col min="1793" max="1793" width="14.609375" style="71" bestFit="1" customWidth="1"/>
    <col min="1794" max="1794" width="8.77734375" style="71"/>
    <col min="1795" max="1795" width="3.77734375" style="71" customWidth="1"/>
    <col min="1796" max="1796" width="14.5" style="71" bestFit="1" customWidth="1"/>
    <col min="1797" max="1797" width="7.109375" style="71" bestFit="1" customWidth="1"/>
    <col min="1798" max="1798" width="8.609375" style="71" bestFit="1" customWidth="1"/>
    <col min="1799" max="1799" width="5" style="71" bestFit="1" customWidth="1"/>
    <col min="1800" max="1800" width="13.5" style="71" bestFit="1" customWidth="1"/>
    <col min="1801" max="1801" width="12" style="71" customWidth="1"/>
    <col min="1802" max="2044" width="8.77734375" style="71"/>
    <col min="2045" max="2045" width="9.77734375" style="71" bestFit="1" customWidth="1"/>
    <col min="2046" max="2046" width="8.27734375" style="71" bestFit="1" customWidth="1"/>
    <col min="2047" max="2047" width="18.609375" style="71" customWidth="1"/>
    <col min="2048" max="2048" width="17.109375" style="71" customWidth="1"/>
    <col min="2049" max="2049" width="14.609375" style="71" bestFit="1" customWidth="1"/>
    <col min="2050" max="2050" width="8.77734375" style="71"/>
    <col min="2051" max="2051" width="3.77734375" style="71" customWidth="1"/>
    <col min="2052" max="2052" width="14.5" style="71" bestFit="1" customWidth="1"/>
    <col min="2053" max="2053" width="7.109375" style="71" bestFit="1" customWidth="1"/>
    <col min="2054" max="2054" width="8.609375" style="71" bestFit="1" customWidth="1"/>
    <col min="2055" max="2055" width="5" style="71" bestFit="1" customWidth="1"/>
    <col min="2056" max="2056" width="13.5" style="71" bestFit="1" customWidth="1"/>
    <col min="2057" max="2057" width="12" style="71" customWidth="1"/>
    <col min="2058" max="2300" width="8.77734375" style="71"/>
    <col min="2301" max="2301" width="9.77734375" style="71" bestFit="1" customWidth="1"/>
    <col min="2302" max="2302" width="8.27734375" style="71" bestFit="1" customWidth="1"/>
    <col min="2303" max="2303" width="18.609375" style="71" customWidth="1"/>
    <col min="2304" max="2304" width="17.109375" style="71" customWidth="1"/>
    <col min="2305" max="2305" width="14.609375" style="71" bestFit="1" customWidth="1"/>
    <col min="2306" max="2306" width="8.77734375" style="71"/>
    <col min="2307" max="2307" width="3.77734375" style="71" customWidth="1"/>
    <col min="2308" max="2308" width="14.5" style="71" bestFit="1" customWidth="1"/>
    <col min="2309" max="2309" width="7.109375" style="71" bestFit="1" customWidth="1"/>
    <col min="2310" max="2310" width="8.609375" style="71" bestFit="1" customWidth="1"/>
    <col min="2311" max="2311" width="5" style="71" bestFit="1" customWidth="1"/>
    <col min="2312" max="2312" width="13.5" style="71" bestFit="1" customWidth="1"/>
    <col min="2313" max="2313" width="12" style="71" customWidth="1"/>
    <col min="2314" max="2556" width="8.77734375" style="71"/>
    <col min="2557" max="2557" width="9.77734375" style="71" bestFit="1" customWidth="1"/>
    <col min="2558" max="2558" width="8.27734375" style="71" bestFit="1" customWidth="1"/>
    <col min="2559" max="2559" width="18.609375" style="71" customWidth="1"/>
    <col min="2560" max="2560" width="17.109375" style="71" customWidth="1"/>
    <col min="2561" max="2561" width="14.609375" style="71" bestFit="1" customWidth="1"/>
    <col min="2562" max="2562" width="8.77734375" style="71"/>
    <col min="2563" max="2563" width="3.77734375" style="71" customWidth="1"/>
    <col min="2564" max="2564" width="14.5" style="71" bestFit="1" customWidth="1"/>
    <col min="2565" max="2565" width="7.109375" style="71" bestFit="1" customWidth="1"/>
    <col min="2566" max="2566" width="8.609375" style="71" bestFit="1" customWidth="1"/>
    <col min="2567" max="2567" width="5" style="71" bestFit="1" customWidth="1"/>
    <col min="2568" max="2568" width="13.5" style="71" bestFit="1" customWidth="1"/>
    <col min="2569" max="2569" width="12" style="71" customWidth="1"/>
    <col min="2570" max="2812" width="8.77734375" style="71"/>
    <col min="2813" max="2813" width="9.77734375" style="71" bestFit="1" customWidth="1"/>
    <col min="2814" max="2814" width="8.27734375" style="71" bestFit="1" customWidth="1"/>
    <col min="2815" max="2815" width="18.609375" style="71" customWidth="1"/>
    <col min="2816" max="2816" width="17.109375" style="71" customWidth="1"/>
    <col min="2817" max="2817" width="14.609375" style="71" bestFit="1" customWidth="1"/>
    <col min="2818" max="2818" width="8.77734375" style="71"/>
    <col min="2819" max="2819" width="3.77734375" style="71" customWidth="1"/>
    <col min="2820" max="2820" width="14.5" style="71" bestFit="1" customWidth="1"/>
    <col min="2821" max="2821" width="7.109375" style="71" bestFit="1" customWidth="1"/>
    <col min="2822" max="2822" width="8.609375" style="71" bestFit="1" customWidth="1"/>
    <col min="2823" max="2823" width="5" style="71" bestFit="1" customWidth="1"/>
    <col min="2824" max="2824" width="13.5" style="71" bestFit="1" customWidth="1"/>
    <col min="2825" max="2825" width="12" style="71" customWidth="1"/>
    <col min="2826" max="3068" width="8.77734375" style="71"/>
    <col min="3069" max="3069" width="9.77734375" style="71" bestFit="1" customWidth="1"/>
    <col min="3070" max="3070" width="8.27734375" style="71" bestFit="1" customWidth="1"/>
    <col min="3071" max="3071" width="18.609375" style="71" customWidth="1"/>
    <col min="3072" max="3072" width="17.109375" style="71" customWidth="1"/>
    <col min="3073" max="3073" width="14.609375" style="71" bestFit="1" customWidth="1"/>
    <col min="3074" max="3074" width="8.77734375" style="71"/>
    <col min="3075" max="3075" width="3.77734375" style="71" customWidth="1"/>
    <col min="3076" max="3076" width="14.5" style="71" bestFit="1" customWidth="1"/>
    <col min="3077" max="3077" width="7.109375" style="71" bestFit="1" customWidth="1"/>
    <col min="3078" max="3078" width="8.609375" style="71" bestFit="1" customWidth="1"/>
    <col min="3079" max="3079" width="5" style="71" bestFit="1" customWidth="1"/>
    <col min="3080" max="3080" width="13.5" style="71" bestFit="1" customWidth="1"/>
    <col min="3081" max="3081" width="12" style="71" customWidth="1"/>
    <col min="3082" max="3324" width="8.77734375" style="71"/>
    <col min="3325" max="3325" width="9.77734375" style="71" bestFit="1" customWidth="1"/>
    <col min="3326" max="3326" width="8.27734375" style="71" bestFit="1" customWidth="1"/>
    <col min="3327" max="3327" width="18.609375" style="71" customWidth="1"/>
    <col min="3328" max="3328" width="17.109375" style="71" customWidth="1"/>
    <col min="3329" max="3329" width="14.609375" style="71" bestFit="1" customWidth="1"/>
    <col min="3330" max="3330" width="8.77734375" style="71"/>
    <col min="3331" max="3331" width="3.77734375" style="71" customWidth="1"/>
    <col min="3332" max="3332" width="14.5" style="71" bestFit="1" customWidth="1"/>
    <col min="3333" max="3333" width="7.109375" style="71" bestFit="1" customWidth="1"/>
    <col min="3334" max="3334" width="8.609375" style="71" bestFit="1" customWidth="1"/>
    <col min="3335" max="3335" width="5" style="71" bestFit="1" customWidth="1"/>
    <col min="3336" max="3336" width="13.5" style="71" bestFit="1" customWidth="1"/>
    <col min="3337" max="3337" width="12" style="71" customWidth="1"/>
    <col min="3338" max="3580" width="8.77734375" style="71"/>
    <col min="3581" max="3581" width="9.77734375" style="71" bestFit="1" customWidth="1"/>
    <col min="3582" max="3582" width="8.27734375" style="71" bestFit="1" customWidth="1"/>
    <col min="3583" max="3583" width="18.609375" style="71" customWidth="1"/>
    <col min="3584" max="3584" width="17.109375" style="71" customWidth="1"/>
    <col min="3585" max="3585" width="14.609375" style="71" bestFit="1" customWidth="1"/>
    <col min="3586" max="3586" width="8.77734375" style="71"/>
    <col min="3587" max="3587" width="3.77734375" style="71" customWidth="1"/>
    <col min="3588" max="3588" width="14.5" style="71" bestFit="1" customWidth="1"/>
    <col min="3589" max="3589" width="7.109375" style="71" bestFit="1" customWidth="1"/>
    <col min="3590" max="3590" width="8.609375" style="71" bestFit="1" customWidth="1"/>
    <col min="3591" max="3591" width="5" style="71" bestFit="1" customWidth="1"/>
    <col min="3592" max="3592" width="13.5" style="71" bestFit="1" customWidth="1"/>
    <col min="3593" max="3593" width="12" style="71" customWidth="1"/>
    <col min="3594" max="3836" width="8.77734375" style="71"/>
    <col min="3837" max="3837" width="9.77734375" style="71" bestFit="1" customWidth="1"/>
    <col min="3838" max="3838" width="8.27734375" style="71" bestFit="1" customWidth="1"/>
    <col min="3839" max="3839" width="18.609375" style="71" customWidth="1"/>
    <col min="3840" max="3840" width="17.109375" style="71" customWidth="1"/>
    <col min="3841" max="3841" width="14.609375" style="71" bestFit="1" customWidth="1"/>
    <col min="3842" max="3842" width="8.77734375" style="71"/>
    <col min="3843" max="3843" width="3.77734375" style="71" customWidth="1"/>
    <col min="3844" max="3844" width="14.5" style="71" bestFit="1" customWidth="1"/>
    <col min="3845" max="3845" width="7.109375" style="71" bestFit="1" customWidth="1"/>
    <col min="3846" max="3846" width="8.609375" style="71" bestFit="1" customWidth="1"/>
    <col min="3847" max="3847" width="5" style="71" bestFit="1" customWidth="1"/>
    <col min="3848" max="3848" width="13.5" style="71" bestFit="1" customWidth="1"/>
    <col min="3849" max="3849" width="12" style="71" customWidth="1"/>
    <col min="3850" max="4092" width="8.77734375" style="71"/>
    <col min="4093" max="4093" width="9.77734375" style="71" bestFit="1" customWidth="1"/>
    <col min="4094" max="4094" width="8.27734375" style="71" bestFit="1" customWidth="1"/>
    <col min="4095" max="4095" width="18.609375" style="71" customWidth="1"/>
    <col min="4096" max="4096" width="17.109375" style="71" customWidth="1"/>
    <col min="4097" max="4097" width="14.609375" style="71" bestFit="1" customWidth="1"/>
    <col min="4098" max="4098" width="8.77734375" style="71"/>
    <col min="4099" max="4099" width="3.77734375" style="71" customWidth="1"/>
    <col min="4100" max="4100" width="14.5" style="71" bestFit="1" customWidth="1"/>
    <col min="4101" max="4101" width="7.109375" style="71" bestFit="1" customWidth="1"/>
    <col min="4102" max="4102" width="8.609375" style="71" bestFit="1" customWidth="1"/>
    <col min="4103" max="4103" width="5" style="71" bestFit="1" customWidth="1"/>
    <col min="4104" max="4104" width="13.5" style="71" bestFit="1" customWidth="1"/>
    <col min="4105" max="4105" width="12" style="71" customWidth="1"/>
    <col min="4106" max="4348" width="8.77734375" style="71"/>
    <col min="4349" max="4349" width="9.77734375" style="71" bestFit="1" customWidth="1"/>
    <col min="4350" max="4350" width="8.27734375" style="71" bestFit="1" customWidth="1"/>
    <col min="4351" max="4351" width="18.609375" style="71" customWidth="1"/>
    <col min="4352" max="4352" width="17.109375" style="71" customWidth="1"/>
    <col min="4353" max="4353" width="14.609375" style="71" bestFit="1" customWidth="1"/>
    <col min="4354" max="4354" width="8.77734375" style="71"/>
    <col min="4355" max="4355" width="3.77734375" style="71" customWidth="1"/>
    <col min="4356" max="4356" width="14.5" style="71" bestFit="1" customWidth="1"/>
    <col min="4357" max="4357" width="7.109375" style="71" bestFit="1" customWidth="1"/>
    <col min="4358" max="4358" width="8.609375" style="71" bestFit="1" customWidth="1"/>
    <col min="4359" max="4359" width="5" style="71" bestFit="1" customWidth="1"/>
    <col min="4360" max="4360" width="13.5" style="71" bestFit="1" customWidth="1"/>
    <col min="4361" max="4361" width="12" style="71" customWidth="1"/>
    <col min="4362" max="4604" width="8.77734375" style="71"/>
    <col min="4605" max="4605" width="9.77734375" style="71" bestFit="1" customWidth="1"/>
    <col min="4606" max="4606" width="8.27734375" style="71" bestFit="1" customWidth="1"/>
    <col min="4607" max="4607" width="18.609375" style="71" customWidth="1"/>
    <col min="4608" max="4608" width="17.109375" style="71" customWidth="1"/>
    <col min="4609" max="4609" width="14.609375" style="71" bestFit="1" customWidth="1"/>
    <col min="4610" max="4610" width="8.77734375" style="71"/>
    <col min="4611" max="4611" width="3.77734375" style="71" customWidth="1"/>
    <col min="4612" max="4612" width="14.5" style="71" bestFit="1" customWidth="1"/>
    <col min="4613" max="4613" width="7.109375" style="71" bestFit="1" customWidth="1"/>
    <col min="4614" max="4614" width="8.609375" style="71" bestFit="1" customWidth="1"/>
    <col min="4615" max="4615" width="5" style="71" bestFit="1" customWidth="1"/>
    <col min="4616" max="4616" width="13.5" style="71" bestFit="1" customWidth="1"/>
    <col min="4617" max="4617" width="12" style="71" customWidth="1"/>
    <col min="4618" max="4860" width="8.77734375" style="71"/>
    <col min="4861" max="4861" width="9.77734375" style="71" bestFit="1" customWidth="1"/>
    <col min="4862" max="4862" width="8.27734375" style="71" bestFit="1" customWidth="1"/>
    <col min="4863" max="4863" width="18.609375" style="71" customWidth="1"/>
    <col min="4864" max="4864" width="17.109375" style="71" customWidth="1"/>
    <col min="4865" max="4865" width="14.609375" style="71" bestFit="1" customWidth="1"/>
    <col min="4866" max="4866" width="8.77734375" style="71"/>
    <col min="4867" max="4867" width="3.77734375" style="71" customWidth="1"/>
    <col min="4868" max="4868" width="14.5" style="71" bestFit="1" customWidth="1"/>
    <col min="4869" max="4869" width="7.109375" style="71" bestFit="1" customWidth="1"/>
    <col min="4870" max="4870" width="8.609375" style="71" bestFit="1" customWidth="1"/>
    <col min="4871" max="4871" width="5" style="71" bestFit="1" customWidth="1"/>
    <col min="4872" max="4872" width="13.5" style="71" bestFit="1" customWidth="1"/>
    <col min="4873" max="4873" width="12" style="71" customWidth="1"/>
    <col min="4874" max="5116" width="8.77734375" style="71"/>
    <col min="5117" max="5117" width="9.77734375" style="71" bestFit="1" customWidth="1"/>
    <col min="5118" max="5118" width="8.27734375" style="71" bestFit="1" customWidth="1"/>
    <col min="5119" max="5119" width="18.609375" style="71" customWidth="1"/>
    <col min="5120" max="5120" width="17.109375" style="71" customWidth="1"/>
    <col min="5121" max="5121" width="14.609375" style="71" bestFit="1" customWidth="1"/>
    <col min="5122" max="5122" width="8.77734375" style="71"/>
    <col min="5123" max="5123" width="3.77734375" style="71" customWidth="1"/>
    <col min="5124" max="5124" width="14.5" style="71" bestFit="1" customWidth="1"/>
    <col min="5125" max="5125" width="7.109375" style="71" bestFit="1" customWidth="1"/>
    <col min="5126" max="5126" width="8.609375" style="71" bestFit="1" customWidth="1"/>
    <col min="5127" max="5127" width="5" style="71" bestFit="1" customWidth="1"/>
    <col min="5128" max="5128" width="13.5" style="71" bestFit="1" customWidth="1"/>
    <col min="5129" max="5129" width="12" style="71" customWidth="1"/>
    <col min="5130" max="5372" width="8.77734375" style="71"/>
    <col min="5373" max="5373" width="9.77734375" style="71" bestFit="1" customWidth="1"/>
    <col min="5374" max="5374" width="8.27734375" style="71" bestFit="1" customWidth="1"/>
    <col min="5375" max="5375" width="18.609375" style="71" customWidth="1"/>
    <col min="5376" max="5376" width="17.109375" style="71" customWidth="1"/>
    <col min="5377" max="5377" width="14.609375" style="71" bestFit="1" customWidth="1"/>
    <col min="5378" max="5378" width="8.77734375" style="71"/>
    <col min="5379" max="5379" width="3.77734375" style="71" customWidth="1"/>
    <col min="5380" max="5380" width="14.5" style="71" bestFit="1" customWidth="1"/>
    <col min="5381" max="5381" width="7.109375" style="71" bestFit="1" customWidth="1"/>
    <col min="5382" max="5382" width="8.609375" style="71" bestFit="1" customWidth="1"/>
    <col min="5383" max="5383" width="5" style="71" bestFit="1" customWidth="1"/>
    <col min="5384" max="5384" width="13.5" style="71" bestFit="1" customWidth="1"/>
    <col min="5385" max="5385" width="12" style="71" customWidth="1"/>
    <col min="5386" max="5628" width="8.77734375" style="71"/>
    <col min="5629" max="5629" width="9.77734375" style="71" bestFit="1" customWidth="1"/>
    <col min="5630" max="5630" width="8.27734375" style="71" bestFit="1" customWidth="1"/>
    <col min="5631" max="5631" width="18.609375" style="71" customWidth="1"/>
    <col min="5632" max="5632" width="17.109375" style="71" customWidth="1"/>
    <col min="5633" max="5633" width="14.609375" style="71" bestFit="1" customWidth="1"/>
    <col min="5634" max="5634" width="8.77734375" style="71"/>
    <col min="5635" max="5635" width="3.77734375" style="71" customWidth="1"/>
    <col min="5636" max="5636" width="14.5" style="71" bestFit="1" customWidth="1"/>
    <col min="5637" max="5637" width="7.109375" style="71" bestFit="1" customWidth="1"/>
    <col min="5638" max="5638" width="8.609375" style="71" bestFit="1" customWidth="1"/>
    <col min="5639" max="5639" width="5" style="71" bestFit="1" customWidth="1"/>
    <col min="5640" max="5640" width="13.5" style="71" bestFit="1" customWidth="1"/>
    <col min="5641" max="5641" width="12" style="71" customWidth="1"/>
    <col min="5642" max="5884" width="8.77734375" style="71"/>
    <col min="5885" max="5885" width="9.77734375" style="71" bestFit="1" customWidth="1"/>
    <col min="5886" max="5886" width="8.27734375" style="71" bestFit="1" customWidth="1"/>
    <col min="5887" max="5887" width="18.609375" style="71" customWidth="1"/>
    <col min="5888" max="5888" width="17.109375" style="71" customWidth="1"/>
    <col min="5889" max="5889" width="14.609375" style="71" bestFit="1" customWidth="1"/>
    <col min="5890" max="5890" width="8.77734375" style="71"/>
    <col min="5891" max="5891" width="3.77734375" style="71" customWidth="1"/>
    <col min="5892" max="5892" width="14.5" style="71" bestFit="1" customWidth="1"/>
    <col min="5893" max="5893" width="7.109375" style="71" bestFit="1" customWidth="1"/>
    <col min="5894" max="5894" width="8.609375" style="71" bestFit="1" customWidth="1"/>
    <col min="5895" max="5895" width="5" style="71" bestFit="1" customWidth="1"/>
    <col min="5896" max="5896" width="13.5" style="71" bestFit="1" customWidth="1"/>
    <col min="5897" max="5897" width="12" style="71" customWidth="1"/>
    <col min="5898" max="6140" width="8.77734375" style="71"/>
    <col min="6141" max="6141" width="9.77734375" style="71" bestFit="1" customWidth="1"/>
    <col min="6142" max="6142" width="8.27734375" style="71" bestFit="1" customWidth="1"/>
    <col min="6143" max="6143" width="18.609375" style="71" customWidth="1"/>
    <col min="6144" max="6144" width="17.109375" style="71" customWidth="1"/>
    <col min="6145" max="6145" width="14.609375" style="71" bestFit="1" customWidth="1"/>
    <col min="6146" max="6146" width="8.77734375" style="71"/>
    <col min="6147" max="6147" width="3.77734375" style="71" customWidth="1"/>
    <col min="6148" max="6148" width="14.5" style="71" bestFit="1" customWidth="1"/>
    <col min="6149" max="6149" width="7.109375" style="71" bestFit="1" customWidth="1"/>
    <col min="6150" max="6150" width="8.609375" style="71" bestFit="1" customWidth="1"/>
    <col min="6151" max="6151" width="5" style="71" bestFit="1" customWidth="1"/>
    <col min="6152" max="6152" width="13.5" style="71" bestFit="1" customWidth="1"/>
    <col min="6153" max="6153" width="12" style="71" customWidth="1"/>
    <col min="6154" max="6396" width="8.77734375" style="71"/>
    <col min="6397" max="6397" width="9.77734375" style="71" bestFit="1" customWidth="1"/>
    <col min="6398" max="6398" width="8.27734375" style="71" bestFit="1" customWidth="1"/>
    <col min="6399" max="6399" width="18.609375" style="71" customWidth="1"/>
    <col min="6400" max="6400" width="17.109375" style="71" customWidth="1"/>
    <col min="6401" max="6401" width="14.609375" style="71" bestFit="1" customWidth="1"/>
    <col min="6402" max="6402" width="8.77734375" style="71"/>
    <col min="6403" max="6403" width="3.77734375" style="71" customWidth="1"/>
    <col min="6404" max="6404" width="14.5" style="71" bestFit="1" customWidth="1"/>
    <col min="6405" max="6405" width="7.109375" style="71" bestFit="1" customWidth="1"/>
    <col min="6406" max="6406" width="8.609375" style="71" bestFit="1" customWidth="1"/>
    <col min="6407" max="6407" width="5" style="71" bestFit="1" customWidth="1"/>
    <col min="6408" max="6408" width="13.5" style="71" bestFit="1" customWidth="1"/>
    <col min="6409" max="6409" width="12" style="71" customWidth="1"/>
    <col min="6410" max="6652" width="8.77734375" style="71"/>
    <col min="6653" max="6653" width="9.77734375" style="71" bestFit="1" customWidth="1"/>
    <col min="6654" max="6654" width="8.27734375" style="71" bestFit="1" customWidth="1"/>
    <col min="6655" max="6655" width="18.609375" style="71" customWidth="1"/>
    <col min="6656" max="6656" width="17.109375" style="71" customWidth="1"/>
    <col min="6657" max="6657" width="14.609375" style="71" bestFit="1" customWidth="1"/>
    <col min="6658" max="6658" width="8.77734375" style="71"/>
    <col min="6659" max="6659" width="3.77734375" style="71" customWidth="1"/>
    <col min="6660" max="6660" width="14.5" style="71" bestFit="1" customWidth="1"/>
    <col min="6661" max="6661" width="7.109375" style="71" bestFit="1" customWidth="1"/>
    <col min="6662" max="6662" width="8.609375" style="71" bestFit="1" customWidth="1"/>
    <col min="6663" max="6663" width="5" style="71" bestFit="1" customWidth="1"/>
    <col min="6664" max="6664" width="13.5" style="71" bestFit="1" customWidth="1"/>
    <col min="6665" max="6665" width="12" style="71" customWidth="1"/>
    <col min="6666" max="6908" width="8.77734375" style="71"/>
    <col min="6909" max="6909" width="9.77734375" style="71" bestFit="1" customWidth="1"/>
    <col min="6910" max="6910" width="8.27734375" style="71" bestFit="1" customWidth="1"/>
    <col min="6911" max="6911" width="18.609375" style="71" customWidth="1"/>
    <col min="6912" max="6912" width="17.109375" style="71" customWidth="1"/>
    <col min="6913" max="6913" width="14.609375" style="71" bestFit="1" customWidth="1"/>
    <col min="6914" max="6914" width="8.77734375" style="71"/>
    <col min="6915" max="6915" width="3.77734375" style="71" customWidth="1"/>
    <col min="6916" max="6916" width="14.5" style="71" bestFit="1" customWidth="1"/>
    <col min="6917" max="6917" width="7.109375" style="71" bestFit="1" customWidth="1"/>
    <col min="6918" max="6918" width="8.609375" style="71" bestFit="1" customWidth="1"/>
    <col min="6919" max="6919" width="5" style="71" bestFit="1" customWidth="1"/>
    <col min="6920" max="6920" width="13.5" style="71" bestFit="1" customWidth="1"/>
    <col min="6921" max="6921" width="12" style="71" customWidth="1"/>
    <col min="6922" max="7164" width="8.77734375" style="71"/>
    <col min="7165" max="7165" width="9.77734375" style="71" bestFit="1" customWidth="1"/>
    <col min="7166" max="7166" width="8.27734375" style="71" bestFit="1" customWidth="1"/>
    <col min="7167" max="7167" width="18.609375" style="71" customWidth="1"/>
    <col min="7168" max="7168" width="17.109375" style="71" customWidth="1"/>
    <col min="7169" max="7169" width="14.609375" style="71" bestFit="1" customWidth="1"/>
    <col min="7170" max="7170" width="8.77734375" style="71"/>
    <col min="7171" max="7171" width="3.77734375" style="71" customWidth="1"/>
    <col min="7172" max="7172" width="14.5" style="71" bestFit="1" customWidth="1"/>
    <col min="7173" max="7173" width="7.109375" style="71" bestFit="1" customWidth="1"/>
    <col min="7174" max="7174" width="8.609375" style="71" bestFit="1" customWidth="1"/>
    <col min="7175" max="7175" width="5" style="71" bestFit="1" customWidth="1"/>
    <col min="7176" max="7176" width="13.5" style="71" bestFit="1" customWidth="1"/>
    <col min="7177" max="7177" width="12" style="71" customWidth="1"/>
    <col min="7178" max="7420" width="8.77734375" style="71"/>
    <col min="7421" max="7421" width="9.77734375" style="71" bestFit="1" customWidth="1"/>
    <col min="7422" max="7422" width="8.27734375" style="71" bestFit="1" customWidth="1"/>
    <col min="7423" max="7423" width="18.609375" style="71" customWidth="1"/>
    <col min="7424" max="7424" width="17.109375" style="71" customWidth="1"/>
    <col min="7425" max="7425" width="14.609375" style="71" bestFit="1" customWidth="1"/>
    <col min="7426" max="7426" width="8.77734375" style="71"/>
    <col min="7427" max="7427" width="3.77734375" style="71" customWidth="1"/>
    <col min="7428" max="7428" width="14.5" style="71" bestFit="1" customWidth="1"/>
    <col min="7429" max="7429" width="7.109375" style="71" bestFit="1" customWidth="1"/>
    <col min="7430" max="7430" width="8.609375" style="71" bestFit="1" customWidth="1"/>
    <col min="7431" max="7431" width="5" style="71" bestFit="1" customWidth="1"/>
    <col min="7432" max="7432" width="13.5" style="71" bestFit="1" customWidth="1"/>
    <col min="7433" max="7433" width="12" style="71" customWidth="1"/>
    <col min="7434" max="7676" width="8.77734375" style="71"/>
    <col min="7677" max="7677" width="9.77734375" style="71" bestFit="1" customWidth="1"/>
    <col min="7678" max="7678" width="8.27734375" style="71" bestFit="1" customWidth="1"/>
    <col min="7679" max="7679" width="18.609375" style="71" customWidth="1"/>
    <col min="7680" max="7680" width="17.109375" style="71" customWidth="1"/>
    <col min="7681" max="7681" width="14.609375" style="71" bestFit="1" customWidth="1"/>
    <col min="7682" max="7682" width="8.77734375" style="71"/>
    <col min="7683" max="7683" width="3.77734375" style="71" customWidth="1"/>
    <col min="7684" max="7684" width="14.5" style="71" bestFit="1" customWidth="1"/>
    <col min="7685" max="7685" width="7.109375" style="71" bestFit="1" customWidth="1"/>
    <col min="7686" max="7686" width="8.609375" style="71" bestFit="1" customWidth="1"/>
    <col min="7687" max="7687" width="5" style="71" bestFit="1" customWidth="1"/>
    <col min="7688" max="7688" width="13.5" style="71" bestFit="1" customWidth="1"/>
    <col min="7689" max="7689" width="12" style="71" customWidth="1"/>
    <col min="7690" max="7932" width="8.77734375" style="71"/>
    <col min="7933" max="7933" width="9.77734375" style="71" bestFit="1" customWidth="1"/>
    <col min="7934" max="7934" width="8.27734375" style="71" bestFit="1" customWidth="1"/>
    <col min="7935" max="7935" width="18.609375" style="71" customWidth="1"/>
    <col min="7936" max="7936" width="17.109375" style="71" customWidth="1"/>
    <col min="7937" max="7937" width="14.609375" style="71" bestFit="1" customWidth="1"/>
    <col min="7938" max="7938" width="8.77734375" style="71"/>
    <col min="7939" max="7939" width="3.77734375" style="71" customWidth="1"/>
    <col min="7940" max="7940" width="14.5" style="71" bestFit="1" customWidth="1"/>
    <col min="7941" max="7941" width="7.109375" style="71" bestFit="1" customWidth="1"/>
    <col min="7942" max="7942" width="8.609375" style="71" bestFit="1" customWidth="1"/>
    <col min="7943" max="7943" width="5" style="71" bestFit="1" customWidth="1"/>
    <col min="7944" max="7944" width="13.5" style="71" bestFit="1" customWidth="1"/>
    <col min="7945" max="7945" width="12" style="71" customWidth="1"/>
    <col min="7946" max="8188" width="8.77734375" style="71"/>
    <col min="8189" max="8189" width="9.77734375" style="71" bestFit="1" customWidth="1"/>
    <col min="8190" max="8190" width="8.27734375" style="71" bestFit="1" customWidth="1"/>
    <col min="8191" max="8191" width="18.609375" style="71" customWidth="1"/>
    <col min="8192" max="8192" width="17.109375" style="71" customWidth="1"/>
    <col min="8193" max="8193" width="14.609375" style="71" bestFit="1" customWidth="1"/>
    <col min="8194" max="8194" width="8.77734375" style="71"/>
    <col min="8195" max="8195" width="3.77734375" style="71" customWidth="1"/>
    <col min="8196" max="8196" width="14.5" style="71" bestFit="1" customWidth="1"/>
    <col min="8197" max="8197" width="7.109375" style="71" bestFit="1" customWidth="1"/>
    <col min="8198" max="8198" width="8.609375" style="71" bestFit="1" customWidth="1"/>
    <col min="8199" max="8199" width="5" style="71" bestFit="1" customWidth="1"/>
    <col min="8200" max="8200" width="13.5" style="71" bestFit="1" customWidth="1"/>
    <col min="8201" max="8201" width="12" style="71" customWidth="1"/>
    <col min="8202" max="8444" width="8.77734375" style="71"/>
    <col min="8445" max="8445" width="9.77734375" style="71" bestFit="1" customWidth="1"/>
    <col min="8446" max="8446" width="8.27734375" style="71" bestFit="1" customWidth="1"/>
    <col min="8447" max="8447" width="18.609375" style="71" customWidth="1"/>
    <col min="8448" max="8448" width="17.109375" style="71" customWidth="1"/>
    <col min="8449" max="8449" width="14.609375" style="71" bestFit="1" customWidth="1"/>
    <col min="8450" max="8450" width="8.77734375" style="71"/>
    <col min="8451" max="8451" width="3.77734375" style="71" customWidth="1"/>
    <col min="8452" max="8452" width="14.5" style="71" bestFit="1" customWidth="1"/>
    <col min="8453" max="8453" width="7.109375" style="71" bestFit="1" customWidth="1"/>
    <col min="8454" max="8454" width="8.609375" style="71" bestFit="1" customWidth="1"/>
    <col min="8455" max="8455" width="5" style="71" bestFit="1" customWidth="1"/>
    <col min="8456" max="8456" width="13.5" style="71" bestFit="1" customWidth="1"/>
    <col min="8457" max="8457" width="12" style="71" customWidth="1"/>
    <col min="8458" max="8700" width="8.77734375" style="71"/>
    <col min="8701" max="8701" width="9.77734375" style="71" bestFit="1" customWidth="1"/>
    <col min="8702" max="8702" width="8.27734375" style="71" bestFit="1" customWidth="1"/>
    <col min="8703" max="8703" width="18.609375" style="71" customWidth="1"/>
    <col min="8704" max="8704" width="17.109375" style="71" customWidth="1"/>
    <col min="8705" max="8705" width="14.609375" style="71" bestFit="1" customWidth="1"/>
    <col min="8706" max="8706" width="8.77734375" style="71"/>
    <col min="8707" max="8707" width="3.77734375" style="71" customWidth="1"/>
    <col min="8708" max="8708" width="14.5" style="71" bestFit="1" customWidth="1"/>
    <col min="8709" max="8709" width="7.109375" style="71" bestFit="1" customWidth="1"/>
    <col min="8710" max="8710" width="8.609375" style="71" bestFit="1" customWidth="1"/>
    <col min="8711" max="8711" width="5" style="71" bestFit="1" customWidth="1"/>
    <col min="8712" max="8712" width="13.5" style="71" bestFit="1" customWidth="1"/>
    <col min="8713" max="8713" width="12" style="71" customWidth="1"/>
    <col min="8714" max="8956" width="8.77734375" style="71"/>
    <col min="8957" max="8957" width="9.77734375" style="71" bestFit="1" customWidth="1"/>
    <col min="8958" max="8958" width="8.27734375" style="71" bestFit="1" customWidth="1"/>
    <col min="8959" max="8959" width="18.609375" style="71" customWidth="1"/>
    <col min="8960" max="8960" width="17.109375" style="71" customWidth="1"/>
    <col min="8961" max="8961" width="14.609375" style="71" bestFit="1" customWidth="1"/>
    <col min="8962" max="8962" width="8.77734375" style="71"/>
    <col min="8963" max="8963" width="3.77734375" style="71" customWidth="1"/>
    <col min="8964" max="8964" width="14.5" style="71" bestFit="1" customWidth="1"/>
    <col min="8965" max="8965" width="7.109375" style="71" bestFit="1" customWidth="1"/>
    <col min="8966" max="8966" width="8.609375" style="71" bestFit="1" customWidth="1"/>
    <col min="8967" max="8967" width="5" style="71" bestFit="1" customWidth="1"/>
    <col min="8968" max="8968" width="13.5" style="71" bestFit="1" customWidth="1"/>
    <col min="8969" max="8969" width="12" style="71" customWidth="1"/>
    <col min="8970" max="9212" width="8.77734375" style="71"/>
    <col min="9213" max="9213" width="9.77734375" style="71" bestFit="1" customWidth="1"/>
    <col min="9214" max="9214" width="8.27734375" style="71" bestFit="1" customWidth="1"/>
    <col min="9215" max="9215" width="18.609375" style="71" customWidth="1"/>
    <col min="9216" max="9216" width="17.109375" style="71" customWidth="1"/>
    <col min="9217" max="9217" width="14.609375" style="71" bestFit="1" customWidth="1"/>
    <col min="9218" max="9218" width="8.77734375" style="71"/>
    <col min="9219" max="9219" width="3.77734375" style="71" customWidth="1"/>
    <col min="9220" max="9220" width="14.5" style="71" bestFit="1" customWidth="1"/>
    <col min="9221" max="9221" width="7.109375" style="71" bestFit="1" customWidth="1"/>
    <col min="9222" max="9222" width="8.609375" style="71" bestFit="1" customWidth="1"/>
    <col min="9223" max="9223" width="5" style="71" bestFit="1" customWidth="1"/>
    <col min="9224" max="9224" width="13.5" style="71" bestFit="1" customWidth="1"/>
    <col min="9225" max="9225" width="12" style="71" customWidth="1"/>
    <col min="9226" max="9468" width="8.77734375" style="71"/>
    <col min="9469" max="9469" width="9.77734375" style="71" bestFit="1" customWidth="1"/>
    <col min="9470" max="9470" width="8.27734375" style="71" bestFit="1" customWidth="1"/>
    <col min="9471" max="9471" width="18.609375" style="71" customWidth="1"/>
    <col min="9472" max="9472" width="17.109375" style="71" customWidth="1"/>
    <col min="9473" max="9473" width="14.609375" style="71" bestFit="1" customWidth="1"/>
    <col min="9474" max="9474" width="8.77734375" style="71"/>
    <col min="9475" max="9475" width="3.77734375" style="71" customWidth="1"/>
    <col min="9476" max="9476" width="14.5" style="71" bestFit="1" customWidth="1"/>
    <col min="9477" max="9477" width="7.109375" style="71" bestFit="1" customWidth="1"/>
    <col min="9478" max="9478" width="8.609375" style="71" bestFit="1" customWidth="1"/>
    <col min="9479" max="9479" width="5" style="71" bestFit="1" customWidth="1"/>
    <col min="9480" max="9480" width="13.5" style="71" bestFit="1" customWidth="1"/>
    <col min="9481" max="9481" width="12" style="71" customWidth="1"/>
    <col min="9482" max="9724" width="8.77734375" style="71"/>
    <col min="9725" max="9725" width="9.77734375" style="71" bestFit="1" customWidth="1"/>
    <col min="9726" max="9726" width="8.27734375" style="71" bestFit="1" customWidth="1"/>
    <col min="9727" max="9727" width="18.609375" style="71" customWidth="1"/>
    <col min="9728" max="9728" width="17.109375" style="71" customWidth="1"/>
    <col min="9729" max="9729" width="14.609375" style="71" bestFit="1" customWidth="1"/>
    <col min="9730" max="9730" width="8.77734375" style="71"/>
    <col min="9731" max="9731" width="3.77734375" style="71" customWidth="1"/>
    <col min="9732" max="9732" width="14.5" style="71" bestFit="1" customWidth="1"/>
    <col min="9733" max="9733" width="7.109375" style="71" bestFit="1" customWidth="1"/>
    <col min="9734" max="9734" width="8.609375" style="71" bestFit="1" customWidth="1"/>
    <col min="9735" max="9735" width="5" style="71" bestFit="1" customWidth="1"/>
    <col min="9736" max="9736" width="13.5" style="71" bestFit="1" customWidth="1"/>
    <col min="9737" max="9737" width="12" style="71" customWidth="1"/>
    <col min="9738" max="9980" width="8.77734375" style="71"/>
    <col min="9981" max="9981" width="9.77734375" style="71" bestFit="1" customWidth="1"/>
    <col min="9982" max="9982" width="8.27734375" style="71" bestFit="1" customWidth="1"/>
    <col min="9983" max="9983" width="18.609375" style="71" customWidth="1"/>
    <col min="9984" max="9984" width="17.109375" style="71" customWidth="1"/>
    <col min="9985" max="9985" width="14.609375" style="71" bestFit="1" customWidth="1"/>
    <col min="9986" max="9986" width="8.77734375" style="71"/>
    <col min="9987" max="9987" width="3.77734375" style="71" customWidth="1"/>
    <col min="9988" max="9988" width="14.5" style="71" bestFit="1" customWidth="1"/>
    <col min="9989" max="9989" width="7.109375" style="71" bestFit="1" customWidth="1"/>
    <col min="9990" max="9990" width="8.609375" style="71" bestFit="1" customWidth="1"/>
    <col min="9991" max="9991" width="5" style="71" bestFit="1" customWidth="1"/>
    <col min="9992" max="9992" width="13.5" style="71" bestFit="1" customWidth="1"/>
    <col min="9993" max="9993" width="12" style="71" customWidth="1"/>
    <col min="9994" max="10236" width="8.77734375" style="71"/>
    <col min="10237" max="10237" width="9.77734375" style="71" bestFit="1" customWidth="1"/>
    <col min="10238" max="10238" width="8.27734375" style="71" bestFit="1" customWidth="1"/>
    <col min="10239" max="10239" width="18.609375" style="71" customWidth="1"/>
    <col min="10240" max="10240" width="17.109375" style="71" customWidth="1"/>
    <col min="10241" max="10241" width="14.609375" style="71" bestFit="1" customWidth="1"/>
    <col min="10242" max="10242" width="8.77734375" style="71"/>
    <col min="10243" max="10243" width="3.77734375" style="71" customWidth="1"/>
    <col min="10244" max="10244" width="14.5" style="71" bestFit="1" customWidth="1"/>
    <col min="10245" max="10245" width="7.109375" style="71" bestFit="1" customWidth="1"/>
    <col min="10246" max="10246" width="8.609375" style="71" bestFit="1" customWidth="1"/>
    <col min="10247" max="10247" width="5" style="71" bestFit="1" customWidth="1"/>
    <col min="10248" max="10248" width="13.5" style="71" bestFit="1" customWidth="1"/>
    <col min="10249" max="10249" width="12" style="71" customWidth="1"/>
    <col min="10250" max="10492" width="8.77734375" style="71"/>
    <col min="10493" max="10493" width="9.77734375" style="71" bestFit="1" customWidth="1"/>
    <col min="10494" max="10494" width="8.27734375" style="71" bestFit="1" customWidth="1"/>
    <col min="10495" max="10495" width="18.609375" style="71" customWidth="1"/>
    <col min="10496" max="10496" width="17.109375" style="71" customWidth="1"/>
    <col min="10497" max="10497" width="14.609375" style="71" bestFit="1" customWidth="1"/>
    <col min="10498" max="10498" width="8.77734375" style="71"/>
    <col min="10499" max="10499" width="3.77734375" style="71" customWidth="1"/>
    <col min="10500" max="10500" width="14.5" style="71" bestFit="1" customWidth="1"/>
    <col min="10501" max="10501" width="7.109375" style="71" bestFit="1" customWidth="1"/>
    <col min="10502" max="10502" width="8.609375" style="71" bestFit="1" customWidth="1"/>
    <col min="10503" max="10503" width="5" style="71" bestFit="1" customWidth="1"/>
    <col min="10504" max="10504" width="13.5" style="71" bestFit="1" customWidth="1"/>
    <col min="10505" max="10505" width="12" style="71" customWidth="1"/>
    <col min="10506" max="10748" width="8.77734375" style="71"/>
    <col min="10749" max="10749" width="9.77734375" style="71" bestFit="1" customWidth="1"/>
    <col min="10750" max="10750" width="8.27734375" style="71" bestFit="1" customWidth="1"/>
    <col min="10751" max="10751" width="18.609375" style="71" customWidth="1"/>
    <col min="10752" max="10752" width="17.109375" style="71" customWidth="1"/>
    <col min="10753" max="10753" width="14.609375" style="71" bestFit="1" customWidth="1"/>
    <col min="10754" max="10754" width="8.77734375" style="71"/>
    <col min="10755" max="10755" width="3.77734375" style="71" customWidth="1"/>
    <col min="10756" max="10756" width="14.5" style="71" bestFit="1" customWidth="1"/>
    <col min="10757" max="10757" width="7.109375" style="71" bestFit="1" customWidth="1"/>
    <col min="10758" max="10758" width="8.609375" style="71" bestFit="1" customWidth="1"/>
    <col min="10759" max="10759" width="5" style="71" bestFit="1" customWidth="1"/>
    <col min="10760" max="10760" width="13.5" style="71" bestFit="1" customWidth="1"/>
    <col min="10761" max="10761" width="12" style="71" customWidth="1"/>
    <col min="10762" max="11004" width="8.77734375" style="71"/>
    <col min="11005" max="11005" width="9.77734375" style="71" bestFit="1" customWidth="1"/>
    <col min="11006" max="11006" width="8.27734375" style="71" bestFit="1" customWidth="1"/>
    <col min="11007" max="11007" width="18.609375" style="71" customWidth="1"/>
    <col min="11008" max="11008" width="17.109375" style="71" customWidth="1"/>
    <col min="11009" max="11009" width="14.609375" style="71" bestFit="1" customWidth="1"/>
    <col min="11010" max="11010" width="8.77734375" style="71"/>
    <col min="11011" max="11011" width="3.77734375" style="71" customWidth="1"/>
    <col min="11012" max="11012" width="14.5" style="71" bestFit="1" customWidth="1"/>
    <col min="11013" max="11013" width="7.109375" style="71" bestFit="1" customWidth="1"/>
    <col min="11014" max="11014" width="8.609375" style="71" bestFit="1" customWidth="1"/>
    <col min="11015" max="11015" width="5" style="71" bestFit="1" customWidth="1"/>
    <col min="11016" max="11016" width="13.5" style="71" bestFit="1" customWidth="1"/>
    <col min="11017" max="11017" width="12" style="71" customWidth="1"/>
    <col min="11018" max="11260" width="8.77734375" style="71"/>
    <col min="11261" max="11261" width="9.77734375" style="71" bestFit="1" customWidth="1"/>
    <col min="11262" max="11262" width="8.27734375" style="71" bestFit="1" customWidth="1"/>
    <col min="11263" max="11263" width="18.609375" style="71" customWidth="1"/>
    <col min="11264" max="11264" width="17.109375" style="71" customWidth="1"/>
    <col min="11265" max="11265" width="14.609375" style="71" bestFit="1" customWidth="1"/>
    <col min="11266" max="11266" width="8.77734375" style="71"/>
    <col min="11267" max="11267" width="3.77734375" style="71" customWidth="1"/>
    <col min="11268" max="11268" width="14.5" style="71" bestFit="1" customWidth="1"/>
    <col min="11269" max="11269" width="7.109375" style="71" bestFit="1" customWidth="1"/>
    <col min="11270" max="11270" width="8.609375" style="71" bestFit="1" customWidth="1"/>
    <col min="11271" max="11271" width="5" style="71" bestFit="1" customWidth="1"/>
    <col min="11272" max="11272" width="13.5" style="71" bestFit="1" customWidth="1"/>
    <col min="11273" max="11273" width="12" style="71" customWidth="1"/>
    <col min="11274" max="11516" width="8.77734375" style="71"/>
    <col min="11517" max="11517" width="9.77734375" style="71" bestFit="1" customWidth="1"/>
    <col min="11518" max="11518" width="8.27734375" style="71" bestFit="1" customWidth="1"/>
    <col min="11519" max="11519" width="18.609375" style="71" customWidth="1"/>
    <col min="11520" max="11520" width="17.109375" style="71" customWidth="1"/>
    <col min="11521" max="11521" width="14.609375" style="71" bestFit="1" customWidth="1"/>
    <col min="11522" max="11522" width="8.77734375" style="71"/>
    <col min="11523" max="11523" width="3.77734375" style="71" customWidth="1"/>
    <col min="11524" max="11524" width="14.5" style="71" bestFit="1" customWidth="1"/>
    <col min="11525" max="11525" width="7.109375" style="71" bestFit="1" customWidth="1"/>
    <col min="11526" max="11526" width="8.609375" style="71" bestFit="1" customWidth="1"/>
    <col min="11527" max="11527" width="5" style="71" bestFit="1" customWidth="1"/>
    <col min="11528" max="11528" width="13.5" style="71" bestFit="1" customWidth="1"/>
    <col min="11529" max="11529" width="12" style="71" customWidth="1"/>
    <col min="11530" max="11772" width="8.77734375" style="71"/>
    <col min="11773" max="11773" width="9.77734375" style="71" bestFit="1" customWidth="1"/>
    <col min="11774" max="11774" width="8.27734375" style="71" bestFit="1" customWidth="1"/>
    <col min="11775" max="11775" width="18.609375" style="71" customWidth="1"/>
    <col min="11776" max="11776" width="17.109375" style="71" customWidth="1"/>
    <col min="11777" max="11777" width="14.609375" style="71" bestFit="1" customWidth="1"/>
    <col min="11778" max="11778" width="8.77734375" style="71"/>
    <col min="11779" max="11779" width="3.77734375" style="71" customWidth="1"/>
    <col min="11780" max="11780" width="14.5" style="71" bestFit="1" customWidth="1"/>
    <col min="11781" max="11781" width="7.109375" style="71" bestFit="1" customWidth="1"/>
    <col min="11782" max="11782" width="8.609375" style="71" bestFit="1" customWidth="1"/>
    <col min="11783" max="11783" width="5" style="71" bestFit="1" customWidth="1"/>
    <col min="11784" max="11784" width="13.5" style="71" bestFit="1" customWidth="1"/>
    <col min="11785" max="11785" width="12" style="71" customWidth="1"/>
    <col min="11786" max="12028" width="8.77734375" style="71"/>
    <col min="12029" max="12029" width="9.77734375" style="71" bestFit="1" customWidth="1"/>
    <col min="12030" max="12030" width="8.27734375" style="71" bestFit="1" customWidth="1"/>
    <col min="12031" max="12031" width="18.609375" style="71" customWidth="1"/>
    <col min="12032" max="12032" width="17.109375" style="71" customWidth="1"/>
    <col min="12033" max="12033" width="14.609375" style="71" bestFit="1" customWidth="1"/>
    <col min="12034" max="12034" width="8.77734375" style="71"/>
    <col min="12035" max="12035" width="3.77734375" style="71" customWidth="1"/>
    <col min="12036" max="12036" width="14.5" style="71" bestFit="1" customWidth="1"/>
    <col min="12037" max="12037" width="7.109375" style="71" bestFit="1" customWidth="1"/>
    <col min="12038" max="12038" width="8.609375" style="71" bestFit="1" customWidth="1"/>
    <col min="12039" max="12039" width="5" style="71" bestFit="1" customWidth="1"/>
    <col min="12040" max="12040" width="13.5" style="71" bestFit="1" customWidth="1"/>
    <col min="12041" max="12041" width="12" style="71" customWidth="1"/>
    <col min="12042" max="12284" width="8.77734375" style="71"/>
    <col min="12285" max="12285" width="9.77734375" style="71" bestFit="1" customWidth="1"/>
    <col min="12286" max="12286" width="8.27734375" style="71" bestFit="1" customWidth="1"/>
    <col min="12287" max="12287" width="18.609375" style="71" customWidth="1"/>
    <col min="12288" max="12288" width="17.109375" style="71" customWidth="1"/>
    <col min="12289" max="12289" width="14.609375" style="71" bestFit="1" customWidth="1"/>
    <col min="12290" max="12290" width="8.77734375" style="71"/>
    <col min="12291" max="12291" width="3.77734375" style="71" customWidth="1"/>
    <col min="12292" max="12292" width="14.5" style="71" bestFit="1" customWidth="1"/>
    <col min="12293" max="12293" width="7.109375" style="71" bestFit="1" customWidth="1"/>
    <col min="12294" max="12294" width="8.609375" style="71" bestFit="1" customWidth="1"/>
    <col min="12295" max="12295" width="5" style="71" bestFit="1" customWidth="1"/>
    <col min="12296" max="12296" width="13.5" style="71" bestFit="1" customWidth="1"/>
    <col min="12297" max="12297" width="12" style="71" customWidth="1"/>
    <col min="12298" max="12540" width="8.77734375" style="71"/>
    <col min="12541" max="12541" width="9.77734375" style="71" bestFit="1" customWidth="1"/>
    <col min="12542" max="12542" width="8.27734375" style="71" bestFit="1" customWidth="1"/>
    <col min="12543" max="12543" width="18.609375" style="71" customWidth="1"/>
    <col min="12544" max="12544" width="17.109375" style="71" customWidth="1"/>
    <col min="12545" max="12545" width="14.609375" style="71" bestFit="1" customWidth="1"/>
    <col min="12546" max="12546" width="8.77734375" style="71"/>
    <col min="12547" max="12547" width="3.77734375" style="71" customWidth="1"/>
    <col min="12548" max="12548" width="14.5" style="71" bestFit="1" customWidth="1"/>
    <col min="12549" max="12549" width="7.109375" style="71" bestFit="1" customWidth="1"/>
    <col min="12550" max="12550" width="8.609375" style="71" bestFit="1" customWidth="1"/>
    <col min="12551" max="12551" width="5" style="71" bestFit="1" customWidth="1"/>
    <col min="12552" max="12552" width="13.5" style="71" bestFit="1" customWidth="1"/>
    <col min="12553" max="12553" width="12" style="71" customWidth="1"/>
    <col min="12554" max="12796" width="8.77734375" style="71"/>
    <col min="12797" max="12797" width="9.77734375" style="71" bestFit="1" customWidth="1"/>
    <col min="12798" max="12798" width="8.27734375" style="71" bestFit="1" customWidth="1"/>
    <col min="12799" max="12799" width="18.609375" style="71" customWidth="1"/>
    <col min="12800" max="12800" width="17.109375" style="71" customWidth="1"/>
    <col min="12801" max="12801" width="14.609375" style="71" bestFit="1" customWidth="1"/>
    <col min="12802" max="12802" width="8.77734375" style="71"/>
    <col min="12803" max="12803" width="3.77734375" style="71" customWidth="1"/>
    <col min="12804" max="12804" width="14.5" style="71" bestFit="1" customWidth="1"/>
    <col min="12805" max="12805" width="7.109375" style="71" bestFit="1" customWidth="1"/>
    <col min="12806" max="12806" width="8.609375" style="71" bestFit="1" customWidth="1"/>
    <col min="12807" max="12807" width="5" style="71" bestFit="1" customWidth="1"/>
    <col min="12808" max="12808" width="13.5" style="71" bestFit="1" customWidth="1"/>
    <col min="12809" max="12809" width="12" style="71" customWidth="1"/>
    <col min="12810" max="13052" width="8.77734375" style="71"/>
    <col min="13053" max="13053" width="9.77734375" style="71" bestFit="1" customWidth="1"/>
    <col min="13054" max="13054" width="8.27734375" style="71" bestFit="1" customWidth="1"/>
    <col min="13055" max="13055" width="18.609375" style="71" customWidth="1"/>
    <col min="13056" max="13056" width="17.109375" style="71" customWidth="1"/>
    <col min="13057" max="13057" width="14.609375" style="71" bestFit="1" customWidth="1"/>
    <col min="13058" max="13058" width="8.77734375" style="71"/>
    <col min="13059" max="13059" width="3.77734375" style="71" customWidth="1"/>
    <col min="13060" max="13060" width="14.5" style="71" bestFit="1" customWidth="1"/>
    <col min="13061" max="13061" width="7.109375" style="71" bestFit="1" customWidth="1"/>
    <col min="13062" max="13062" width="8.609375" style="71" bestFit="1" customWidth="1"/>
    <col min="13063" max="13063" width="5" style="71" bestFit="1" customWidth="1"/>
    <col min="13064" max="13064" width="13.5" style="71" bestFit="1" customWidth="1"/>
    <col min="13065" max="13065" width="12" style="71" customWidth="1"/>
    <col min="13066" max="13308" width="8.77734375" style="71"/>
    <col min="13309" max="13309" width="9.77734375" style="71" bestFit="1" customWidth="1"/>
    <col min="13310" max="13310" width="8.27734375" style="71" bestFit="1" customWidth="1"/>
    <col min="13311" max="13311" width="18.609375" style="71" customWidth="1"/>
    <col min="13312" max="13312" width="17.109375" style="71" customWidth="1"/>
    <col min="13313" max="13313" width="14.609375" style="71" bestFit="1" customWidth="1"/>
    <col min="13314" max="13314" width="8.77734375" style="71"/>
    <col min="13315" max="13315" width="3.77734375" style="71" customWidth="1"/>
    <col min="13316" max="13316" width="14.5" style="71" bestFit="1" customWidth="1"/>
    <col min="13317" max="13317" width="7.109375" style="71" bestFit="1" customWidth="1"/>
    <col min="13318" max="13318" width="8.609375" style="71" bestFit="1" customWidth="1"/>
    <col min="13319" max="13319" width="5" style="71" bestFit="1" customWidth="1"/>
    <col min="13320" max="13320" width="13.5" style="71" bestFit="1" customWidth="1"/>
    <col min="13321" max="13321" width="12" style="71" customWidth="1"/>
    <col min="13322" max="13564" width="8.77734375" style="71"/>
    <col min="13565" max="13565" width="9.77734375" style="71" bestFit="1" customWidth="1"/>
    <col min="13566" max="13566" width="8.27734375" style="71" bestFit="1" customWidth="1"/>
    <col min="13567" max="13567" width="18.609375" style="71" customWidth="1"/>
    <col min="13568" max="13568" width="17.109375" style="71" customWidth="1"/>
    <col min="13569" max="13569" width="14.609375" style="71" bestFit="1" customWidth="1"/>
    <col min="13570" max="13570" width="8.77734375" style="71"/>
    <col min="13571" max="13571" width="3.77734375" style="71" customWidth="1"/>
    <col min="13572" max="13572" width="14.5" style="71" bestFit="1" customWidth="1"/>
    <col min="13573" max="13573" width="7.109375" style="71" bestFit="1" customWidth="1"/>
    <col min="13574" max="13574" width="8.609375" style="71" bestFit="1" customWidth="1"/>
    <col min="13575" max="13575" width="5" style="71" bestFit="1" customWidth="1"/>
    <col min="13576" max="13576" width="13.5" style="71" bestFit="1" customWidth="1"/>
    <col min="13577" max="13577" width="12" style="71" customWidth="1"/>
    <col min="13578" max="13820" width="8.77734375" style="71"/>
    <col min="13821" max="13821" width="9.77734375" style="71" bestFit="1" customWidth="1"/>
    <col min="13822" max="13822" width="8.27734375" style="71" bestFit="1" customWidth="1"/>
    <col min="13823" max="13823" width="18.609375" style="71" customWidth="1"/>
    <col min="13824" max="13824" width="17.109375" style="71" customWidth="1"/>
    <col min="13825" max="13825" width="14.609375" style="71" bestFit="1" customWidth="1"/>
    <col min="13826" max="13826" width="8.77734375" style="71"/>
    <col min="13827" max="13827" width="3.77734375" style="71" customWidth="1"/>
    <col min="13828" max="13828" width="14.5" style="71" bestFit="1" customWidth="1"/>
    <col min="13829" max="13829" width="7.109375" style="71" bestFit="1" customWidth="1"/>
    <col min="13830" max="13830" width="8.609375" style="71" bestFit="1" customWidth="1"/>
    <col min="13831" max="13831" width="5" style="71" bestFit="1" customWidth="1"/>
    <col min="13832" max="13832" width="13.5" style="71" bestFit="1" customWidth="1"/>
    <col min="13833" max="13833" width="12" style="71" customWidth="1"/>
    <col min="13834" max="14076" width="8.77734375" style="71"/>
    <col min="14077" max="14077" width="9.77734375" style="71" bestFit="1" customWidth="1"/>
    <col min="14078" max="14078" width="8.27734375" style="71" bestFit="1" customWidth="1"/>
    <col min="14079" max="14079" width="18.609375" style="71" customWidth="1"/>
    <col min="14080" max="14080" width="17.109375" style="71" customWidth="1"/>
    <col min="14081" max="14081" width="14.609375" style="71" bestFit="1" customWidth="1"/>
    <col min="14082" max="14082" width="8.77734375" style="71"/>
    <col min="14083" max="14083" width="3.77734375" style="71" customWidth="1"/>
    <col min="14084" max="14084" width="14.5" style="71" bestFit="1" customWidth="1"/>
    <col min="14085" max="14085" width="7.109375" style="71" bestFit="1" customWidth="1"/>
    <col min="14086" max="14086" width="8.609375" style="71" bestFit="1" customWidth="1"/>
    <col min="14087" max="14087" width="5" style="71" bestFit="1" customWidth="1"/>
    <col min="14088" max="14088" width="13.5" style="71" bestFit="1" customWidth="1"/>
    <col min="14089" max="14089" width="12" style="71" customWidth="1"/>
    <col min="14090" max="14332" width="8.77734375" style="71"/>
    <col min="14333" max="14333" width="9.77734375" style="71" bestFit="1" customWidth="1"/>
    <col min="14334" max="14334" width="8.27734375" style="71" bestFit="1" customWidth="1"/>
    <col min="14335" max="14335" width="18.609375" style="71" customWidth="1"/>
    <col min="14336" max="14336" width="17.109375" style="71" customWidth="1"/>
    <col min="14337" max="14337" width="14.609375" style="71" bestFit="1" customWidth="1"/>
    <col min="14338" max="14338" width="8.77734375" style="71"/>
    <col min="14339" max="14339" width="3.77734375" style="71" customWidth="1"/>
    <col min="14340" max="14340" width="14.5" style="71" bestFit="1" customWidth="1"/>
    <col min="14341" max="14341" width="7.109375" style="71" bestFit="1" customWidth="1"/>
    <col min="14342" max="14342" width="8.609375" style="71" bestFit="1" customWidth="1"/>
    <col min="14343" max="14343" width="5" style="71" bestFit="1" customWidth="1"/>
    <col min="14344" max="14344" width="13.5" style="71" bestFit="1" customWidth="1"/>
    <col min="14345" max="14345" width="12" style="71" customWidth="1"/>
    <col min="14346" max="14588" width="8.77734375" style="71"/>
    <col min="14589" max="14589" width="9.77734375" style="71" bestFit="1" customWidth="1"/>
    <col min="14590" max="14590" width="8.27734375" style="71" bestFit="1" customWidth="1"/>
    <col min="14591" max="14591" width="18.609375" style="71" customWidth="1"/>
    <col min="14592" max="14592" width="17.109375" style="71" customWidth="1"/>
    <col min="14593" max="14593" width="14.609375" style="71" bestFit="1" customWidth="1"/>
    <col min="14594" max="14594" width="8.77734375" style="71"/>
    <col min="14595" max="14595" width="3.77734375" style="71" customWidth="1"/>
    <col min="14596" max="14596" width="14.5" style="71" bestFit="1" customWidth="1"/>
    <col min="14597" max="14597" width="7.109375" style="71" bestFit="1" customWidth="1"/>
    <col min="14598" max="14598" width="8.609375" style="71" bestFit="1" customWidth="1"/>
    <col min="14599" max="14599" width="5" style="71" bestFit="1" customWidth="1"/>
    <col min="14600" max="14600" width="13.5" style="71" bestFit="1" customWidth="1"/>
    <col min="14601" max="14601" width="12" style="71" customWidth="1"/>
    <col min="14602" max="14844" width="8.77734375" style="71"/>
    <col min="14845" max="14845" width="9.77734375" style="71" bestFit="1" customWidth="1"/>
    <col min="14846" max="14846" width="8.27734375" style="71" bestFit="1" customWidth="1"/>
    <col min="14847" max="14847" width="18.609375" style="71" customWidth="1"/>
    <col min="14848" max="14848" width="17.109375" style="71" customWidth="1"/>
    <col min="14849" max="14849" width="14.609375" style="71" bestFit="1" customWidth="1"/>
    <col min="14850" max="14850" width="8.77734375" style="71"/>
    <col min="14851" max="14851" width="3.77734375" style="71" customWidth="1"/>
    <col min="14852" max="14852" width="14.5" style="71" bestFit="1" customWidth="1"/>
    <col min="14853" max="14853" width="7.109375" style="71" bestFit="1" customWidth="1"/>
    <col min="14854" max="14854" width="8.609375" style="71" bestFit="1" customWidth="1"/>
    <col min="14855" max="14855" width="5" style="71" bestFit="1" customWidth="1"/>
    <col min="14856" max="14856" width="13.5" style="71" bestFit="1" customWidth="1"/>
    <col min="14857" max="14857" width="12" style="71" customWidth="1"/>
    <col min="14858" max="15100" width="8.77734375" style="71"/>
    <col min="15101" max="15101" width="9.77734375" style="71" bestFit="1" customWidth="1"/>
    <col min="15102" max="15102" width="8.27734375" style="71" bestFit="1" customWidth="1"/>
    <col min="15103" max="15103" width="18.609375" style="71" customWidth="1"/>
    <col min="15104" max="15104" width="17.109375" style="71" customWidth="1"/>
    <col min="15105" max="15105" width="14.609375" style="71" bestFit="1" customWidth="1"/>
    <col min="15106" max="15106" width="8.77734375" style="71"/>
    <col min="15107" max="15107" width="3.77734375" style="71" customWidth="1"/>
    <col min="15108" max="15108" width="14.5" style="71" bestFit="1" customWidth="1"/>
    <col min="15109" max="15109" width="7.109375" style="71" bestFit="1" customWidth="1"/>
    <col min="15110" max="15110" width="8.609375" style="71" bestFit="1" customWidth="1"/>
    <col min="15111" max="15111" width="5" style="71" bestFit="1" customWidth="1"/>
    <col min="15112" max="15112" width="13.5" style="71" bestFit="1" customWidth="1"/>
    <col min="15113" max="15113" width="12" style="71" customWidth="1"/>
    <col min="15114" max="15356" width="8.77734375" style="71"/>
    <col min="15357" max="15357" width="9.77734375" style="71" bestFit="1" customWidth="1"/>
    <col min="15358" max="15358" width="8.27734375" style="71" bestFit="1" customWidth="1"/>
    <col min="15359" max="15359" width="18.609375" style="71" customWidth="1"/>
    <col min="15360" max="15360" width="17.109375" style="71" customWidth="1"/>
    <col min="15361" max="15361" width="14.609375" style="71" bestFit="1" customWidth="1"/>
    <col min="15362" max="15362" width="8.77734375" style="71"/>
    <col min="15363" max="15363" width="3.77734375" style="71" customWidth="1"/>
    <col min="15364" max="15364" width="14.5" style="71" bestFit="1" customWidth="1"/>
    <col min="15365" max="15365" width="7.109375" style="71" bestFit="1" customWidth="1"/>
    <col min="15366" max="15366" width="8.609375" style="71" bestFit="1" customWidth="1"/>
    <col min="15367" max="15367" width="5" style="71" bestFit="1" customWidth="1"/>
    <col min="15368" max="15368" width="13.5" style="71" bestFit="1" customWidth="1"/>
    <col min="15369" max="15369" width="12" style="71" customWidth="1"/>
    <col min="15370" max="15612" width="8.77734375" style="71"/>
    <col min="15613" max="15613" width="9.77734375" style="71" bestFit="1" customWidth="1"/>
    <col min="15614" max="15614" width="8.27734375" style="71" bestFit="1" customWidth="1"/>
    <col min="15615" max="15615" width="18.609375" style="71" customWidth="1"/>
    <col min="15616" max="15616" width="17.109375" style="71" customWidth="1"/>
    <col min="15617" max="15617" width="14.609375" style="71" bestFit="1" customWidth="1"/>
    <col min="15618" max="15618" width="8.77734375" style="71"/>
    <col min="15619" max="15619" width="3.77734375" style="71" customWidth="1"/>
    <col min="15620" max="15620" width="14.5" style="71" bestFit="1" customWidth="1"/>
    <col min="15621" max="15621" width="7.109375" style="71" bestFit="1" customWidth="1"/>
    <col min="15622" max="15622" width="8.609375" style="71" bestFit="1" customWidth="1"/>
    <col min="15623" max="15623" width="5" style="71" bestFit="1" customWidth="1"/>
    <col min="15624" max="15624" width="13.5" style="71" bestFit="1" customWidth="1"/>
    <col min="15625" max="15625" width="12" style="71" customWidth="1"/>
    <col min="15626" max="15868" width="8.77734375" style="71"/>
    <col min="15869" max="15869" width="9.77734375" style="71" bestFit="1" customWidth="1"/>
    <col min="15870" max="15870" width="8.27734375" style="71" bestFit="1" customWidth="1"/>
    <col min="15871" max="15871" width="18.609375" style="71" customWidth="1"/>
    <col min="15872" max="15872" width="17.109375" style="71" customWidth="1"/>
    <col min="15873" max="15873" width="14.609375" style="71" bestFit="1" customWidth="1"/>
    <col min="15874" max="15874" width="8.77734375" style="71"/>
    <col min="15875" max="15875" width="3.77734375" style="71" customWidth="1"/>
    <col min="15876" max="15876" width="14.5" style="71" bestFit="1" customWidth="1"/>
    <col min="15877" max="15877" width="7.109375" style="71" bestFit="1" customWidth="1"/>
    <col min="15878" max="15878" width="8.609375" style="71" bestFit="1" customWidth="1"/>
    <col min="15879" max="15879" width="5" style="71" bestFit="1" customWidth="1"/>
    <col min="15880" max="15880" width="13.5" style="71" bestFit="1" customWidth="1"/>
    <col min="15881" max="15881" width="12" style="71" customWidth="1"/>
    <col min="15882" max="16124" width="8.77734375" style="71"/>
    <col min="16125" max="16125" width="9.77734375" style="71" bestFit="1" customWidth="1"/>
    <col min="16126" max="16126" width="8.27734375" style="71" bestFit="1" customWidth="1"/>
    <col min="16127" max="16127" width="18.609375" style="71" customWidth="1"/>
    <col min="16128" max="16128" width="17.109375" style="71" customWidth="1"/>
    <col min="16129" max="16129" width="14.609375" style="71" bestFit="1" customWidth="1"/>
    <col min="16130" max="16130" width="8.77734375" style="71"/>
    <col min="16131" max="16131" width="3.77734375" style="71" customWidth="1"/>
    <col min="16132" max="16132" width="14.5" style="71" bestFit="1" customWidth="1"/>
    <col min="16133" max="16133" width="7.109375" style="71" bestFit="1" customWidth="1"/>
    <col min="16134" max="16134" width="8.609375" style="71" bestFit="1" customWidth="1"/>
    <col min="16135" max="16135" width="5" style="71" bestFit="1" customWidth="1"/>
    <col min="16136" max="16136" width="13.5" style="71" bestFit="1" customWidth="1"/>
    <col min="16137" max="16137" width="12" style="71" customWidth="1"/>
    <col min="16138" max="16378" width="8.77734375" style="71"/>
    <col min="16379" max="16384" width="9" style="71" customWidth="1"/>
  </cols>
  <sheetData>
    <row r="9" spans="1:3">
      <c r="A9" s="722" t="s">
        <v>238</v>
      </c>
      <c r="B9" s="722"/>
      <c r="C9" s="722"/>
    </row>
    <row r="11" spans="1:3">
      <c r="A11" s="75" t="s">
        <v>35</v>
      </c>
      <c r="B11" s="76" t="s">
        <v>144</v>
      </c>
      <c r="C11" s="77"/>
    </row>
    <row r="12" spans="1:3">
      <c r="A12" s="83">
        <v>1</v>
      </c>
      <c r="B12" s="79" t="s">
        <v>146</v>
      </c>
      <c r="C12" s="86" t="str">
        <f>'Văn phòng'!E21&amp;" - "&amp;'Văn phòng'!E22</f>
        <v xml:space="preserve"> - SĐT: 0984888760</v>
      </c>
    </row>
    <row r="13" spans="1:3">
      <c r="A13" s="83">
        <f>A12+1</f>
        <v>2</v>
      </c>
      <c r="B13" s="79" t="s">
        <v>175</v>
      </c>
      <c r="C13" s="112">
        <f>'Văn phòng'!E40</f>
        <v>170000</v>
      </c>
    </row>
    <row r="14" spans="1:3">
      <c r="A14" s="83">
        <f t="shared" ref="A14:A30" si="0">A13+1</f>
        <v>3</v>
      </c>
      <c r="B14" s="79" t="s">
        <v>234</v>
      </c>
      <c r="C14" s="112">
        <f>'Văn phòng'!E41</f>
        <v>153000</v>
      </c>
    </row>
    <row r="15" spans="1:3">
      <c r="A15" s="83">
        <f t="shared" si="0"/>
        <v>4</v>
      </c>
      <c r="B15" s="79" t="s">
        <v>148</v>
      </c>
      <c r="C15" s="86" t="str">
        <f>'Văn phòng'!E23</f>
        <v xml:space="preserve">Đang giao dịch </v>
      </c>
    </row>
    <row r="16" spans="1:3">
      <c r="A16" s="83">
        <f t="shared" si="0"/>
        <v>5</v>
      </c>
      <c r="B16" s="79" t="s">
        <v>150</v>
      </c>
      <c r="C16" s="86" t="str">
        <f>'Văn phòng'!E24</f>
        <v>Tháng 5/2026</v>
      </c>
    </row>
    <row r="17" spans="1:5">
      <c r="A17" s="83">
        <f t="shared" si="0"/>
        <v>6</v>
      </c>
      <c r="B17" s="79" t="s">
        <v>151</v>
      </c>
      <c r="C17" s="86" t="str">
        <f>'Văn phòng'!E25</f>
        <v>Giao dịch bình thường trên thị trường</v>
      </c>
    </row>
    <row r="18" spans="1:5">
      <c r="A18" s="83">
        <f t="shared" si="0"/>
        <v>7</v>
      </c>
      <c r="B18" s="79" t="s">
        <v>153</v>
      </c>
      <c r="C18" s="86" t="str">
        <f>'Văn phòng'!E26</f>
        <v>Có Giấy chứng nhận Quyền sử dụng đất</v>
      </c>
    </row>
    <row r="19" spans="1:5">
      <c r="A19" s="83">
        <f t="shared" si="0"/>
        <v>8</v>
      </c>
      <c r="B19" s="79" t="s">
        <v>155</v>
      </c>
      <c r="C19" s="86" t="str">
        <f>'Văn phòng'!E27</f>
        <v>Đất khu công nghiệp</v>
      </c>
    </row>
    <row r="20" spans="1:5">
      <c r="A20" s="83">
        <f t="shared" si="0"/>
        <v>9</v>
      </c>
      <c r="B20" s="136" t="s">
        <v>157</v>
      </c>
      <c r="C20" s="175">
        <f>'Văn phòng'!E28</f>
        <v>0</v>
      </c>
    </row>
    <row r="21" spans="1:5">
      <c r="A21" s="83">
        <f t="shared" si="0"/>
        <v>10</v>
      </c>
      <c r="B21" s="176" t="s">
        <v>158</v>
      </c>
      <c r="C21" s="86" t="str">
        <f>'Văn phòng'!E29</f>
        <v>Tiếp giáp đường Lê Nin</v>
      </c>
    </row>
    <row r="22" spans="1:5" s="99" customFormat="1" hidden="1">
      <c r="A22" s="100">
        <f t="shared" si="0"/>
        <v>11</v>
      </c>
      <c r="B22" s="93" t="s">
        <v>159</v>
      </c>
      <c r="C22" s="94" t="str">
        <f>'Văn phòng'!E30</f>
        <v>15m</v>
      </c>
    </row>
    <row r="23" spans="1:5">
      <c r="A23" s="83">
        <v>11</v>
      </c>
      <c r="B23" s="79" t="s">
        <v>162</v>
      </c>
      <c r="C23" s="177">
        <f>'Văn phòng'!E31</f>
        <v>600</v>
      </c>
    </row>
    <row r="24" spans="1:5" s="99" customFormat="1" hidden="1">
      <c r="A24" s="100">
        <f t="shared" si="0"/>
        <v>12</v>
      </c>
      <c r="B24" s="93" t="s">
        <v>163</v>
      </c>
      <c r="C24" s="94">
        <f>'Văn phòng'!E32</f>
        <v>150</v>
      </c>
    </row>
    <row r="25" spans="1:5">
      <c r="A25" s="83">
        <v>12</v>
      </c>
      <c r="B25" s="79" t="s">
        <v>165</v>
      </c>
      <c r="C25" s="86" t="str">
        <f>'Văn phòng'!E34</f>
        <v>01 mặt tiền</v>
      </c>
    </row>
    <row r="26" spans="1:5" hidden="1">
      <c r="A26" s="83">
        <f t="shared" si="0"/>
        <v>13</v>
      </c>
      <c r="B26" s="79" t="s">
        <v>167</v>
      </c>
      <c r="C26" s="86" t="e">
        <f>'Văn phòng'!#REF!</f>
        <v>#REF!</v>
      </c>
      <c r="D26" s="101"/>
    </row>
    <row r="27" spans="1:5">
      <c r="A27" s="83">
        <v>13</v>
      </c>
      <c r="B27" s="176" t="s">
        <v>168</v>
      </c>
      <c r="C27" s="86" t="str">
        <f>'Văn phòng'!E35</f>
        <v>HTKT hoàn thiện</v>
      </c>
      <c r="D27" s="101"/>
    </row>
    <row r="28" spans="1:5" s="99" customFormat="1" ht="28" hidden="1">
      <c r="A28" s="100">
        <f t="shared" si="0"/>
        <v>14</v>
      </c>
      <c r="B28" s="93" t="s">
        <v>235</v>
      </c>
      <c r="C28" s="178" t="str">
        <f>'Văn phòng'!E36</f>
        <v>./.</v>
      </c>
    </row>
    <row r="29" spans="1:5">
      <c r="A29" s="83">
        <v>14</v>
      </c>
      <c r="B29" s="79" t="s">
        <v>170</v>
      </c>
      <c r="C29" s="86" t="e">
        <f>'Văn phòng'!#REF!</f>
        <v>#REF!</v>
      </c>
    </row>
    <row r="30" spans="1:5" s="99" customFormat="1" hidden="1">
      <c r="A30" s="100">
        <f t="shared" si="0"/>
        <v>15</v>
      </c>
      <c r="B30" s="93" t="s">
        <v>171</v>
      </c>
      <c r="C30" s="94" t="e">
        <f>'Văn phòng'!#REF!</f>
        <v>#REF!</v>
      </c>
      <c r="E30" s="102"/>
    </row>
    <row r="31" spans="1:5">
      <c r="A31" s="83">
        <v>15</v>
      </c>
      <c r="B31" s="79" t="s">
        <v>172</v>
      </c>
      <c r="C31" s="86" t="str">
        <f>'Văn phòng'!E37</f>
        <v>Đất trống</v>
      </c>
    </row>
    <row r="32" spans="1:5">
      <c r="A32" s="110" t="s">
        <v>36</v>
      </c>
      <c r="B32" s="111" t="s">
        <v>236</v>
      </c>
      <c r="C32" s="89"/>
    </row>
    <row r="33" spans="1:8" ht="285" customHeight="1">
      <c r="A33" s="78"/>
      <c r="B33" s="726"/>
      <c r="C33" s="727"/>
      <c r="D33" s="68"/>
    </row>
    <row r="34" spans="1:8">
      <c r="A34" s="74"/>
      <c r="B34" s="179"/>
      <c r="C34" s="180"/>
    </row>
    <row r="35" spans="1:8" ht="15.35" hidden="1">
      <c r="A35" s="74"/>
      <c r="B35" s="179"/>
      <c r="C35" s="181" t="str">
        <f>[170]KHTĐG!D33</f>
        <v>Hà Nội, ngày 21 tháng 7 năm 2025</v>
      </c>
    </row>
    <row r="36" spans="1:8" ht="15">
      <c r="A36" s="74"/>
      <c r="B36" s="179"/>
      <c r="C36" s="70" t="s">
        <v>237</v>
      </c>
    </row>
    <row r="37" spans="1:8" ht="15.35">
      <c r="A37" s="74"/>
      <c r="B37" s="179"/>
      <c r="C37" s="69"/>
    </row>
    <row r="38" spans="1:8" ht="15.35">
      <c r="A38" s="74"/>
      <c r="B38" s="179"/>
      <c r="C38" s="69"/>
    </row>
    <row r="39" spans="1:8" ht="15.35">
      <c r="A39" s="74"/>
      <c r="B39" s="179"/>
      <c r="C39" s="69"/>
    </row>
    <row r="40" spans="1:8" s="123" customFormat="1" ht="15.35">
      <c r="A40" s="122"/>
      <c r="C40" s="69"/>
      <c r="D40" s="71"/>
      <c r="E40" s="126"/>
      <c r="F40" s="126"/>
      <c r="G40" s="126"/>
      <c r="H40" s="126"/>
    </row>
    <row r="41" spans="1:8" ht="15">
      <c r="C41" s="70" t="str">
        <f>[170]KHTĐG!B27</f>
        <v>Trương Thị Diệp</v>
      </c>
    </row>
    <row r="56" spans="1:11" s="73" customFormat="1">
      <c r="A56" s="71"/>
      <c r="B56" s="72"/>
      <c r="D56" s="71"/>
      <c r="E56" s="71"/>
      <c r="F56" s="71"/>
      <c r="G56" s="71"/>
      <c r="H56" s="71"/>
      <c r="I56" s="71"/>
      <c r="J56" s="71"/>
      <c r="K56" s="71"/>
    </row>
  </sheetData>
  <mergeCells count="2">
    <mergeCell ref="A9:C9"/>
    <mergeCell ref="B33:C33"/>
  </mergeCells>
  <pageMargins left="0.7" right="0.7" top="0.38" bottom="0.27" header="0.3" footer="0.3"/>
  <pageSetup paperSize="9" scale="9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AFA8C-F6B1-43F2-8D44-9437ED15BA3E}">
  <dimension ref="A1:I52"/>
  <sheetViews>
    <sheetView topLeftCell="A36" workbookViewId="0">
      <selection activeCell="D52" sqref="D52"/>
    </sheetView>
  </sheetViews>
  <sheetFormatPr defaultRowHeight="15.35"/>
  <cols>
    <col min="1" max="1" width="11.109375" style="408" customWidth="1"/>
    <col min="2" max="2" width="8.88671875" style="408"/>
    <col min="3" max="3" width="41.5" style="408" customWidth="1"/>
    <col min="4" max="4" width="13.609375" style="408" customWidth="1"/>
    <col min="5" max="5" width="11.38671875" style="436" customWidth="1"/>
    <col min="6" max="6" width="8.88671875" style="408"/>
    <col min="7" max="7" width="19.109375" style="408" customWidth="1"/>
    <col min="8" max="16384" width="8.88671875" style="408"/>
  </cols>
  <sheetData>
    <row r="1" spans="1:5" ht="41" customHeight="1">
      <c r="A1" s="605" t="s">
        <v>520</v>
      </c>
      <c r="B1" s="606"/>
      <c r="C1" s="606"/>
      <c r="D1" s="606"/>
      <c r="E1" s="607"/>
    </row>
    <row r="2" spans="1:5" ht="15" customHeight="1">
      <c r="A2" s="608"/>
      <c r="B2" s="609"/>
      <c r="C2" s="609"/>
      <c r="D2" s="409" t="s">
        <v>389</v>
      </c>
      <c r="E2" s="410" t="s">
        <v>390</v>
      </c>
    </row>
    <row r="3" spans="1:5" ht="15" customHeight="1">
      <c r="A3" s="610" t="s">
        <v>391</v>
      </c>
      <c r="B3" s="611"/>
      <c r="C3" s="411" t="s">
        <v>392</v>
      </c>
      <c r="D3" s="412">
        <v>2107.1</v>
      </c>
      <c r="E3" s="413" t="s">
        <v>199</v>
      </c>
    </row>
    <row r="4" spans="1:5" ht="15" customHeight="1">
      <c r="A4" s="612"/>
      <c r="B4" s="613"/>
      <c r="C4" s="411" t="s">
        <v>393</v>
      </c>
      <c r="D4" s="412">
        <v>1156</v>
      </c>
      <c r="E4" s="413" t="s">
        <v>199</v>
      </c>
    </row>
    <row r="5" spans="1:5" ht="15" customHeight="1">
      <c r="A5" s="612"/>
      <c r="B5" s="613"/>
      <c r="C5" s="411" t="s">
        <v>394</v>
      </c>
      <c r="D5" s="414">
        <f>D4/D3</f>
        <v>0.54862132789141471</v>
      </c>
      <c r="E5" s="413" t="s">
        <v>192</v>
      </c>
    </row>
    <row r="6" spans="1:5" ht="15" customHeight="1">
      <c r="A6" s="612"/>
      <c r="B6" s="613"/>
      <c r="C6" s="411" t="s">
        <v>395</v>
      </c>
      <c r="D6" s="415">
        <v>2011</v>
      </c>
      <c r="E6" s="413"/>
    </row>
    <row r="7" spans="1:5" ht="15" customHeight="1">
      <c r="A7" s="612"/>
      <c r="B7" s="613"/>
      <c r="C7" s="411" t="s">
        <v>396</v>
      </c>
      <c r="D7" s="415">
        <v>1038</v>
      </c>
      <c r="E7" s="413"/>
    </row>
    <row r="8" spans="1:5" ht="15" customHeight="1">
      <c r="A8" s="612"/>
      <c r="B8" s="613"/>
      <c r="C8" s="411" t="s">
        <v>397</v>
      </c>
      <c r="D8" s="415">
        <v>1154</v>
      </c>
      <c r="E8" s="413" t="s">
        <v>199</v>
      </c>
    </row>
    <row r="9" spans="1:5" ht="15" customHeight="1">
      <c r="A9" s="612"/>
      <c r="B9" s="613"/>
      <c r="C9" s="411" t="s">
        <v>398</v>
      </c>
      <c r="D9" s="415">
        <v>346</v>
      </c>
      <c r="E9" s="413"/>
    </row>
    <row r="10" spans="1:5" ht="15" customHeight="1">
      <c r="A10" s="612"/>
      <c r="B10" s="613"/>
      <c r="C10" s="411" t="s">
        <v>399</v>
      </c>
      <c r="D10" s="416">
        <v>15</v>
      </c>
      <c r="E10" s="413" t="s">
        <v>400</v>
      </c>
    </row>
    <row r="11" spans="1:5" ht="15" customHeight="1">
      <c r="A11" s="612"/>
      <c r="B11" s="613"/>
      <c r="C11" s="411" t="s">
        <v>401</v>
      </c>
      <c r="D11" s="416">
        <v>2</v>
      </c>
      <c r="E11" s="413" t="s">
        <v>400</v>
      </c>
    </row>
    <row r="12" spans="1:5" ht="15" customHeight="1">
      <c r="A12" s="612"/>
      <c r="B12" s="613"/>
      <c r="C12" s="417" t="s">
        <v>402</v>
      </c>
      <c r="D12" s="418">
        <f>D28+D42</f>
        <v>12262.730000000003</v>
      </c>
      <c r="E12" s="419" t="s">
        <v>199</v>
      </c>
    </row>
    <row r="13" spans="1:5" ht="15" customHeight="1">
      <c r="A13" s="612"/>
      <c r="B13" s="613"/>
      <c r="C13" s="411" t="s">
        <v>403</v>
      </c>
      <c r="D13" s="420">
        <f>D17+D20+D21+D22+D25</f>
        <v>273</v>
      </c>
      <c r="E13" s="413" t="s">
        <v>404</v>
      </c>
    </row>
    <row r="14" spans="1:5" ht="15" customHeight="1">
      <c r="A14" s="612"/>
      <c r="B14" s="613"/>
      <c r="C14" s="411" t="s">
        <v>405</v>
      </c>
      <c r="D14" s="421">
        <f>D13*3.6</f>
        <v>982.80000000000007</v>
      </c>
      <c r="E14" s="413" t="s">
        <v>406</v>
      </c>
    </row>
    <row r="15" spans="1:5" ht="15" customHeight="1">
      <c r="A15" s="612"/>
      <c r="B15" s="613"/>
      <c r="C15" s="417" t="s">
        <v>407</v>
      </c>
      <c r="D15" s="437">
        <f>D7+D8*(D10-1)+D9</f>
        <v>17540</v>
      </c>
      <c r="E15" s="413" t="s">
        <v>199</v>
      </c>
    </row>
    <row r="16" spans="1:5" ht="15" customHeight="1">
      <c r="A16" s="612"/>
      <c r="B16" s="613"/>
      <c r="C16" s="417" t="s">
        <v>408</v>
      </c>
      <c r="D16" s="437">
        <f>D15+D47</f>
        <v>21562</v>
      </c>
      <c r="E16" s="413" t="s">
        <v>199</v>
      </c>
    </row>
    <row r="17" spans="1:9" ht="15" customHeight="1">
      <c r="A17" s="614" t="s">
        <v>409</v>
      </c>
      <c r="B17" s="615" t="s">
        <v>410</v>
      </c>
      <c r="C17" s="422" t="s">
        <v>411</v>
      </c>
      <c r="D17" s="423">
        <v>182</v>
      </c>
      <c r="E17" s="424" t="s">
        <v>412</v>
      </c>
      <c r="G17" s="408" t="s">
        <v>441</v>
      </c>
      <c r="I17" s="438">
        <f>D17+D20+D21+D22</f>
        <v>272</v>
      </c>
    </row>
    <row r="18" spans="1:9" ht="15" customHeight="1">
      <c r="A18" s="614"/>
      <c r="B18" s="615"/>
      <c r="C18" s="422" t="s">
        <v>413</v>
      </c>
      <c r="D18" s="425">
        <v>5797.4000000000005</v>
      </c>
      <c r="E18" s="413" t="s">
        <v>199</v>
      </c>
      <c r="G18" s="408" t="s">
        <v>419</v>
      </c>
      <c r="I18" s="408">
        <v>1</v>
      </c>
    </row>
    <row r="19" spans="1:9" ht="15" customHeight="1">
      <c r="A19" s="614"/>
      <c r="B19" s="615"/>
      <c r="C19" s="422" t="s">
        <v>414</v>
      </c>
      <c r="D19" s="426">
        <v>2280.5999999999995</v>
      </c>
      <c r="E19" s="413" t="s">
        <v>199</v>
      </c>
    </row>
    <row r="20" spans="1:9" ht="15" customHeight="1">
      <c r="A20" s="614"/>
      <c r="B20" s="615" t="s">
        <v>415</v>
      </c>
      <c r="C20" s="422" t="s">
        <v>411</v>
      </c>
      <c r="D20" s="423">
        <v>20</v>
      </c>
      <c r="E20" s="424" t="s">
        <v>412</v>
      </c>
    </row>
    <row r="21" spans="1:9" ht="15" customHeight="1">
      <c r="A21" s="614"/>
      <c r="B21" s="615"/>
      <c r="C21" s="422" t="s">
        <v>416</v>
      </c>
      <c r="D21" s="423">
        <v>50</v>
      </c>
      <c r="E21" s="424" t="s">
        <v>412</v>
      </c>
    </row>
    <row r="22" spans="1:9" ht="15" customHeight="1">
      <c r="A22" s="614"/>
      <c r="B22" s="615"/>
      <c r="C22" s="422" t="s">
        <v>417</v>
      </c>
      <c r="D22" s="423">
        <v>20</v>
      </c>
      <c r="E22" s="424" t="s">
        <v>412</v>
      </c>
    </row>
    <row r="23" spans="1:9" ht="15" customHeight="1">
      <c r="A23" s="614"/>
      <c r="B23" s="615"/>
      <c r="C23" s="422" t="s">
        <v>413</v>
      </c>
      <c r="D23" s="425">
        <v>4141</v>
      </c>
      <c r="E23" s="413" t="s">
        <v>199</v>
      </c>
    </row>
    <row r="24" spans="1:9" ht="15" customHeight="1">
      <c r="A24" s="614"/>
      <c r="B24" s="615"/>
      <c r="C24" s="422" t="s">
        <v>414</v>
      </c>
      <c r="D24" s="426">
        <v>1629</v>
      </c>
      <c r="E24" s="413" t="s">
        <v>199</v>
      </c>
    </row>
    <row r="25" spans="1:9" ht="15" customHeight="1">
      <c r="A25" s="614"/>
      <c r="B25" s="615" t="s">
        <v>418</v>
      </c>
      <c r="C25" s="422" t="s">
        <v>419</v>
      </c>
      <c r="D25" s="423">
        <v>1</v>
      </c>
      <c r="E25" s="424" t="s">
        <v>412</v>
      </c>
    </row>
    <row r="26" spans="1:9" ht="15" customHeight="1">
      <c r="A26" s="614"/>
      <c r="B26" s="615"/>
      <c r="C26" s="422" t="s">
        <v>413</v>
      </c>
      <c r="D26" s="425">
        <v>828.2</v>
      </c>
      <c r="E26" s="413" t="s">
        <v>199</v>
      </c>
    </row>
    <row r="27" spans="1:9" ht="15" customHeight="1">
      <c r="A27" s="614"/>
      <c r="B27" s="615"/>
      <c r="C27" s="422" t="s">
        <v>414</v>
      </c>
      <c r="D27" s="426">
        <v>325.79999999999995</v>
      </c>
      <c r="E27" s="413" t="s">
        <v>199</v>
      </c>
    </row>
    <row r="28" spans="1:9" ht="15" customHeight="1">
      <c r="A28" s="614"/>
      <c r="B28" s="427"/>
      <c r="C28" s="428" t="s">
        <v>420</v>
      </c>
      <c r="D28" s="429">
        <f>D18+D23+D26</f>
        <v>10766.600000000002</v>
      </c>
      <c r="E28" s="616" t="s">
        <v>199</v>
      </c>
    </row>
    <row r="29" spans="1:9" ht="15" customHeight="1">
      <c r="A29" s="614"/>
      <c r="B29" s="427"/>
      <c r="C29" s="430" t="s">
        <v>421</v>
      </c>
      <c r="D29" s="429">
        <f>D18+D19+D23+D24+D26+D27</f>
        <v>15002</v>
      </c>
      <c r="E29" s="616"/>
    </row>
    <row r="30" spans="1:9" ht="15" hidden="1" customHeight="1">
      <c r="A30" s="617" t="s">
        <v>422</v>
      </c>
      <c r="B30" s="615" t="s">
        <v>423</v>
      </c>
      <c r="C30" s="422" t="s">
        <v>424</v>
      </c>
      <c r="D30" s="426"/>
      <c r="E30" s="624" t="s">
        <v>199</v>
      </c>
    </row>
    <row r="31" spans="1:9" ht="15" hidden="1" customHeight="1">
      <c r="A31" s="617"/>
      <c r="B31" s="615"/>
      <c r="C31" s="422" t="s">
        <v>425</v>
      </c>
      <c r="D31" s="426"/>
      <c r="E31" s="624"/>
    </row>
    <row r="32" spans="1:9" ht="15" hidden="1" customHeight="1">
      <c r="A32" s="617"/>
      <c r="B32" s="615"/>
      <c r="C32" s="422" t="s">
        <v>426</v>
      </c>
      <c r="D32" s="423"/>
      <c r="E32" s="624"/>
    </row>
    <row r="33" spans="1:5" ht="15" hidden="1" customHeight="1">
      <c r="A33" s="617"/>
      <c r="B33" s="615"/>
      <c r="C33" s="422" t="s">
        <v>427</v>
      </c>
      <c r="D33" s="426"/>
      <c r="E33" s="624"/>
    </row>
    <row r="34" spans="1:5" ht="15" hidden="1" customHeight="1">
      <c r="A34" s="617"/>
      <c r="B34" s="615"/>
      <c r="C34" s="422" t="s">
        <v>428</v>
      </c>
      <c r="D34" s="426"/>
      <c r="E34" s="624"/>
    </row>
    <row r="35" spans="1:5" ht="15" hidden="1" customHeight="1">
      <c r="A35" s="617"/>
      <c r="B35" s="615"/>
      <c r="C35" s="422" t="s">
        <v>429</v>
      </c>
      <c r="D35" s="431"/>
      <c r="E35" s="624"/>
    </row>
    <row r="36" spans="1:5" ht="15" customHeight="1">
      <c r="A36" s="617"/>
      <c r="B36" s="615"/>
      <c r="C36" s="422" t="s">
        <v>430</v>
      </c>
      <c r="D36" s="425">
        <v>580.19000000000005</v>
      </c>
      <c r="E36" s="624"/>
    </row>
    <row r="37" spans="1:5" ht="15" customHeight="1">
      <c r="A37" s="617"/>
      <c r="B37" s="615"/>
      <c r="C37" s="422" t="s">
        <v>431</v>
      </c>
      <c r="D37" s="431">
        <f>D4-D36</f>
        <v>575.80999999999995</v>
      </c>
      <c r="E37" s="624"/>
    </row>
    <row r="38" spans="1:5" ht="15" hidden="1" customHeight="1">
      <c r="A38" s="617"/>
      <c r="B38" s="615" t="s">
        <v>432</v>
      </c>
      <c r="C38" s="422" t="s">
        <v>433</v>
      </c>
      <c r="D38" s="431"/>
      <c r="E38" s="624" t="s">
        <v>199</v>
      </c>
    </row>
    <row r="39" spans="1:5" ht="15" hidden="1" customHeight="1">
      <c r="A39" s="617"/>
      <c r="B39" s="615"/>
      <c r="C39" s="422" t="s">
        <v>434</v>
      </c>
      <c r="D39" s="431"/>
      <c r="E39" s="624"/>
    </row>
    <row r="40" spans="1:5" ht="15" customHeight="1">
      <c r="A40" s="617"/>
      <c r="B40" s="615"/>
      <c r="C40" s="422" t="s">
        <v>430</v>
      </c>
      <c r="D40" s="432">
        <v>915.94</v>
      </c>
      <c r="E40" s="624"/>
    </row>
    <row r="41" spans="1:5" ht="15" customHeight="1">
      <c r="A41" s="617"/>
      <c r="B41" s="615"/>
      <c r="C41" s="422" t="s">
        <v>431</v>
      </c>
      <c r="D41" s="431">
        <f>D8-D40</f>
        <v>238.05999999999995</v>
      </c>
      <c r="E41" s="624"/>
    </row>
    <row r="42" spans="1:5" ht="15" customHeight="1">
      <c r="A42" s="617"/>
      <c r="B42" s="618"/>
      <c r="C42" s="430" t="s">
        <v>420</v>
      </c>
      <c r="D42" s="429">
        <f>D36+D40</f>
        <v>1496.13</v>
      </c>
      <c r="E42" s="616" t="s">
        <v>199</v>
      </c>
    </row>
    <row r="43" spans="1:5" ht="15" customHeight="1">
      <c r="A43" s="617"/>
      <c r="B43" s="618"/>
      <c r="C43" s="430" t="s">
        <v>435</v>
      </c>
      <c r="D43" s="429">
        <f>D4+D8</f>
        <v>2310</v>
      </c>
      <c r="E43" s="616"/>
    </row>
    <row r="44" spans="1:5" ht="15" customHeight="1">
      <c r="A44" s="617" t="s">
        <v>436</v>
      </c>
      <c r="B44" s="618"/>
      <c r="C44" s="422" t="s">
        <v>437</v>
      </c>
      <c r="D44" s="426"/>
      <c r="E44" s="621" t="s">
        <v>199</v>
      </c>
    </row>
    <row r="45" spans="1:5" ht="15" customHeight="1">
      <c r="A45" s="617"/>
      <c r="B45" s="618"/>
      <c r="C45" s="422" t="s">
        <v>438</v>
      </c>
      <c r="D45" s="423"/>
      <c r="E45" s="622"/>
    </row>
    <row r="46" spans="1:5" ht="15" customHeight="1">
      <c r="A46" s="617"/>
      <c r="B46" s="618"/>
      <c r="C46" s="422" t="s">
        <v>439</v>
      </c>
      <c r="D46" s="423"/>
      <c r="E46" s="623"/>
    </row>
    <row r="47" spans="1:5" ht="15" customHeight="1" thickBot="1">
      <c r="A47" s="619"/>
      <c r="B47" s="620"/>
      <c r="C47" s="433" t="s">
        <v>440</v>
      </c>
      <c r="D47" s="434">
        <f>2011*2</f>
        <v>4022</v>
      </c>
      <c r="E47" s="435" t="s">
        <v>199</v>
      </c>
    </row>
    <row r="48" spans="1:5" ht="37.5" customHeight="1"/>
    <row r="49" ht="15" customHeight="1"/>
    <row r="52" ht="24" customHeight="1"/>
  </sheetData>
  <mergeCells count="17">
    <mergeCell ref="A44:B47"/>
    <mergeCell ref="E44:E46"/>
    <mergeCell ref="A30:A43"/>
    <mergeCell ref="B30:B37"/>
    <mergeCell ref="E30:E37"/>
    <mergeCell ref="B38:B41"/>
    <mergeCell ref="E38:E41"/>
    <mergeCell ref="B42:B43"/>
    <mergeCell ref="E42:E43"/>
    <mergeCell ref="A1:E1"/>
    <mergeCell ref="A2:C2"/>
    <mergeCell ref="A3:B16"/>
    <mergeCell ref="A17:A29"/>
    <mergeCell ref="B17:B19"/>
    <mergeCell ref="B20:B24"/>
    <mergeCell ref="B25:B27"/>
    <mergeCell ref="E28:E2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41F61-F2C7-4D98-84B5-63E9C8946435}">
  <sheetPr>
    <pageSetUpPr fitToPage="1"/>
  </sheetPr>
  <dimension ref="A9:K56"/>
  <sheetViews>
    <sheetView topLeftCell="A7" zoomScale="90" zoomScaleNormal="90" workbookViewId="0">
      <selection activeCell="A9" sqref="A9:C33"/>
    </sheetView>
  </sheetViews>
  <sheetFormatPr defaultRowHeight="14"/>
  <cols>
    <col min="1" max="1" width="5.109375" style="71" customWidth="1"/>
    <col min="2" max="2" width="26.109375" style="72" customWidth="1"/>
    <col min="3" max="3" width="57.27734375" style="73" customWidth="1"/>
    <col min="4" max="4" width="13.109375" style="71" customWidth="1"/>
    <col min="5" max="5" width="16.88671875" style="71" customWidth="1"/>
    <col min="6" max="6" width="8.609375" style="71" bestFit="1" customWidth="1"/>
    <col min="7" max="7" width="6.609375" style="71" customWidth="1"/>
    <col min="8" max="8" width="13.5" style="71" bestFit="1" customWidth="1"/>
    <col min="9" max="9" width="12" style="71" customWidth="1"/>
    <col min="10" max="252" width="8.77734375" style="71"/>
    <col min="253" max="253" width="9.77734375" style="71" bestFit="1" customWidth="1"/>
    <col min="254" max="254" width="8.27734375" style="71" bestFit="1" customWidth="1"/>
    <col min="255" max="255" width="18.609375" style="71" customWidth="1"/>
    <col min="256" max="256" width="17.109375" style="71" customWidth="1"/>
    <col min="257" max="257" width="14.609375" style="71" bestFit="1" customWidth="1"/>
    <col min="258" max="258" width="8.77734375" style="71"/>
    <col min="259" max="259" width="3.77734375" style="71" customWidth="1"/>
    <col min="260" max="260" width="14.5" style="71" bestFit="1" customWidth="1"/>
    <col min="261" max="261" width="7.109375" style="71" bestFit="1" customWidth="1"/>
    <col min="262" max="262" width="8.609375" style="71" bestFit="1" customWidth="1"/>
    <col min="263" max="263" width="5" style="71" bestFit="1" customWidth="1"/>
    <col min="264" max="264" width="13.5" style="71" bestFit="1" customWidth="1"/>
    <col min="265" max="265" width="12" style="71" customWidth="1"/>
    <col min="266" max="508" width="8.77734375" style="71"/>
    <col min="509" max="509" width="9.77734375" style="71" bestFit="1" customWidth="1"/>
    <col min="510" max="510" width="8.27734375" style="71" bestFit="1" customWidth="1"/>
    <col min="511" max="511" width="18.609375" style="71" customWidth="1"/>
    <col min="512" max="512" width="17.109375" style="71" customWidth="1"/>
    <col min="513" max="513" width="14.609375" style="71" bestFit="1" customWidth="1"/>
    <col min="514" max="514" width="8.77734375" style="71"/>
    <col min="515" max="515" width="3.77734375" style="71" customWidth="1"/>
    <col min="516" max="516" width="14.5" style="71" bestFit="1" customWidth="1"/>
    <col min="517" max="517" width="7.109375" style="71" bestFit="1" customWidth="1"/>
    <col min="518" max="518" width="8.609375" style="71" bestFit="1" customWidth="1"/>
    <col min="519" max="519" width="5" style="71" bestFit="1" customWidth="1"/>
    <col min="520" max="520" width="13.5" style="71" bestFit="1" customWidth="1"/>
    <col min="521" max="521" width="12" style="71" customWidth="1"/>
    <col min="522" max="764" width="8.77734375" style="71"/>
    <col min="765" max="765" width="9.77734375" style="71" bestFit="1" customWidth="1"/>
    <col min="766" max="766" width="8.27734375" style="71" bestFit="1" customWidth="1"/>
    <col min="767" max="767" width="18.609375" style="71" customWidth="1"/>
    <col min="768" max="768" width="17.109375" style="71" customWidth="1"/>
    <col min="769" max="769" width="14.609375" style="71" bestFit="1" customWidth="1"/>
    <col min="770" max="770" width="8.77734375" style="71"/>
    <col min="771" max="771" width="3.77734375" style="71" customWidth="1"/>
    <col min="772" max="772" width="14.5" style="71" bestFit="1" customWidth="1"/>
    <col min="773" max="773" width="7.109375" style="71" bestFit="1" customWidth="1"/>
    <col min="774" max="774" width="8.609375" style="71" bestFit="1" customWidth="1"/>
    <col min="775" max="775" width="5" style="71" bestFit="1" customWidth="1"/>
    <col min="776" max="776" width="13.5" style="71" bestFit="1" customWidth="1"/>
    <col min="777" max="777" width="12" style="71" customWidth="1"/>
    <col min="778" max="1020" width="8.77734375" style="71"/>
    <col min="1021" max="1021" width="9.77734375" style="71" bestFit="1" customWidth="1"/>
    <col min="1022" max="1022" width="8.27734375" style="71" bestFit="1" customWidth="1"/>
    <col min="1023" max="1023" width="18.609375" style="71" customWidth="1"/>
    <col min="1024" max="1024" width="17.109375" style="71" customWidth="1"/>
    <col min="1025" max="1025" width="14.609375" style="71" bestFit="1" customWidth="1"/>
    <col min="1026" max="1026" width="8.77734375" style="71"/>
    <col min="1027" max="1027" width="3.77734375" style="71" customWidth="1"/>
    <col min="1028" max="1028" width="14.5" style="71" bestFit="1" customWidth="1"/>
    <col min="1029" max="1029" width="7.109375" style="71" bestFit="1" customWidth="1"/>
    <col min="1030" max="1030" width="8.609375" style="71" bestFit="1" customWidth="1"/>
    <col min="1031" max="1031" width="5" style="71" bestFit="1" customWidth="1"/>
    <col min="1032" max="1032" width="13.5" style="71" bestFit="1" customWidth="1"/>
    <col min="1033" max="1033" width="12" style="71" customWidth="1"/>
    <col min="1034" max="1276" width="8.77734375" style="71"/>
    <col min="1277" max="1277" width="9.77734375" style="71" bestFit="1" customWidth="1"/>
    <col min="1278" max="1278" width="8.27734375" style="71" bestFit="1" customWidth="1"/>
    <col min="1279" max="1279" width="18.609375" style="71" customWidth="1"/>
    <col min="1280" max="1280" width="17.109375" style="71" customWidth="1"/>
    <col min="1281" max="1281" width="14.609375" style="71" bestFit="1" customWidth="1"/>
    <col min="1282" max="1282" width="8.77734375" style="71"/>
    <col min="1283" max="1283" width="3.77734375" style="71" customWidth="1"/>
    <col min="1284" max="1284" width="14.5" style="71" bestFit="1" customWidth="1"/>
    <col min="1285" max="1285" width="7.109375" style="71" bestFit="1" customWidth="1"/>
    <col min="1286" max="1286" width="8.609375" style="71" bestFit="1" customWidth="1"/>
    <col min="1287" max="1287" width="5" style="71" bestFit="1" customWidth="1"/>
    <col min="1288" max="1288" width="13.5" style="71" bestFit="1" customWidth="1"/>
    <col min="1289" max="1289" width="12" style="71" customWidth="1"/>
    <col min="1290" max="1532" width="8.77734375" style="71"/>
    <col min="1533" max="1533" width="9.77734375" style="71" bestFit="1" customWidth="1"/>
    <col min="1534" max="1534" width="8.27734375" style="71" bestFit="1" customWidth="1"/>
    <col min="1535" max="1535" width="18.609375" style="71" customWidth="1"/>
    <col min="1536" max="1536" width="17.109375" style="71" customWidth="1"/>
    <col min="1537" max="1537" width="14.609375" style="71" bestFit="1" customWidth="1"/>
    <col min="1538" max="1538" width="8.77734375" style="71"/>
    <col min="1539" max="1539" width="3.77734375" style="71" customWidth="1"/>
    <col min="1540" max="1540" width="14.5" style="71" bestFit="1" customWidth="1"/>
    <col min="1541" max="1541" width="7.109375" style="71" bestFit="1" customWidth="1"/>
    <col min="1542" max="1542" width="8.609375" style="71" bestFit="1" customWidth="1"/>
    <col min="1543" max="1543" width="5" style="71" bestFit="1" customWidth="1"/>
    <col min="1544" max="1544" width="13.5" style="71" bestFit="1" customWidth="1"/>
    <col min="1545" max="1545" width="12" style="71" customWidth="1"/>
    <col min="1546" max="1788" width="8.77734375" style="71"/>
    <col min="1789" max="1789" width="9.77734375" style="71" bestFit="1" customWidth="1"/>
    <col min="1790" max="1790" width="8.27734375" style="71" bestFit="1" customWidth="1"/>
    <col min="1791" max="1791" width="18.609375" style="71" customWidth="1"/>
    <col min="1792" max="1792" width="17.109375" style="71" customWidth="1"/>
    <col min="1793" max="1793" width="14.609375" style="71" bestFit="1" customWidth="1"/>
    <col min="1794" max="1794" width="8.77734375" style="71"/>
    <col min="1795" max="1795" width="3.77734375" style="71" customWidth="1"/>
    <col min="1796" max="1796" width="14.5" style="71" bestFit="1" customWidth="1"/>
    <col min="1797" max="1797" width="7.109375" style="71" bestFit="1" customWidth="1"/>
    <col min="1798" max="1798" width="8.609375" style="71" bestFit="1" customWidth="1"/>
    <col min="1799" max="1799" width="5" style="71" bestFit="1" customWidth="1"/>
    <col min="1800" max="1800" width="13.5" style="71" bestFit="1" customWidth="1"/>
    <col min="1801" max="1801" width="12" style="71" customWidth="1"/>
    <col min="1802" max="2044" width="8.77734375" style="71"/>
    <col min="2045" max="2045" width="9.77734375" style="71" bestFit="1" customWidth="1"/>
    <col min="2046" max="2046" width="8.27734375" style="71" bestFit="1" customWidth="1"/>
    <col min="2047" max="2047" width="18.609375" style="71" customWidth="1"/>
    <col min="2048" max="2048" width="17.109375" style="71" customWidth="1"/>
    <col min="2049" max="2049" width="14.609375" style="71" bestFit="1" customWidth="1"/>
    <col min="2050" max="2050" width="8.77734375" style="71"/>
    <col min="2051" max="2051" width="3.77734375" style="71" customWidth="1"/>
    <col min="2052" max="2052" width="14.5" style="71" bestFit="1" customWidth="1"/>
    <col min="2053" max="2053" width="7.109375" style="71" bestFit="1" customWidth="1"/>
    <col min="2054" max="2054" width="8.609375" style="71" bestFit="1" customWidth="1"/>
    <col min="2055" max="2055" width="5" style="71" bestFit="1" customWidth="1"/>
    <col min="2056" max="2056" width="13.5" style="71" bestFit="1" customWidth="1"/>
    <col min="2057" max="2057" width="12" style="71" customWidth="1"/>
    <col min="2058" max="2300" width="8.77734375" style="71"/>
    <col min="2301" max="2301" width="9.77734375" style="71" bestFit="1" customWidth="1"/>
    <col min="2302" max="2302" width="8.27734375" style="71" bestFit="1" customWidth="1"/>
    <col min="2303" max="2303" width="18.609375" style="71" customWidth="1"/>
    <col min="2304" max="2304" width="17.109375" style="71" customWidth="1"/>
    <col min="2305" max="2305" width="14.609375" style="71" bestFit="1" customWidth="1"/>
    <col min="2306" max="2306" width="8.77734375" style="71"/>
    <col min="2307" max="2307" width="3.77734375" style="71" customWidth="1"/>
    <col min="2308" max="2308" width="14.5" style="71" bestFit="1" customWidth="1"/>
    <col min="2309" max="2309" width="7.109375" style="71" bestFit="1" customWidth="1"/>
    <col min="2310" max="2310" width="8.609375" style="71" bestFit="1" customWidth="1"/>
    <col min="2311" max="2311" width="5" style="71" bestFit="1" customWidth="1"/>
    <col min="2312" max="2312" width="13.5" style="71" bestFit="1" customWidth="1"/>
    <col min="2313" max="2313" width="12" style="71" customWidth="1"/>
    <col min="2314" max="2556" width="8.77734375" style="71"/>
    <col min="2557" max="2557" width="9.77734375" style="71" bestFit="1" customWidth="1"/>
    <col min="2558" max="2558" width="8.27734375" style="71" bestFit="1" customWidth="1"/>
    <col min="2559" max="2559" width="18.609375" style="71" customWidth="1"/>
    <col min="2560" max="2560" width="17.109375" style="71" customWidth="1"/>
    <col min="2561" max="2561" width="14.609375" style="71" bestFit="1" customWidth="1"/>
    <col min="2562" max="2562" width="8.77734375" style="71"/>
    <col min="2563" max="2563" width="3.77734375" style="71" customWidth="1"/>
    <col min="2564" max="2564" width="14.5" style="71" bestFit="1" customWidth="1"/>
    <col min="2565" max="2565" width="7.109375" style="71" bestFit="1" customWidth="1"/>
    <col min="2566" max="2566" width="8.609375" style="71" bestFit="1" customWidth="1"/>
    <col min="2567" max="2567" width="5" style="71" bestFit="1" customWidth="1"/>
    <col min="2568" max="2568" width="13.5" style="71" bestFit="1" customWidth="1"/>
    <col min="2569" max="2569" width="12" style="71" customWidth="1"/>
    <col min="2570" max="2812" width="8.77734375" style="71"/>
    <col min="2813" max="2813" width="9.77734375" style="71" bestFit="1" customWidth="1"/>
    <col min="2814" max="2814" width="8.27734375" style="71" bestFit="1" customWidth="1"/>
    <col min="2815" max="2815" width="18.609375" style="71" customWidth="1"/>
    <col min="2816" max="2816" width="17.109375" style="71" customWidth="1"/>
    <col min="2817" max="2817" width="14.609375" style="71" bestFit="1" customWidth="1"/>
    <col min="2818" max="2818" width="8.77734375" style="71"/>
    <col min="2819" max="2819" width="3.77734375" style="71" customWidth="1"/>
    <col min="2820" max="2820" width="14.5" style="71" bestFit="1" customWidth="1"/>
    <col min="2821" max="2821" width="7.109375" style="71" bestFit="1" customWidth="1"/>
    <col min="2822" max="2822" width="8.609375" style="71" bestFit="1" customWidth="1"/>
    <col min="2823" max="2823" width="5" style="71" bestFit="1" customWidth="1"/>
    <col min="2824" max="2824" width="13.5" style="71" bestFit="1" customWidth="1"/>
    <col min="2825" max="2825" width="12" style="71" customWidth="1"/>
    <col min="2826" max="3068" width="8.77734375" style="71"/>
    <col min="3069" max="3069" width="9.77734375" style="71" bestFit="1" customWidth="1"/>
    <col min="3070" max="3070" width="8.27734375" style="71" bestFit="1" customWidth="1"/>
    <col min="3071" max="3071" width="18.609375" style="71" customWidth="1"/>
    <col min="3072" max="3072" width="17.109375" style="71" customWidth="1"/>
    <col min="3073" max="3073" width="14.609375" style="71" bestFit="1" customWidth="1"/>
    <col min="3074" max="3074" width="8.77734375" style="71"/>
    <col min="3075" max="3075" width="3.77734375" style="71" customWidth="1"/>
    <col min="3076" max="3076" width="14.5" style="71" bestFit="1" customWidth="1"/>
    <col min="3077" max="3077" width="7.109375" style="71" bestFit="1" customWidth="1"/>
    <col min="3078" max="3078" width="8.609375" style="71" bestFit="1" customWidth="1"/>
    <col min="3079" max="3079" width="5" style="71" bestFit="1" customWidth="1"/>
    <col min="3080" max="3080" width="13.5" style="71" bestFit="1" customWidth="1"/>
    <col min="3081" max="3081" width="12" style="71" customWidth="1"/>
    <col min="3082" max="3324" width="8.77734375" style="71"/>
    <col min="3325" max="3325" width="9.77734375" style="71" bestFit="1" customWidth="1"/>
    <col min="3326" max="3326" width="8.27734375" style="71" bestFit="1" customWidth="1"/>
    <col min="3327" max="3327" width="18.609375" style="71" customWidth="1"/>
    <col min="3328" max="3328" width="17.109375" style="71" customWidth="1"/>
    <col min="3329" max="3329" width="14.609375" style="71" bestFit="1" customWidth="1"/>
    <col min="3330" max="3330" width="8.77734375" style="71"/>
    <col min="3331" max="3331" width="3.77734375" style="71" customWidth="1"/>
    <col min="3332" max="3332" width="14.5" style="71" bestFit="1" customWidth="1"/>
    <col min="3333" max="3333" width="7.109375" style="71" bestFit="1" customWidth="1"/>
    <col min="3334" max="3334" width="8.609375" style="71" bestFit="1" customWidth="1"/>
    <col min="3335" max="3335" width="5" style="71" bestFit="1" customWidth="1"/>
    <col min="3336" max="3336" width="13.5" style="71" bestFit="1" customWidth="1"/>
    <col min="3337" max="3337" width="12" style="71" customWidth="1"/>
    <col min="3338" max="3580" width="8.77734375" style="71"/>
    <col min="3581" max="3581" width="9.77734375" style="71" bestFit="1" customWidth="1"/>
    <col min="3582" max="3582" width="8.27734375" style="71" bestFit="1" customWidth="1"/>
    <col min="3583" max="3583" width="18.609375" style="71" customWidth="1"/>
    <col min="3584" max="3584" width="17.109375" style="71" customWidth="1"/>
    <col min="3585" max="3585" width="14.609375" style="71" bestFit="1" customWidth="1"/>
    <col min="3586" max="3586" width="8.77734375" style="71"/>
    <col min="3587" max="3587" width="3.77734375" style="71" customWidth="1"/>
    <col min="3588" max="3588" width="14.5" style="71" bestFit="1" customWidth="1"/>
    <col min="3589" max="3589" width="7.109375" style="71" bestFit="1" customWidth="1"/>
    <col min="3590" max="3590" width="8.609375" style="71" bestFit="1" customWidth="1"/>
    <col min="3591" max="3591" width="5" style="71" bestFit="1" customWidth="1"/>
    <col min="3592" max="3592" width="13.5" style="71" bestFit="1" customWidth="1"/>
    <col min="3593" max="3593" width="12" style="71" customWidth="1"/>
    <col min="3594" max="3836" width="8.77734375" style="71"/>
    <col min="3837" max="3837" width="9.77734375" style="71" bestFit="1" customWidth="1"/>
    <col min="3838" max="3838" width="8.27734375" style="71" bestFit="1" customWidth="1"/>
    <col min="3839" max="3839" width="18.609375" style="71" customWidth="1"/>
    <col min="3840" max="3840" width="17.109375" style="71" customWidth="1"/>
    <col min="3841" max="3841" width="14.609375" style="71" bestFit="1" customWidth="1"/>
    <col min="3842" max="3842" width="8.77734375" style="71"/>
    <col min="3843" max="3843" width="3.77734375" style="71" customWidth="1"/>
    <col min="3844" max="3844" width="14.5" style="71" bestFit="1" customWidth="1"/>
    <col min="3845" max="3845" width="7.109375" style="71" bestFit="1" customWidth="1"/>
    <col min="3846" max="3846" width="8.609375" style="71" bestFit="1" customWidth="1"/>
    <col min="3847" max="3847" width="5" style="71" bestFit="1" customWidth="1"/>
    <col min="3848" max="3848" width="13.5" style="71" bestFit="1" customWidth="1"/>
    <col min="3849" max="3849" width="12" style="71" customWidth="1"/>
    <col min="3850" max="4092" width="8.77734375" style="71"/>
    <col min="4093" max="4093" width="9.77734375" style="71" bestFit="1" customWidth="1"/>
    <col min="4094" max="4094" width="8.27734375" style="71" bestFit="1" customWidth="1"/>
    <col min="4095" max="4095" width="18.609375" style="71" customWidth="1"/>
    <col min="4096" max="4096" width="17.109375" style="71" customWidth="1"/>
    <col min="4097" max="4097" width="14.609375" style="71" bestFit="1" customWidth="1"/>
    <col min="4098" max="4098" width="8.77734375" style="71"/>
    <col min="4099" max="4099" width="3.77734375" style="71" customWidth="1"/>
    <col min="4100" max="4100" width="14.5" style="71" bestFit="1" customWidth="1"/>
    <col min="4101" max="4101" width="7.109375" style="71" bestFit="1" customWidth="1"/>
    <col min="4102" max="4102" width="8.609375" style="71" bestFit="1" customWidth="1"/>
    <col min="4103" max="4103" width="5" style="71" bestFit="1" customWidth="1"/>
    <col min="4104" max="4104" width="13.5" style="71" bestFit="1" customWidth="1"/>
    <col min="4105" max="4105" width="12" style="71" customWidth="1"/>
    <col min="4106" max="4348" width="8.77734375" style="71"/>
    <col min="4349" max="4349" width="9.77734375" style="71" bestFit="1" customWidth="1"/>
    <col min="4350" max="4350" width="8.27734375" style="71" bestFit="1" customWidth="1"/>
    <col min="4351" max="4351" width="18.609375" style="71" customWidth="1"/>
    <col min="4352" max="4352" width="17.109375" style="71" customWidth="1"/>
    <col min="4353" max="4353" width="14.609375" style="71" bestFit="1" customWidth="1"/>
    <col min="4354" max="4354" width="8.77734375" style="71"/>
    <col min="4355" max="4355" width="3.77734375" style="71" customWidth="1"/>
    <col min="4356" max="4356" width="14.5" style="71" bestFit="1" customWidth="1"/>
    <col min="4357" max="4357" width="7.109375" style="71" bestFit="1" customWidth="1"/>
    <col min="4358" max="4358" width="8.609375" style="71" bestFit="1" customWidth="1"/>
    <col min="4359" max="4359" width="5" style="71" bestFit="1" customWidth="1"/>
    <col min="4360" max="4360" width="13.5" style="71" bestFit="1" customWidth="1"/>
    <col min="4361" max="4361" width="12" style="71" customWidth="1"/>
    <col min="4362" max="4604" width="8.77734375" style="71"/>
    <col min="4605" max="4605" width="9.77734375" style="71" bestFit="1" customWidth="1"/>
    <col min="4606" max="4606" width="8.27734375" style="71" bestFit="1" customWidth="1"/>
    <col min="4607" max="4607" width="18.609375" style="71" customWidth="1"/>
    <col min="4608" max="4608" width="17.109375" style="71" customWidth="1"/>
    <col min="4609" max="4609" width="14.609375" style="71" bestFit="1" customWidth="1"/>
    <col min="4610" max="4610" width="8.77734375" style="71"/>
    <col min="4611" max="4611" width="3.77734375" style="71" customWidth="1"/>
    <col min="4612" max="4612" width="14.5" style="71" bestFit="1" customWidth="1"/>
    <col min="4613" max="4613" width="7.109375" style="71" bestFit="1" customWidth="1"/>
    <col min="4614" max="4614" width="8.609375" style="71" bestFit="1" customWidth="1"/>
    <col min="4615" max="4615" width="5" style="71" bestFit="1" customWidth="1"/>
    <col min="4616" max="4616" width="13.5" style="71" bestFit="1" customWidth="1"/>
    <col min="4617" max="4617" width="12" style="71" customWidth="1"/>
    <col min="4618" max="4860" width="8.77734375" style="71"/>
    <col min="4861" max="4861" width="9.77734375" style="71" bestFit="1" customWidth="1"/>
    <col min="4862" max="4862" width="8.27734375" style="71" bestFit="1" customWidth="1"/>
    <col min="4863" max="4863" width="18.609375" style="71" customWidth="1"/>
    <col min="4864" max="4864" width="17.109375" style="71" customWidth="1"/>
    <col min="4865" max="4865" width="14.609375" style="71" bestFit="1" customWidth="1"/>
    <col min="4866" max="4866" width="8.77734375" style="71"/>
    <col min="4867" max="4867" width="3.77734375" style="71" customWidth="1"/>
    <col min="4868" max="4868" width="14.5" style="71" bestFit="1" customWidth="1"/>
    <col min="4869" max="4869" width="7.109375" style="71" bestFit="1" customWidth="1"/>
    <col min="4870" max="4870" width="8.609375" style="71" bestFit="1" customWidth="1"/>
    <col min="4871" max="4871" width="5" style="71" bestFit="1" customWidth="1"/>
    <col min="4872" max="4872" width="13.5" style="71" bestFit="1" customWidth="1"/>
    <col min="4873" max="4873" width="12" style="71" customWidth="1"/>
    <col min="4874" max="5116" width="8.77734375" style="71"/>
    <col min="5117" max="5117" width="9.77734375" style="71" bestFit="1" customWidth="1"/>
    <col min="5118" max="5118" width="8.27734375" style="71" bestFit="1" customWidth="1"/>
    <col min="5119" max="5119" width="18.609375" style="71" customWidth="1"/>
    <col min="5120" max="5120" width="17.109375" style="71" customWidth="1"/>
    <col min="5121" max="5121" width="14.609375" style="71" bestFit="1" customWidth="1"/>
    <col min="5122" max="5122" width="8.77734375" style="71"/>
    <col min="5123" max="5123" width="3.77734375" style="71" customWidth="1"/>
    <col min="5124" max="5124" width="14.5" style="71" bestFit="1" customWidth="1"/>
    <col min="5125" max="5125" width="7.109375" style="71" bestFit="1" customWidth="1"/>
    <col min="5126" max="5126" width="8.609375" style="71" bestFit="1" customWidth="1"/>
    <col min="5127" max="5127" width="5" style="71" bestFit="1" customWidth="1"/>
    <col min="5128" max="5128" width="13.5" style="71" bestFit="1" customWidth="1"/>
    <col min="5129" max="5129" width="12" style="71" customWidth="1"/>
    <col min="5130" max="5372" width="8.77734375" style="71"/>
    <col min="5373" max="5373" width="9.77734375" style="71" bestFit="1" customWidth="1"/>
    <col min="5374" max="5374" width="8.27734375" style="71" bestFit="1" customWidth="1"/>
    <col min="5375" max="5375" width="18.609375" style="71" customWidth="1"/>
    <col min="5376" max="5376" width="17.109375" style="71" customWidth="1"/>
    <col min="5377" max="5377" width="14.609375" style="71" bestFit="1" customWidth="1"/>
    <col min="5378" max="5378" width="8.77734375" style="71"/>
    <col min="5379" max="5379" width="3.77734375" style="71" customWidth="1"/>
    <col min="5380" max="5380" width="14.5" style="71" bestFit="1" customWidth="1"/>
    <col min="5381" max="5381" width="7.109375" style="71" bestFit="1" customWidth="1"/>
    <col min="5382" max="5382" width="8.609375" style="71" bestFit="1" customWidth="1"/>
    <col min="5383" max="5383" width="5" style="71" bestFit="1" customWidth="1"/>
    <col min="5384" max="5384" width="13.5" style="71" bestFit="1" customWidth="1"/>
    <col min="5385" max="5385" width="12" style="71" customWidth="1"/>
    <col min="5386" max="5628" width="8.77734375" style="71"/>
    <col min="5629" max="5629" width="9.77734375" style="71" bestFit="1" customWidth="1"/>
    <col min="5630" max="5630" width="8.27734375" style="71" bestFit="1" customWidth="1"/>
    <col min="5631" max="5631" width="18.609375" style="71" customWidth="1"/>
    <col min="5632" max="5632" width="17.109375" style="71" customWidth="1"/>
    <col min="5633" max="5633" width="14.609375" style="71" bestFit="1" customWidth="1"/>
    <col min="5634" max="5634" width="8.77734375" style="71"/>
    <col min="5635" max="5635" width="3.77734375" style="71" customWidth="1"/>
    <col min="5636" max="5636" width="14.5" style="71" bestFit="1" customWidth="1"/>
    <col min="5637" max="5637" width="7.109375" style="71" bestFit="1" customWidth="1"/>
    <col min="5638" max="5638" width="8.609375" style="71" bestFit="1" customWidth="1"/>
    <col min="5639" max="5639" width="5" style="71" bestFit="1" customWidth="1"/>
    <col min="5640" max="5640" width="13.5" style="71" bestFit="1" customWidth="1"/>
    <col min="5641" max="5641" width="12" style="71" customWidth="1"/>
    <col min="5642" max="5884" width="8.77734375" style="71"/>
    <col min="5885" max="5885" width="9.77734375" style="71" bestFit="1" customWidth="1"/>
    <col min="5886" max="5886" width="8.27734375" style="71" bestFit="1" customWidth="1"/>
    <col min="5887" max="5887" width="18.609375" style="71" customWidth="1"/>
    <col min="5888" max="5888" width="17.109375" style="71" customWidth="1"/>
    <col min="5889" max="5889" width="14.609375" style="71" bestFit="1" customWidth="1"/>
    <col min="5890" max="5890" width="8.77734375" style="71"/>
    <col min="5891" max="5891" width="3.77734375" style="71" customWidth="1"/>
    <col min="5892" max="5892" width="14.5" style="71" bestFit="1" customWidth="1"/>
    <col min="5893" max="5893" width="7.109375" style="71" bestFit="1" customWidth="1"/>
    <col min="5894" max="5894" width="8.609375" style="71" bestFit="1" customWidth="1"/>
    <col min="5895" max="5895" width="5" style="71" bestFit="1" customWidth="1"/>
    <col min="5896" max="5896" width="13.5" style="71" bestFit="1" customWidth="1"/>
    <col min="5897" max="5897" width="12" style="71" customWidth="1"/>
    <col min="5898" max="6140" width="8.77734375" style="71"/>
    <col min="6141" max="6141" width="9.77734375" style="71" bestFit="1" customWidth="1"/>
    <col min="6142" max="6142" width="8.27734375" style="71" bestFit="1" customWidth="1"/>
    <col min="6143" max="6143" width="18.609375" style="71" customWidth="1"/>
    <col min="6144" max="6144" width="17.109375" style="71" customWidth="1"/>
    <col min="6145" max="6145" width="14.609375" style="71" bestFit="1" customWidth="1"/>
    <col min="6146" max="6146" width="8.77734375" style="71"/>
    <col min="6147" max="6147" width="3.77734375" style="71" customWidth="1"/>
    <col min="6148" max="6148" width="14.5" style="71" bestFit="1" customWidth="1"/>
    <col min="6149" max="6149" width="7.109375" style="71" bestFit="1" customWidth="1"/>
    <col min="6150" max="6150" width="8.609375" style="71" bestFit="1" customWidth="1"/>
    <col min="6151" max="6151" width="5" style="71" bestFit="1" customWidth="1"/>
    <col min="6152" max="6152" width="13.5" style="71" bestFit="1" customWidth="1"/>
    <col min="6153" max="6153" width="12" style="71" customWidth="1"/>
    <col min="6154" max="6396" width="8.77734375" style="71"/>
    <col min="6397" max="6397" width="9.77734375" style="71" bestFit="1" customWidth="1"/>
    <col min="6398" max="6398" width="8.27734375" style="71" bestFit="1" customWidth="1"/>
    <col min="6399" max="6399" width="18.609375" style="71" customWidth="1"/>
    <col min="6400" max="6400" width="17.109375" style="71" customWidth="1"/>
    <col min="6401" max="6401" width="14.609375" style="71" bestFit="1" customWidth="1"/>
    <col min="6402" max="6402" width="8.77734375" style="71"/>
    <col min="6403" max="6403" width="3.77734375" style="71" customWidth="1"/>
    <col min="6404" max="6404" width="14.5" style="71" bestFit="1" customWidth="1"/>
    <col min="6405" max="6405" width="7.109375" style="71" bestFit="1" customWidth="1"/>
    <col min="6406" max="6406" width="8.609375" style="71" bestFit="1" customWidth="1"/>
    <col min="6407" max="6407" width="5" style="71" bestFit="1" customWidth="1"/>
    <col min="6408" max="6408" width="13.5" style="71" bestFit="1" customWidth="1"/>
    <col min="6409" max="6409" width="12" style="71" customWidth="1"/>
    <col min="6410" max="6652" width="8.77734375" style="71"/>
    <col min="6653" max="6653" width="9.77734375" style="71" bestFit="1" customWidth="1"/>
    <col min="6654" max="6654" width="8.27734375" style="71" bestFit="1" customWidth="1"/>
    <col min="6655" max="6655" width="18.609375" style="71" customWidth="1"/>
    <col min="6656" max="6656" width="17.109375" style="71" customWidth="1"/>
    <col min="6657" max="6657" width="14.609375" style="71" bestFit="1" customWidth="1"/>
    <col min="6658" max="6658" width="8.77734375" style="71"/>
    <col min="6659" max="6659" width="3.77734375" style="71" customWidth="1"/>
    <col min="6660" max="6660" width="14.5" style="71" bestFit="1" customWidth="1"/>
    <col min="6661" max="6661" width="7.109375" style="71" bestFit="1" customWidth="1"/>
    <col min="6662" max="6662" width="8.609375" style="71" bestFit="1" customWidth="1"/>
    <col min="6663" max="6663" width="5" style="71" bestFit="1" customWidth="1"/>
    <col min="6664" max="6664" width="13.5" style="71" bestFit="1" customWidth="1"/>
    <col min="6665" max="6665" width="12" style="71" customWidth="1"/>
    <col min="6666" max="6908" width="8.77734375" style="71"/>
    <col min="6909" max="6909" width="9.77734375" style="71" bestFit="1" customWidth="1"/>
    <col min="6910" max="6910" width="8.27734375" style="71" bestFit="1" customWidth="1"/>
    <col min="6911" max="6911" width="18.609375" style="71" customWidth="1"/>
    <col min="6912" max="6912" width="17.109375" style="71" customWidth="1"/>
    <col min="6913" max="6913" width="14.609375" style="71" bestFit="1" customWidth="1"/>
    <col min="6914" max="6914" width="8.77734375" style="71"/>
    <col min="6915" max="6915" width="3.77734375" style="71" customWidth="1"/>
    <col min="6916" max="6916" width="14.5" style="71" bestFit="1" customWidth="1"/>
    <col min="6917" max="6917" width="7.109375" style="71" bestFit="1" customWidth="1"/>
    <col min="6918" max="6918" width="8.609375" style="71" bestFit="1" customWidth="1"/>
    <col min="6919" max="6919" width="5" style="71" bestFit="1" customWidth="1"/>
    <col min="6920" max="6920" width="13.5" style="71" bestFit="1" customWidth="1"/>
    <col min="6921" max="6921" width="12" style="71" customWidth="1"/>
    <col min="6922" max="7164" width="8.77734375" style="71"/>
    <col min="7165" max="7165" width="9.77734375" style="71" bestFit="1" customWidth="1"/>
    <col min="7166" max="7166" width="8.27734375" style="71" bestFit="1" customWidth="1"/>
    <col min="7167" max="7167" width="18.609375" style="71" customWidth="1"/>
    <col min="7168" max="7168" width="17.109375" style="71" customWidth="1"/>
    <col min="7169" max="7169" width="14.609375" style="71" bestFit="1" customWidth="1"/>
    <col min="7170" max="7170" width="8.77734375" style="71"/>
    <col min="7171" max="7171" width="3.77734375" style="71" customWidth="1"/>
    <col min="7172" max="7172" width="14.5" style="71" bestFit="1" customWidth="1"/>
    <col min="7173" max="7173" width="7.109375" style="71" bestFit="1" customWidth="1"/>
    <col min="7174" max="7174" width="8.609375" style="71" bestFit="1" customWidth="1"/>
    <col min="7175" max="7175" width="5" style="71" bestFit="1" customWidth="1"/>
    <col min="7176" max="7176" width="13.5" style="71" bestFit="1" customWidth="1"/>
    <col min="7177" max="7177" width="12" style="71" customWidth="1"/>
    <col min="7178" max="7420" width="8.77734375" style="71"/>
    <col min="7421" max="7421" width="9.77734375" style="71" bestFit="1" customWidth="1"/>
    <col min="7422" max="7422" width="8.27734375" style="71" bestFit="1" customWidth="1"/>
    <col min="7423" max="7423" width="18.609375" style="71" customWidth="1"/>
    <col min="7424" max="7424" width="17.109375" style="71" customWidth="1"/>
    <col min="7425" max="7425" width="14.609375" style="71" bestFit="1" customWidth="1"/>
    <col min="7426" max="7426" width="8.77734375" style="71"/>
    <col min="7427" max="7427" width="3.77734375" style="71" customWidth="1"/>
    <col min="7428" max="7428" width="14.5" style="71" bestFit="1" customWidth="1"/>
    <col min="7429" max="7429" width="7.109375" style="71" bestFit="1" customWidth="1"/>
    <col min="7430" max="7430" width="8.609375" style="71" bestFit="1" customWidth="1"/>
    <col min="7431" max="7431" width="5" style="71" bestFit="1" customWidth="1"/>
    <col min="7432" max="7432" width="13.5" style="71" bestFit="1" customWidth="1"/>
    <col min="7433" max="7433" width="12" style="71" customWidth="1"/>
    <col min="7434" max="7676" width="8.77734375" style="71"/>
    <col min="7677" max="7677" width="9.77734375" style="71" bestFit="1" customWidth="1"/>
    <col min="7678" max="7678" width="8.27734375" style="71" bestFit="1" customWidth="1"/>
    <col min="7679" max="7679" width="18.609375" style="71" customWidth="1"/>
    <col min="7680" max="7680" width="17.109375" style="71" customWidth="1"/>
    <col min="7681" max="7681" width="14.609375" style="71" bestFit="1" customWidth="1"/>
    <col min="7682" max="7682" width="8.77734375" style="71"/>
    <col min="7683" max="7683" width="3.77734375" style="71" customWidth="1"/>
    <col min="7684" max="7684" width="14.5" style="71" bestFit="1" customWidth="1"/>
    <col min="7685" max="7685" width="7.109375" style="71" bestFit="1" customWidth="1"/>
    <col min="7686" max="7686" width="8.609375" style="71" bestFit="1" customWidth="1"/>
    <col min="7687" max="7687" width="5" style="71" bestFit="1" customWidth="1"/>
    <col min="7688" max="7688" width="13.5" style="71" bestFit="1" customWidth="1"/>
    <col min="7689" max="7689" width="12" style="71" customWidth="1"/>
    <col min="7690" max="7932" width="8.77734375" style="71"/>
    <col min="7933" max="7933" width="9.77734375" style="71" bestFit="1" customWidth="1"/>
    <col min="7934" max="7934" width="8.27734375" style="71" bestFit="1" customWidth="1"/>
    <col min="7935" max="7935" width="18.609375" style="71" customWidth="1"/>
    <col min="7936" max="7936" width="17.109375" style="71" customWidth="1"/>
    <col min="7937" max="7937" width="14.609375" style="71" bestFit="1" customWidth="1"/>
    <col min="7938" max="7938" width="8.77734375" style="71"/>
    <col min="7939" max="7939" width="3.77734375" style="71" customWidth="1"/>
    <col min="7940" max="7940" width="14.5" style="71" bestFit="1" customWidth="1"/>
    <col min="7941" max="7941" width="7.109375" style="71" bestFit="1" customWidth="1"/>
    <col min="7942" max="7942" width="8.609375" style="71" bestFit="1" customWidth="1"/>
    <col min="7943" max="7943" width="5" style="71" bestFit="1" customWidth="1"/>
    <col min="7944" max="7944" width="13.5" style="71" bestFit="1" customWidth="1"/>
    <col min="7945" max="7945" width="12" style="71" customWidth="1"/>
    <col min="7946" max="8188" width="8.77734375" style="71"/>
    <col min="8189" max="8189" width="9.77734375" style="71" bestFit="1" customWidth="1"/>
    <col min="8190" max="8190" width="8.27734375" style="71" bestFit="1" customWidth="1"/>
    <col min="8191" max="8191" width="18.609375" style="71" customWidth="1"/>
    <col min="8192" max="8192" width="17.109375" style="71" customWidth="1"/>
    <col min="8193" max="8193" width="14.609375" style="71" bestFit="1" customWidth="1"/>
    <col min="8194" max="8194" width="8.77734375" style="71"/>
    <col min="8195" max="8195" width="3.77734375" style="71" customWidth="1"/>
    <col min="8196" max="8196" width="14.5" style="71" bestFit="1" customWidth="1"/>
    <col min="8197" max="8197" width="7.109375" style="71" bestFit="1" customWidth="1"/>
    <col min="8198" max="8198" width="8.609375" style="71" bestFit="1" customWidth="1"/>
    <col min="8199" max="8199" width="5" style="71" bestFit="1" customWidth="1"/>
    <col min="8200" max="8200" width="13.5" style="71" bestFit="1" customWidth="1"/>
    <col min="8201" max="8201" width="12" style="71" customWidth="1"/>
    <col min="8202" max="8444" width="8.77734375" style="71"/>
    <col min="8445" max="8445" width="9.77734375" style="71" bestFit="1" customWidth="1"/>
    <col min="8446" max="8446" width="8.27734375" style="71" bestFit="1" customWidth="1"/>
    <col min="8447" max="8447" width="18.609375" style="71" customWidth="1"/>
    <col min="8448" max="8448" width="17.109375" style="71" customWidth="1"/>
    <col min="8449" max="8449" width="14.609375" style="71" bestFit="1" customWidth="1"/>
    <col min="8450" max="8450" width="8.77734375" style="71"/>
    <col min="8451" max="8451" width="3.77734375" style="71" customWidth="1"/>
    <col min="8452" max="8452" width="14.5" style="71" bestFit="1" customWidth="1"/>
    <col min="8453" max="8453" width="7.109375" style="71" bestFit="1" customWidth="1"/>
    <col min="8454" max="8454" width="8.609375" style="71" bestFit="1" customWidth="1"/>
    <col min="8455" max="8455" width="5" style="71" bestFit="1" customWidth="1"/>
    <col min="8456" max="8456" width="13.5" style="71" bestFit="1" customWidth="1"/>
    <col min="8457" max="8457" width="12" style="71" customWidth="1"/>
    <col min="8458" max="8700" width="8.77734375" style="71"/>
    <col min="8701" max="8701" width="9.77734375" style="71" bestFit="1" customWidth="1"/>
    <col min="8702" max="8702" width="8.27734375" style="71" bestFit="1" customWidth="1"/>
    <col min="8703" max="8703" width="18.609375" style="71" customWidth="1"/>
    <col min="8704" max="8704" width="17.109375" style="71" customWidth="1"/>
    <col min="8705" max="8705" width="14.609375" style="71" bestFit="1" customWidth="1"/>
    <col min="8706" max="8706" width="8.77734375" style="71"/>
    <col min="8707" max="8707" width="3.77734375" style="71" customWidth="1"/>
    <col min="8708" max="8708" width="14.5" style="71" bestFit="1" customWidth="1"/>
    <col min="8709" max="8709" width="7.109375" style="71" bestFit="1" customWidth="1"/>
    <col min="8710" max="8710" width="8.609375" style="71" bestFit="1" customWidth="1"/>
    <col min="8711" max="8711" width="5" style="71" bestFit="1" customWidth="1"/>
    <col min="8712" max="8712" width="13.5" style="71" bestFit="1" customWidth="1"/>
    <col min="8713" max="8713" width="12" style="71" customWidth="1"/>
    <col min="8714" max="8956" width="8.77734375" style="71"/>
    <col min="8957" max="8957" width="9.77734375" style="71" bestFit="1" customWidth="1"/>
    <col min="8958" max="8958" width="8.27734375" style="71" bestFit="1" customWidth="1"/>
    <col min="8959" max="8959" width="18.609375" style="71" customWidth="1"/>
    <col min="8960" max="8960" width="17.109375" style="71" customWidth="1"/>
    <col min="8961" max="8961" width="14.609375" style="71" bestFit="1" customWidth="1"/>
    <col min="8962" max="8962" width="8.77734375" style="71"/>
    <col min="8963" max="8963" width="3.77734375" style="71" customWidth="1"/>
    <col min="8964" max="8964" width="14.5" style="71" bestFit="1" customWidth="1"/>
    <col min="8965" max="8965" width="7.109375" style="71" bestFit="1" customWidth="1"/>
    <col min="8966" max="8966" width="8.609375" style="71" bestFit="1" customWidth="1"/>
    <col min="8967" max="8967" width="5" style="71" bestFit="1" customWidth="1"/>
    <col min="8968" max="8968" width="13.5" style="71" bestFit="1" customWidth="1"/>
    <col min="8969" max="8969" width="12" style="71" customWidth="1"/>
    <col min="8970" max="9212" width="8.77734375" style="71"/>
    <col min="9213" max="9213" width="9.77734375" style="71" bestFit="1" customWidth="1"/>
    <col min="9214" max="9214" width="8.27734375" style="71" bestFit="1" customWidth="1"/>
    <col min="9215" max="9215" width="18.609375" style="71" customWidth="1"/>
    <col min="9216" max="9216" width="17.109375" style="71" customWidth="1"/>
    <col min="9217" max="9217" width="14.609375" style="71" bestFit="1" customWidth="1"/>
    <col min="9218" max="9218" width="8.77734375" style="71"/>
    <col min="9219" max="9219" width="3.77734375" style="71" customWidth="1"/>
    <col min="9220" max="9220" width="14.5" style="71" bestFit="1" customWidth="1"/>
    <col min="9221" max="9221" width="7.109375" style="71" bestFit="1" customWidth="1"/>
    <col min="9222" max="9222" width="8.609375" style="71" bestFit="1" customWidth="1"/>
    <col min="9223" max="9223" width="5" style="71" bestFit="1" customWidth="1"/>
    <col min="9224" max="9224" width="13.5" style="71" bestFit="1" customWidth="1"/>
    <col min="9225" max="9225" width="12" style="71" customWidth="1"/>
    <col min="9226" max="9468" width="8.77734375" style="71"/>
    <col min="9469" max="9469" width="9.77734375" style="71" bestFit="1" customWidth="1"/>
    <col min="9470" max="9470" width="8.27734375" style="71" bestFit="1" customWidth="1"/>
    <col min="9471" max="9471" width="18.609375" style="71" customWidth="1"/>
    <col min="9472" max="9472" width="17.109375" style="71" customWidth="1"/>
    <col min="9473" max="9473" width="14.609375" style="71" bestFit="1" customWidth="1"/>
    <col min="9474" max="9474" width="8.77734375" style="71"/>
    <col min="9475" max="9475" width="3.77734375" style="71" customWidth="1"/>
    <col min="9476" max="9476" width="14.5" style="71" bestFit="1" customWidth="1"/>
    <col min="9477" max="9477" width="7.109375" style="71" bestFit="1" customWidth="1"/>
    <col min="9478" max="9478" width="8.609375" style="71" bestFit="1" customWidth="1"/>
    <col min="9479" max="9479" width="5" style="71" bestFit="1" customWidth="1"/>
    <col min="9480" max="9480" width="13.5" style="71" bestFit="1" customWidth="1"/>
    <col min="9481" max="9481" width="12" style="71" customWidth="1"/>
    <col min="9482" max="9724" width="8.77734375" style="71"/>
    <col min="9725" max="9725" width="9.77734375" style="71" bestFit="1" customWidth="1"/>
    <col min="9726" max="9726" width="8.27734375" style="71" bestFit="1" customWidth="1"/>
    <col min="9727" max="9727" width="18.609375" style="71" customWidth="1"/>
    <col min="9728" max="9728" width="17.109375" style="71" customWidth="1"/>
    <col min="9729" max="9729" width="14.609375" style="71" bestFit="1" customWidth="1"/>
    <col min="9730" max="9730" width="8.77734375" style="71"/>
    <col min="9731" max="9731" width="3.77734375" style="71" customWidth="1"/>
    <col min="9732" max="9732" width="14.5" style="71" bestFit="1" customWidth="1"/>
    <col min="9733" max="9733" width="7.109375" style="71" bestFit="1" customWidth="1"/>
    <col min="9734" max="9734" width="8.609375" style="71" bestFit="1" customWidth="1"/>
    <col min="9735" max="9735" width="5" style="71" bestFit="1" customWidth="1"/>
    <col min="9736" max="9736" width="13.5" style="71" bestFit="1" customWidth="1"/>
    <col min="9737" max="9737" width="12" style="71" customWidth="1"/>
    <col min="9738" max="9980" width="8.77734375" style="71"/>
    <col min="9981" max="9981" width="9.77734375" style="71" bestFit="1" customWidth="1"/>
    <col min="9982" max="9982" width="8.27734375" style="71" bestFit="1" customWidth="1"/>
    <col min="9983" max="9983" width="18.609375" style="71" customWidth="1"/>
    <col min="9984" max="9984" width="17.109375" style="71" customWidth="1"/>
    <col min="9985" max="9985" width="14.609375" style="71" bestFit="1" customWidth="1"/>
    <col min="9986" max="9986" width="8.77734375" style="71"/>
    <col min="9987" max="9987" width="3.77734375" style="71" customWidth="1"/>
    <col min="9988" max="9988" width="14.5" style="71" bestFit="1" customWidth="1"/>
    <col min="9989" max="9989" width="7.109375" style="71" bestFit="1" customWidth="1"/>
    <col min="9990" max="9990" width="8.609375" style="71" bestFit="1" customWidth="1"/>
    <col min="9991" max="9991" width="5" style="71" bestFit="1" customWidth="1"/>
    <col min="9992" max="9992" width="13.5" style="71" bestFit="1" customWidth="1"/>
    <col min="9993" max="9993" width="12" style="71" customWidth="1"/>
    <col min="9994" max="10236" width="8.77734375" style="71"/>
    <col min="10237" max="10237" width="9.77734375" style="71" bestFit="1" customWidth="1"/>
    <col min="10238" max="10238" width="8.27734375" style="71" bestFit="1" customWidth="1"/>
    <col min="10239" max="10239" width="18.609375" style="71" customWidth="1"/>
    <col min="10240" max="10240" width="17.109375" style="71" customWidth="1"/>
    <col min="10241" max="10241" width="14.609375" style="71" bestFit="1" customWidth="1"/>
    <col min="10242" max="10242" width="8.77734375" style="71"/>
    <col min="10243" max="10243" width="3.77734375" style="71" customWidth="1"/>
    <col min="10244" max="10244" width="14.5" style="71" bestFit="1" customWidth="1"/>
    <col min="10245" max="10245" width="7.109375" style="71" bestFit="1" customWidth="1"/>
    <col min="10246" max="10246" width="8.609375" style="71" bestFit="1" customWidth="1"/>
    <col min="10247" max="10247" width="5" style="71" bestFit="1" customWidth="1"/>
    <col min="10248" max="10248" width="13.5" style="71" bestFit="1" customWidth="1"/>
    <col min="10249" max="10249" width="12" style="71" customWidth="1"/>
    <col min="10250" max="10492" width="8.77734375" style="71"/>
    <col min="10493" max="10493" width="9.77734375" style="71" bestFit="1" customWidth="1"/>
    <col min="10494" max="10494" width="8.27734375" style="71" bestFit="1" customWidth="1"/>
    <col min="10495" max="10495" width="18.609375" style="71" customWidth="1"/>
    <col min="10496" max="10496" width="17.109375" style="71" customWidth="1"/>
    <col min="10497" max="10497" width="14.609375" style="71" bestFit="1" customWidth="1"/>
    <col min="10498" max="10498" width="8.77734375" style="71"/>
    <col min="10499" max="10499" width="3.77734375" style="71" customWidth="1"/>
    <col min="10500" max="10500" width="14.5" style="71" bestFit="1" customWidth="1"/>
    <col min="10501" max="10501" width="7.109375" style="71" bestFit="1" customWidth="1"/>
    <col min="10502" max="10502" width="8.609375" style="71" bestFit="1" customWidth="1"/>
    <col min="10503" max="10503" width="5" style="71" bestFit="1" customWidth="1"/>
    <col min="10504" max="10504" width="13.5" style="71" bestFit="1" customWidth="1"/>
    <col min="10505" max="10505" width="12" style="71" customWidth="1"/>
    <col min="10506" max="10748" width="8.77734375" style="71"/>
    <col min="10749" max="10749" width="9.77734375" style="71" bestFit="1" customWidth="1"/>
    <col min="10750" max="10750" width="8.27734375" style="71" bestFit="1" customWidth="1"/>
    <col min="10751" max="10751" width="18.609375" style="71" customWidth="1"/>
    <col min="10752" max="10752" width="17.109375" style="71" customWidth="1"/>
    <col min="10753" max="10753" width="14.609375" style="71" bestFit="1" customWidth="1"/>
    <col min="10754" max="10754" width="8.77734375" style="71"/>
    <col min="10755" max="10755" width="3.77734375" style="71" customWidth="1"/>
    <col min="10756" max="10756" width="14.5" style="71" bestFit="1" customWidth="1"/>
    <col min="10757" max="10757" width="7.109375" style="71" bestFit="1" customWidth="1"/>
    <col min="10758" max="10758" width="8.609375" style="71" bestFit="1" customWidth="1"/>
    <col min="10759" max="10759" width="5" style="71" bestFit="1" customWidth="1"/>
    <col min="10760" max="10760" width="13.5" style="71" bestFit="1" customWidth="1"/>
    <col min="10761" max="10761" width="12" style="71" customWidth="1"/>
    <col min="10762" max="11004" width="8.77734375" style="71"/>
    <col min="11005" max="11005" width="9.77734375" style="71" bestFit="1" customWidth="1"/>
    <col min="11006" max="11006" width="8.27734375" style="71" bestFit="1" customWidth="1"/>
    <col min="11007" max="11007" width="18.609375" style="71" customWidth="1"/>
    <col min="11008" max="11008" width="17.109375" style="71" customWidth="1"/>
    <col min="11009" max="11009" width="14.609375" style="71" bestFit="1" customWidth="1"/>
    <col min="11010" max="11010" width="8.77734375" style="71"/>
    <col min="11011" max="11011" width="3.77734375" style="71" customWidth="1"/>
    <col min="11012" max="11012" width="14.5" style="71" bestFit="1" customWidth="1"/>
    <col min="11013" max="11013" width="7.109375" style="71" bestFit="1" customWidth="1"/>
    <col min="11014" max="11014" width="8.609375" style="71" bestFit="1" customWidth="1"/>
    <col min="11015" max="11015" width="5" style="71" bestFit="1" customWidth="1"/>
    <col min="11016" max="11016" width="13.5" style="71" bestFit="1" customWidth="1"/>
    <col min="11017" max="11017" width="12" style="71" customWidth="1"/>
    <col min="11018" max="11260" width="8.77734375" style="71"/>
    <col min="11261" max="11261" width="9.77734375" style="71" bestFit="1" customWidth="1"/>
    <col min="11262" max="11262" width="8.27734375" style="71" bestFit="1" customWidth="1"/>
    <col min="11263" max="11263" width="18.609375" style="71" customWidth="1"/>
    <col min="11264" max="11264" width="17.109375" style="71" customWidth="1"/>
    <col min="11265" max="11265" width="14.609375" style="71" bestFit="1" customWidth="1"/>
    <col min="11266" max="11266" width="8.77734375" style="71"/>
    <col min="11267" max="11267" width="3.77734375" style="71" customWidth="1"/>
    <col min="11268" max="11268" width="14.5" style="71" bestFit="1" customWidth="1"/>
    <col min="11269" max="11269" width="7.109375" style="71" bestFit="1" customWidth="1"/>
    <col min="11270" max="11270" width="8.609375" style="71" bestFit="1" customWidth="1"/>
    <col min="11271" max="11271" width="5" style="71" bestFit="1" customWidth="1"/>
    <col min="11272" max="11272" width="13.5" style="71" bestFit="1" customWidth="1"/>
    <col min="11273" max="11273" width="12" style="71" customWidth="1"/>
    <col min="11274" max="11516" width="8.77734375" style="71"/>
    <col min="11517" max="11517" width="9.77734375" style="71" bestFit="1" customWidth="1"/>
    <col min="11518" max="11518" width="8.27734375" style="71" bestFit="1" customWidth="1"/>
    <col min="11519" max="11519" width="18.609375" style="71" customWidth="1"/>
    <col min="11520" max="11520" width="17.109375" style="71" customWidth="1"/>
    <col min="11521" max="11521" width="14.609375" style="71" bestFit="1" customWidth="1"/>
    <col min="11522" max="11522" width="8.77734375" style="71"/>
    <col min="11523" max="11523" width="3.77734375" style="71" customWidth="1"/>
    <col min="11524" max="11524" width="14.5" style="71" bestFit="1" customWidth="1"/>
    <col min="11525" max="11525" width="7.109375" style="71" bestFit="1" customWidth="1"/>
    <col min="11526" max="11526" width="8.609375" style="71" bestFit="1" customWidth="1"/>
    <col min="11527" max="11527" width="5" style="71" bestFit="1" customWidth="1"/>
    <col min="11528" max="11528" width="13.5" style="71" bestFit="1" customWidth="1"/>
    <col min="11529" max="11529" width="12" style="71" customWidth="1"/>
    <col min="11530" max="11772" width="8.77734375" style="71"/>
    <col min="11773" max="11773" width="9.77734375" style="71" bestFit="1" customWidth="1"/>
    <col min="11774" max="11774" width="8.27734375" style="71" bestFit="1" customWidth="1"/>
    <col min="11775" max="11775" width="18.609375" style="71" customWidth="1"/>
    <col min="11776" max="11776" width="17.109375" style="71" customWidth="1"/>
    <col min="11777" max="11777" width="14.609375" style="71" bestFit="1" customWidth="1"/>
    <col min="11778" max="11778" width="8.77734375" style="71"/>
    <col min="11779" max="11779" width="3.77734375" style="71" customWidth="1"/>
    <col min="11780" max="11780" width="14.5" style="71" bestFit="1" customWidth="1"/>
    <col min="11781" max="11781" width="7.109375" style="71" bestFit="1" customWidth="1"/>
    <col min="11782" max="11782" width="8.609375" style="71" bestFit="1" customWidth="1"/>
    <col min="11783" max="11783" width="5" style="71" bestFit="1" customWidth="1"/>
    <col min="11784" max="11784" width="13.5" style="71" bestFit="1" customWidth="1"/>
    <col min="11785" max="11785" width="12" style="71" customWidth="1"/>
    <col min="11786" max="12028" width="8.77734375" style="71"/>
    <col min="12029" max="12029" width="9.77734375" style="71" bestFit="1" customWidth="1"/>
    <col min="12030" max="12030" width="8.27734375" style="71" bestFit="1" customWidth="1"/>
    <col min="12031" max="12031" width="18.609375" style="71" customWidth="1"/>
    <col min="12032" max="12032" width="17.109375" style="71" customWidth="1"/>
    <col min="12033" max="12033" width="14.609375" style="71" bestFit="1" customWidth="1"/>
    <col min="12034" max="12034" width="8.77734375" style="71"/>
    <col min="12035" max="12035" width="3.77734375" style="71" customWidth="1"/>
    <col min="12036" max="12036" width="14.5" style="71" bestFit="1" customWidth="1"/>
    <col min="12037" max="12037" width="7.109375" style="71" bestFit="1" customWidth="1"/>
    <col min="12038" max="12038" width="8.609375" style="71" bestFit="1" customWidth="1"/>
    <col min="12039" max="12039" width="5" style="71" bestFit="1" customWidth="1"/>
    <col min="12040" max="12040" width="13.5" style="71" bestFit="1" customWidth="1"/>
    <col min="12041" max="12041" width="12" style="71" customWidth="1"/>
    <col min="12042" max="12284" width="8.77734375" style="71"/>
    <col min="12285" max="12285" width="9.77734375" style="71" bestFit="1" customWidth="1"/>
    <col min="12286" max="12286" width="8.27734375" style="71" bestFit="1" customWidth="1"/>
    <col min="12287" max="12287" width="18.609375" style="71" customWidth="1"/>
    <col min="12288" max="12288" width="17.109375" style="71" customWidth="1"/>
    <col min="12289" max="12289" width="14.609375" style="71" bestFit="1" customWidth="1"/>
    <col min="12290" max="12290" width="8.77734375" style="71"/>
    <col min="12291" max="12291" width="3.77734375" style="71" customWidth="1"/>
    <col min="12292" max="12292" width="14.5" style="71" bestFit="1" customWidth="1"/>
    <col min="12293" max="12293" width="7.109375" style="71" bestFit="1" customWidth="1"/>
    <col min="12294" max="12294" width="8.609375" style="71" bestFit="1" customWidth="1"/>
    <col min="12295" max="12295" width="5" style="71" bestFit="1" customWidth="1"/>
    <col min="12296" max="12296" width="13.5" style="71" bestFit="1" customWidth="1"/>
    <col min="12297" max="12297" width="12" style="71" customWidth="1"/>
    <col min="12298" max="12540" width="8.77734375" style="71"/>
    <col min="12541" max="12541" width="9.77734375" style="71" bestFit="1" customWidth="1"/>
    <col min="12542" max="12542" width="8.27734375" style="71" bestFit="1" customWidth="1"/>
    <col min="12543" max="12543" width="18.609375" style="71" customWidth="1"/>
    <col min="12544" max="12544" width="17.109375" style="71" customWidth="1"/>
    <col min="12545" max="12545" width="14.609375" style="71" bestFit="1" customWidth="1"/>
    <col min="12546" max="12546" width="8.77734375" style="71"/>
    <col min="12547" max="12547" width="3.77734375" style="71" customWidth="1"/>
    <col min="12548" max="12548" width="14.5" style="71" bestFit="1" customWidth="1"/>
    <col min="12549" max="12549" width="7.109375" style="71" bestFit="1" customWidth="1"/>
    <col min="12550" max="12550" width="8.609375" style="71" bestFit="1" customWidth="1"/>
    <col min="12551" max="12551" width="5" style="71" bestFit="1" customWidth="1"/>
    <col min="12552" max="12552" width="13.5" style="71" bestFit="1" customWidth="1"/>
    <col min="12553" max="12553" width="12" style="71" customWidth="1"/>
    <col min="12554" max="12796" width="8.77734375" style="71"/>
    <col min="12797" max="12797" width="9.77734375" style="71" bestFit="1" customWidth="1"/>
    <col min="12798" max="12798" width="8.27734375" style="71" bestFit="1" customWidth="1"/>
    <col min="12799" max="12799" width="18.609375" style="71" customWidth="1"/>
    <col min="12800" max="12800" width="17.109375" style="71" customWidth="1"/>
    <col min="12801" max="12801" width="14.609375" style="71" bestFit="1" customWidth="1"/>
    <col min="12802" max="12802" width="8.77734375" style="71"/>
    <col min="12803" max="12803" width="3.77734375" style="71" customWidth="1"/>
    <col min="12804" max="12804" width="14.5" style="71" bestFit="1" customWidth="1"/>
    <col min="12805" max="12805" width="7.109375" style="71" bestFit="1" customWidth="1"/>
    <col min="12806" max="12806" width="8.609375" style="71" bestFit="1" customWidth="1"/>
    <col min="12807" max="12807" width="5" style="71" bestFit="1" customWidth="1"/>
    <col min="12808" max="12808" width="13.5" style="71" bestFit="1" customWidth="1"/>
    <col min="12809" max="12809" width="12" style="71" customWidth="1"/>
    <col min="12810" max="13052" width="8.77734375" style="71"/>
    <col min="13053" max="13053" width="9.77734375" style="71" bestFit="1" customWidth="1"/>
    <col min="13054" max="13054" width="8.27734375" style="71" bestFit="1" customWidth="1"/>
    <col min="13055" max="13055" width="18.609375" style="71" customWidth="1"/>
    <col min="13056" max="13056" width="17.109375" style="71" customWidth="1"/>
    <col min="13057" max="13057" width="14.609375" style="71" bestFit="1" customWidth="1"/>
    <col min="13058" max="13058" width="8.77734375" style="71"/>
    <col min="13059" max="13059" width="3.77734375" style="71" customWidth="1"/>
    <col min="13060" max="13060" width="14.5" style="71" bestFit="1" customWidth="1"/>
    <col min="13061" max="13061" width="7.109375" style="71" bestFit="1" customWidth="1"/>
    <col min="13062" max="13062" width="8.609375" style="71" bestFit="1" customWidth="1"/>
    <col min="13063" max="13063" width="5" style="71" bestFit="1" customWidth="1"/>
    <col min="13064" max="13064" width="13.5" style="71" bestFit="1" customWidth="1"/>
    <col min="13065" max="13065" width="12" style="71" customWidth="1"/>
    <col min="13066" max="13308" width="8.77734375" style="71"/>
    <col min="13309" max="13309" width="9.77734375" style="71" bestFit="1" customWidth="1"/>
    <col min="13310" max="13310" width="8.27734375" style="71" bestFit="1" customWidth="1"/>
    <col min="13311" max="13311" width="18.609375" style="71" customWidth="1"/>
    <col min="13312" max="13312" width="17.109375" style="71" customWidth="1"/>
    <col min="13313" max="13313" width="14.609375" style="71" bestFit="1" customWidth="1"/>
    <col min="13314" max="13314" width="8.77734375" style="71"/>
    <col min="13315" max="13315" width="3.77734375" style="71" customWidth="1"/>
    <col min="13316" max="13316" width="14.5" style="71" bestFit="1" customWidth="1"/>
    <col min="13317" max="13317" width="7.109375" style="71" bestFit="1" customWidth="1"/>
    <col min="13318" max="13318" width="8.609375" style="71" bestFit="1" customWidth="1"/>
    <col min="13319" max="13319" width="5" style="71" bestFit="1" customWidth="1"/>
    <col min="13320" max="13320" width="13.5" style="71" bestFit="1" customWidth="1"/>
    <col min="13321" max="13321" width="12" style="71" customWidth="1"/>
    <col min="13322" max="13564" width="8.77734375" style="71"/>
    <col min="13565" max="13565" width="9.77734375" style="71" bestFit="1" customWidth="1"/>
    <col min="13566" max="13566" width="8.27734375" style="71" bestFit="1" customWidth="1"/>
    <col min="13567" max="13567" width="18.609375" style="71" customWidth="1"/>
    <col min="13568" max="13568" width="17.109375" style="71" customWidth="1"/>
    <col min="13569" max="13569" width="14.609375" style="71" bestFit="1" customWidth="1"/>
    <col min="13570" max="13570" width="8.77734375" style="71"/>
    <col min="13571" max="13571" width="3.77734375" style="71" customWidth="1"/>
    <col min="13572" max="13572" width="14.5" style="71" bestFit="1" customWidth="1"/>
    <col min="13573" max="13573" width="7.109375" style="71" bestFit="1" customWidth="1"/>
    <col min="13574" max="13574" width="8.609375" style="71" bestFit="1" customWidth="1"/>
    <col min="13575" max="13575" width="5" style="71" bestFit="1" customWidth="1"/>
    <col min="13576" max="13576" width="13.5" style="71" bestFit="1" customWidth="1"/>
    <col min="13577" max="13577" width="12" style="71" customWidth="1"/>
    <col min="13578" max="13820" width="8.77734375" style="71"/>
    <col min="13821" max="13821" width="9.77734375" style="71" bestFit="1" customWidth="1"/>
    <col min="13822" max="13822" width="8.27734375" style="71" bestFit="1" customWidth="1"/>
    <col min="13823" max="13823" width="18.609375" style="71" customWidth="1"/>
    <col min="13824" max="13824" width="17.109375" style="71" customWidth="1"/>
    <col min="13825" max="13825" width="14.609375" style="71" bestFit="1" customWidth="1"/>
    <col min="13826" max="13826" width="8.77734375" style="71"/>
    <col min="13827" max="13827" width="3.77734375" style="71" customWidth="1"/>
    <col min="13828" max="13828" width="14.5" style="71" bestFit="1" customWidth="1"/>
    <col min="13829" max="13829" width="7.109375" style="71" bestFit="1" customWidth="1"/>
    <col min="13830" max="13830" width="8.609375" style="71" bestFit="1" customWidth="1"/>
    <col min="13831" max="13831" width="5" style="71" bestFit="1" customWidth="1"/>
    <col min="13832" max="13832" width="13.5" style="71" bestFit="1" customWidth="1"/>
    <col min="13833" max="13833" width="12" style="71" customWidth="1"/>
    <col min="13834" max="14076" width="8.77734375" style="71"/>
    <col min="14077" max="14077" width="9.77734375" style="71" bestFit="1" customWidth="1"/>
    <col min="14078" max="14078" width="8.27734375" style="71" bestFit="1" customWidth="1"/>
    <col min="14079" max="14079" width="18.609375" style="71" customWidth="1"/>
    <col min="14080" max="14080" width="17.109375" style="71" customWidth="1"/>
    <col min="14081" max="14081" width="14.609375" style="71" bestFit="1" customWidth="1"/>
    <col min="14082" max="14082" width="8.77734375" style="71"/>
    <col min="14083" max="14083" width="3.77734375" style="71" customWidth="1"/>
    <col min="14084" max="14084" width="14.5" style="71" bestFit="1" customWidth="1"/>
    <col min="14085" max="14085" width="7.109375" style="71" bestFit="1" customWidth="1"/>
    <col min="14086" max="14086" width="8.609375" style="71" bestFit="1" customWidth="1"/>
    <col min="14087" max="14087" width="5" style="71" bestFit="1" customWidth="1"/>
    <col min="14088" max="14088" width="13.5" style="71" bestFit="1" customWidth="1"/>
    <col min="14089" max="14089" width="12" style="71" customWidth="1"/>
    <col min="14090" max="14332" width="8.77734375" style="71"/>
    <col min="14333" max="14333" width="9.77734375" style="71" bestFit="1" customWidth="1"/>
    <col min="14334" max="14334" width="8.27734375" style="71" bestFit="1" customWidth="1"/>
    <col min="14335" max="14335" width="18.609375" style="71" customWidth="1"/>
    <col min="14336" max="14336" width="17.109375" style="71" customWidth="1"/>
    <col min="14337" max="14337" width="14.609375" style="71" bestFit="1" customWidth="1"/>
    <col min="14338" max="14338" width="8.77734375" style="71"/>
    <col min="14339" max="14339" width="3.77734375" style="71" customWidth="1"/>
    <col min="14340" max="14340" width="14.5" style="71" bestFit="1" customWidth="1"/>
    <col min="14341" max="14341" width="7.109375" style="71" bestFit="1" customWidth="1"/>
    <col min="14342" max="14342" width="8.609375" style="71" bestFit="1" customWidth="1"/>
    <col min="14343" max="14343" width="5" style="71" bestFit="1" customWidth="1"/>
    <col min="14344" max="14344" width="13.5" style="71" bestFit="1" customWidth="1"/>
    <col min="14345" max="14345" width="12" style="71" customWidth="1"/>
    <col min="14346" max="14588" width="8.77734375" style="71"/>
    <col min="14589" max="14589" width="9.77734375" style="71" bestFit="1" customWidth="1"/>
    <col min="14590" max="14590" width="8.27734375" style="71" bestFit="1" customWidth="1"/>
    <col min="14591" max="14591" width="18.609375" style="71" customWidth="1"/>
    <col min="14592" max="14592" width="17.109375" style="71" customWidth="1"/>
    <col min="14593" max="14593" width="14.609375" style="71" bestFit="1" customWidth="1"/>
    <col min="14594" max="14594" width="8.77734375" style="71"/>
    <col min="14595" max="14595" width="3.77734375" style="71" customWidth="1"/>
    <col min="14596" max="14596" width="14.5" style="71" bestFit="1" customWidth="1"/>
    <col min="14597" max="14597" width="7.109375" style="71" bestFit="1" customWidth="1"/>
    <col min="14598" max="14598" width="8.609375" style="71" bestFit="1" customWidth="1"/>
    <col min="14599" max="14599" width="5" style="71" bestFit="1" customWidth="1"/>
    <col min="14600" max="14600" width="13.5" style="71" bestFit="1" customWidth="1"/>
    <col min="14601" max="14601" width="12" style="71" customWidth="1"/>
    <col min="14602" max="14844" width="8.77734375" style="71"/>
    <col min="14845" max="14845" width="9.77734375" style="71" bestFit="1" customWidth="1"/>
    <col min="14846" max="14846" width="8.27734375" style="71" bestFit="1" customWidth="1"/>
    <col min="14847" max="14847" width="18.609375" style="71" customWidth="1"/>
    <col min="14848" max="14848" width="17.109375" style="71" customWidth="1"/>
    <col min="14849" max="14849" width="14.609375" style="71" bestFit="1" customWidth="1"/>
    <col min="14850" max="14850" width="8.77734375" style="71"/>
    <col min="14851" max="14851" width="3.77734375" style="71" customWidth="1"/>
    <col min="14852" max="14852" width="14.5" style="71" bestFit="1" customWidth="1"/>
    <col min="14853" max="14853" width="7.109375" style="71" bestFit="1" customWidth="1"/>
    <col min="14854" max="14854" width="8.609375" style="71" bestFit="1" customWidth="1"/>
    <col min="14855" max="14855" width="5" style="71" bestFit="1" customWidth="1"/>
    <col min="14856" max="14856" width="13.5" style="71" bestFit="1" customWidth="1"/>
    <col min="14857" max="14857" width="12" style="71" customWidth="1"/>
    <col min="14858" max="15100" width="8.77734375" style="71"/>
    <col min="15101" max="15101" width="9.77734375" style="71" bestFit="1" customWidth="1"/>
    <col min="15102" max="15102" width="8.27734375" style="71" bestFit="1" customWidth="1"/>
    <col min="15103" max="15103" width="18.609375" style="71" customWidth="1"/>
    <col min="15104" max="15104" width="17.109375" style="71" customWidth="1"/>
    <col min="15105" max="15105" width="14.609375" style="71" bestFit="1" customWidth="1"/>
    <col min="15106" max="15106" width="8.77734375" style="71"/>
    <col min="15107" max="15107" width="3.77734375" style="71" customWidth="1"/>
    <col min="15108" max="15108" width="14.5" style="71" bestFit="1" customWidth="1"/>
    <col min="15109" max="15109" width="7.109375" style="71" bestFit="1" customWidth="1"/>
    <col min="15110" max="15110" width="8.609375" style="71" bestFit="1" customWidth="1"/>
    <col min="15111" max="15111" width="5" style="71" bestFit="1" customWidth="1"/>
    <col min="15112" max="15112" width="13.5" style="71" bestFit="1" customWidth="1"/>
    <col min="15113" max="15113" width="12" style="71" customWidth="1"/>
    <col min="15114" max="15356" width="8.77734375" style="71"/>
    <col min="15357" max="15357" width="9.77734375" style="71" bestFit="1" customWidth="1"/>
    <col min="15358" max="15358" width="8.27734375" style="71" bestFit="1" customWidth="1"/>
    <col min="15359" max="15359" width="18.609375" style="71" customWidth="1"/>
    <col min="15360" max="15360" width="17.109375" style="71" customWidth="1"/>
    <col min="15361" max="15361" width="14.609375" style="71" bestFit="1" customWidth="1"/>
    <col min="15362" max="15362" width="8.77734375" style="71"/>
    <col min="15363" max="15363" width="3.77734375" style="71" customWidth="1"/>
    <col min="15364" max="15364" width="14.5" style="71" bestFit="1" customWidth="1"/>
    <col min="15365" max="15365" width="7.109375" style="71" bestFit="1" customWidth="1"/>
    <col min="15366" max="15366" width="8.609375" style="71" bestFit="1" customWidth="1"/>
    <col min="15367" max="15367" width="5" style="71" bestFit="1" customWidth="1"/>
    <col min="15368" max="15368" width="13.5" style="71" bestFit="1" customWidth="1"/>
    <col min="15369" max="15369" width="12" style="71" customWidth="1"/>
    <col min="15370" max="15612" width="8.77734375" style="71"/>
    <col min="15613" max="15613" width="9.77734375" style="71" bestFit="1" customWidth="1"/>
    <col min="15614" max="15614" width="8.27734375" style="71" bestFit="1" customWidth="1"/>
    <col min="15615" max="15615" width="18.609375" style="71" customWidth="1"/>
    <col min="15616" max="15616" width="17.109375" style="71" customWidth="1"/>
    <col min="15617" max="15617" width="14.609375" style="71" bestFit="1" customWidth="1"/>
    <col min="15618" max="15618" width="8.77734375" style="71"/>
    <col min="15619" max="15619" width="3.77734375" style="71" customWidth="1"/>
    <col min="15620" max="15620" width="14.5" style="71" bestFit="1" customWidth="1"/>
    <col min="15621" max="15621" width="7.109375" style="71" bestFit="1" customWidth="1"/>
    <col min="15622" max="15622" width="8.609375" style="71" bestFit="1" customWidth="1"/>
    <col min="15623" max="15623" width="5" style="71" bestFit="1" customWidth="1"/>
    <col min="15624" max="15624" width="13.5" style="71" bestFit="1" customWidth="1"/>
    <col min="15625" max="15625" width="12" style="71" customWidth="1"/>
    <col min="15626" max="15868" width="8.77734375" style="71"/>
    <col min="15869" max="15869" width="9.77734375" style="71" bestFit="1" customWidth="1"/>
    <col min="15870" max="15870" width="8.27734375" style="71" bestFit="1" customWidth="1"/>
    <col min="15871" max="15871" width="18.609375" style="71" customWidth="1"/>
    <col min="15872" max="15872" width="17.109375" style="71" customWidth="1"/>
    <col min="15873" max="15873" width="14.609375" style="71" bestFit="1" customWidth="1"/>
    <col min="15874" max="15874" width="8.77734375" style="71"/>
    <col min="15875" max="15875" width="3.77734375" style="71" customWidth="1"/>
    <col min="15876" max="15876" width="14.5" style="71" bestFit="1" customWidth="1"/>
    <col min="15877" max="15877" width="7.109375" style="71" bestFit="1" customWidth="1"/>
    <col min="15878" max="15878" width="8.609375" style="71" bestFit="1" customWidth="1"/>
    <col min="15879" max="15879" width="5" style="71" bestFit="1" customWidth="1"/>
    <col min="15880" max="15880" width="13.5" style="71" bestFit="1" customWidth="1"/>
    <col min="15881" max="15881" width="12" style="71" customWidth="1"/>
    <col min="15882" max="16124" width="8.77734375" style="71"/>
    <col min="16125" max="16125" width="9.77734375" style="71" bestFit="1" customWidth="1"/>
    <col min="16126" max="16126" width="8.27734375" style="71" bestFit="1" customWidth="1"/>
    <col min="16127" max="16127" width="18.609375" style="71" customWidth="1"/>
    <col min="16128" max="16128" width="17.109375" style="71" customWidth="1"/>
    <col min="16129" max="16129" width="14.609375" style="71" bestFit="1" customWidth="1"/>
    <col min="16130" max="16130" width="8.77734375" style="71"/>
    <col min="16131" max="16131" width="3.77734375" style="71" customWidth="1"/>
    <col min="16132" max="16132" width="14.5" style="71" bestFit="1" customWidth="1"/>
    <col min="16133" max="16133" width="7.109375" style="71" bestFit="1" customWidth="1"/>
    <col min="16134" max="16134" width="8.609375" style="71" bestFit="1" customWidth="1"/>
    <col min="16135" max="16135" width="5" style="71" bestFit="1" customWidth="1"/>
    <col min="16136" max="16136" width="13.5" style="71" bestFit="1" customWidth="1"/>
    <col min="16137" max="16137" width="12" style="71" customWidth="1"/>
    <col min="16138" max="16378" width="8.77734375" style="71"/>
    <col min="16379" max="16384" width="9" style="71" customWidth="1"/>
  </cols>
  <sheetData>
    <row r="9" spans="1:3">
      <c r="A9" s="722" t="s">
        <v>239</v>
      </c>
      <c r="B9" s="722"/>
      <c r="C9" s="722"/>
    </row>
    <row r="11" spans="1:3">
      <c r="A11" s="75" t="s">
        <v>35</v>
      </c>
      <c r="B11" s="76" t="s">
        <v>144</v>
      </c>
      <c r="C11" s="77"/>
    </row>
    <row r="12" spans="1:3" ht="42">
      <c r="A12" s="83">
        <v>1</v>
      </c>
      <c r="B12" s="79" t="s">
        <v>146</v>
      </c>
      <c r="C12" s="86" t="str">
        <f>'Văn phòng'!F21&amp;" - "&amp;'Văn phòng'!F22</f>
        <v>https://batdongsan.com.vn/cho-thue-van-phong-duong-nguyen-trai-phuong-quan-bau-457/cho-eco-city-trung-tam-vinh-nghe-an-pr45523041 - SĐT: 0984888760</v>
      </c>
    </row>
    <row r="13" spans="1:3">
      <c r="A13" s="83">
        <f>A12+1</f>
        <v>2</v>
      </c>
      <c r="B13" s="79" t="s">
        <v>175</v>
      </c>
      <c r="C13" s="112">
        <f>'Văn phòng'!F40</f>
        <v>150000</v>
      </c>
    </row>
    <row r="14" spans="1:3">
      <c r="A14" s="83">
        <f t="shared" ref="A14:A30" si="0">A13+1</f>
        <v>3</v>
      </c>
      <c r="B14" s="79" t="s">
        <v>234</v>
      </c>
      <c r="C14" s="112">
        <f>'Văn phòng'!F41</f>
        <v>135000</v>
      </c>
    </row>
    <row r="15" spans="1:3">
      <c r="A15" s="83">
        <f t="shared" si="0"/>
        <v>4</v>
      </c>
      <c r="B15" s="79" t="s">
        <v>148</v>
      </c>
      <c r="C15" s="86" t="str">
        <f>'Văn phòng'!F23</f>
        <v xml:space="preserve">Đang giao dịch </v>
      </c>
    </row>
    <row r="16" spans="1:3">
      <c r="A16" s="83">
        <f t="shared" si="0"/>
        <v>5</v>
      </c>
      <c r="B16" s="79" t="s">
        <v>150</v>
      </c>
      <c r="C16" s="86" t="str">
        <f>'Văn phòng'!F24</f>
        <v>Tháng 5/2026</v>
      </c>
    </row>
    <row r="17" spans="1:5">
      <c r="A17" s="83">
        <f t="shared" si="0"/>
        <v>6</v>
      </c>
      <c r="B17" s="79" t="s">
        <v>151</v>
      </c>
      <c r="C17" s="86" t="str">
        <f>'Văn phòng'!F25</f>
        <v>Giao dịch bình thường trên thị trường</v>
      </c>
    </row>
    <row r="18" spans="1:5">
      <c r="A18" s="83">
        <f t="shared" si="0"/>
        <v>7</v>
      </c>
      <c r="B18" s="79" t="s">
        <v>153</v>
      </c>
      <c r="C18" s="86" t="str">
        <f>'Văn phòng'!F26</f>
        <v>Có Giấy chứng nhận Quyền sử dụng đất</v>
      </c>
    </row>
    <row r="19" spans="1:5">
      <c r="A19" s="83">
        <f t="shared" si="0"/>
        <v>8</v>
      </c>
      <c r="B19" s="79" t="s">
        <v>155</v>
      </c>
      <c r="C19" s="86" t="str">
        <f>'Văn phòng'!F27</f>
        <v>Đất khu công nghiệp</v>
      </c>
    </row>
    <row r="20" spans="1:5">
      <c r="A20" s="83">
        <f t="shared" si="0"/>
        <v>9</v>
      </c>
      <c r="B20" s="136" t="s">
        <v>157</v>
      </c>
      <c r="C20" s="175">
        <f>'Văn phòng'!F28</f>
        <v>0</v>
      </c>
    </row>
    <row r="21" spans="1:5">
      <c r="A21" s="83">
        <f t="shared" si="0"/>
        <v>10</v>
      </c>
      <c r="B21" s="176" t="s">
        <v>158</v>
      </c>
      <c r="C21" s="86" t="str">
        <f>'Văn phòng'!F29</f>
        <v>Tiếp giáp đường Nguyễn Trãi</v>
      </c>
    </row>
    <row r="22" spans="1:5" s="99" customFormat="1" hidden="1">
      <c r="A22" s="100">
        <f t="shared" si="0"/>
        <v>11</v>
      </c>
      <c r="B22" s="93" t="s">
        <v>159</v>
      </c>
      <c r="C22" s="94" t="str">
        <f>'Văn phòng'!F30</f>
        <v>15m</v>
      </c>
    </row>
    <row r="23" spans="1:5">
      <c r="A23" s="83">
        <v>11</v>
      </c>
      <c r="B23" s="79" t="s">
        <v>162</v>
      </c>
      <c r="C23" s="177">
        <f>'Văn phòng'!F31</f>
        <v>396</v>
      </c>
    </row>
    <row r="24" spans="1:5" s="99" customFormat="1" hidden="1">
      <c r="A24" s="100">
        <f t="shared" si="0"/>
        <v>12</v>
      </c>
      <c r="B24" s="93" t="s">
        <v>163</v>
      </c>
      <c r="C24" s="94">
        <f>'Văn phòng'!F32</f>
        <v>100</v>
      </c>
    </row>
    <row r="25" spans="1:5">
      <c r="A25" s="83">
        <v>12</v>
      </c>
      <c r="B25" s="79" t="s">
        <v>165</v>
      </c>
      <c r="C25" s="86" t="str">
        <f>'Văn phòng'!F34</f>
        <v>01 mặt tiền</v>
      </c>
    </row>
    <row r="26" spans="1:5" hidden="1">
      <c r="A26" s="83">
        <f t="shared" si="0"/>
        <v>13</v>
      </c>
      <c r="B26" s="79" t="s">
        <v>167</v>
      </c>
      <c r="C26" s="86" t="e">
        <f>'Văn phòng'!#REF!</f>
        <v>#REF!</v>
      </c>
      <c r="D26" s="101"/>
    </row>
    <row r="27" spans="1:5">
      <c r="A27" s="83">
        <v>13</v>
      </c>
      <c r="B27" s="176" t="s">
        <v>168</v>
      </c>
      <c r="C27" s="86" t="str">
        <f>'Văn phòng'!F35</f>
        <v>HTKT hoàn thiện</v>
      </c>
      <c r="D27" s="101"/>
    </row>
    <row r="28" spans="1:5" s="99" customFormat="1" ht="28" hidden="1">
      <c r="A28" s="100">
        <f t="shared" si="0"/>
        <v>14</v>
      </c>
      <c r="B28" s="93" t="s">
        <v>235</v>
      </c>
      <c r="C28" s="178" t="str">
        <f>'Văn phòng'!F36</f>
        <v>./.</v>
      </c>
    </row>
    <row r="29" spans="1:5">
      <c r="A29" s="83">
        <v>14</v>
      </c>
      <c r="B29" s="79" t="s">
        <v>170</v>
      </c>
      <c r="C29" s="86" t="e">
        <f>'Văn phòng'!#REF!</f>
        <v>#REF!</v>
      </c>
    </row>
    <row r="30" spans="1:5" s="99" customFormat="1" hidden="1">
      <c r="A30" s="100">
        <f t="shared" si="0"/>
        <v>15</v>
      </c>
      <c r="B30" s="93" t="s">
        <v>171</v>
      </c>
      <c r="C30" s="94" t="e">
        <f>'Văn phòng'!#REF!</f>
        <v>#REF!</v>
      </c>
      <c r="E30" s="102"/>
    </row>
    <row r="31" spans="1:5">
      <c r="A31" s="83">
        <v>15</v>
      </c>
      <c r="B31" s="79" t="s">
        <v>172</v>
      </c>
      <c r="C31" s="86" t="str">
        <f>'Văn phòng'!F37</f>
        <v>Đất trống</v>
      </c>
    </row>
    <row r="32" spans="1:5">
      <c r="A32" s="110" t="s">
        <v>36</v>
      </c>
      <c r="B32" s="111" t="s">
        <v>236</v>
      </c>
      <c r="C32" s="89"/>
    </row>
    <row r="33" spans="1:8" ht="271.2" customHeight="1">
      <c r="A33" s="78"/>
      <c r="B33" s="726"/>
      <c r="C33" s="727"/>
      <c r="D33" s="68"/>
    </row>
    <row r="34" spans="1:8">
      <c r="A34" s="74"/>
      <c r="B34" s="179"/>
      <c r="C34" s="180"/>
    </row>
    <row r="35" spans="1:8" ht="15.35" hidden="1">
      <c r="A35" s="74"/>
      <c r="B35" s="179"/>
      <c r="C35" s="181" t="str">
        <f>[170]KHTĐG!D33</f>
        <v>Hà Nội, ngày 21 tháng 7 năm 2025</v>
      </c>
    </row>
    <row r="36" spans="1:8" ht="15">
      <c r="A36" s="74"/>
      <c r="B36" s="179"/>
      <c r="C36" s="70" t="s">
        <v>237</v>
      </c>
    </row>
    <row r="37" spans="1:8" ht="15.35">
      <c r="A37" s="74"/>
      <c r="B37" s="179"/>
      <c r="C37" s="69"/>
    </row>
    <row r="38" spans="1:8" ht="15.35">
      <c r="A38" s="74"/>
      <c r="B38" s="179"/>
      <c r="C38" s="69"/>
    </row>
    <row r="39" spans="1:8" ht="15.35">
      <c r="A39" s="74"/>
      <c r="B39" s="179"/>
      <c r="C39" s="69"/>
    </row>
    <row r="40" spans="1:8" s="123" customFormat="1" ht="15.35">
      <c r="A40" s="122"/>
      <c r="C40" s="69"/>
      <c r="D40" s="71"/>
      <c r="E40" s="126"/>
      <c r="F40" s="126"/>
      <c r="G40" s="126"/>
      <c r="H40" s="126"/>
    </row>
    <row r="41" spans="1:8" ht="15">
      <c r="C41" s="70" t="str">
        <f>[170]KHTĐG!B27</f>
        <v>Trương Thị Diệp</v>
      </c>
    </row>
    <row r="56" spans="1:11" s="73" customFormat="1">
      <c r="A56" s="71"/>
      <c r="B56" s="72"/>
      <c r="D56" s="71"/>
      <c r="E56" s="71"/>
      <c r="F56" s="71"/>
      <c r="G56" s="71"/>
      <c r="H56" s="71"/>
      <c r="I56" s="71"/>
      <c r="J56" s="71"/>
      <c r="K56" s="71"/>
    </row>
  </sheetData>
  <mergeCells count="2">
    <mergeCell ref="A9:C9"/>
    <mergeCell ref="B33:C33"/>
  </mergeCells>
  <pageMargins left="0.7" right="0.7" top="0.38" bottom="0.27" header="0.3" footer="0.3"/>
  <pageSetup paperSize="9" scale="9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CF9E7-4ADF-4C21-A125-5269F5F5BF04}">
  <dimension ref="A1:W46"/>
  <sheetViews>
    <sheetView tabSelected="1" topLeftCell="A30" zoomScaleNormal="100" workbookViewId="0">
      <selection activeCell="D44" sqref="D44"/>
    </sheetView>
  </sheetViews>
  <sheetFormatPr defaultColWidth="8.77734375" defaultRowHeight="14"/>
  <cols>
    <col min="1" max="1" width="5" style="5" customWidth="1"/>
    <col min="2" max="2" width="24.21875" style="5" customWidth="1"/>
    <col min="3" max="3" width="18.27734375" style="5" customWidth="1"/>
    <col min="4" max="4" width="16.88671875" style="5" customWidth="1"/>
    <col min="5" max="5" width="8.71875" style="182" customWidth="1"/>
    <col min="6" max="6" width="16.88671875" style="5" customWidth="1"/>
    <col min="7" max="7" width="7.609375" style="182" customWidth="1"/>
    <col min="8" max="8" width="10.109375" style="5" customWidth="1"/>
    <col min="9" max="9" width="20" style="5" customWidth="1"/>
    <col min="10" max="10" width="18.38671875" style="5" bestFit="1" customWidth="1"/>
    <col min="11" max="11" width="0" style="5" hidden="1" customWidth="1"/>
    <col min="12" max="12" width="12.21875" style="5" hidden="1" customWidth="1"/>
    <col min="13" max="13" width="9.71875" style="5" hidden="1" customWidth="1"/>
    <col min="14" max="14" width="9.38671875" style="5" hidden="1" customWidth="1"/>
    <col min="15" max="15" width="0" style="5" hidden="1" customWidth="1"/>
    <col min="16" max="16384" width="8.77734375" style="5"/>
  </cols>
  <sheetData>
    <row r="1" spans="1:23" ht="15">
      <c r="A1" s="635" t="s">
        <v>48</v>
      </c>
      <c r="B1" s="635"/>
      <c r="C1" s="635"/>
      <c r="D1" s="635"/>
      <c r="E1" s="635"/>
      <c r="F1" s="635"/>
      <c r="G1" s="635"/>
      <c r="H1" s="635"/>
      <c r="I1" s="635"/>
    </row>
    <row r="2" spans="1:23" s="12" customFormat="1" ht="15.35">
      <c r="A2" s="12" t="s">
        <v>443</v>
      </c>
    </row>
    <row r="3" spans="1:23">
      <c r="B3" s="368" t="s">
        <v>22</v>
      </c>
      <c r="C3" s="368" t="s">
        <v>17</v>
      </c>
      <c r="D3" s="369" t="s">
        <v>265</v>
      </c>
      <c r="E3" s="636" t="s">
        <v>49</v>
      </c>
      <c r="F3" s="636"/>
      <c r="G3" s="636" t="s">
        <v>47</v>
      </c>
      <c r="H3" s="636"/>
      <c r="I3" s="636"/>
    </row>
    <row r="4" spans="1:23" ht="27.35" hidden="1">
      <c r="B4" s="368" t="s">
        <v>264</v>
      </c>
      <c r="C4" s="370" t="e">
        <f>#REF!</f>
        <v>#REF!</v>
      </c>
      <c r="D4" s="371">
        <f>ROUND((8265000000/10000)*0.907/1.1,2)</f>
        <v>681486.82</v>
      </c>
      <c r="E4" s="641"/>
      <c r="F4" s="643"/>
      <c r="G4" s="641"/>
      <c r="H4" s="642"/>
      <c r="I4" s="643"/>
    </row>
    <row r="5" spans="1:23" ht="39.6" customHeight="1">
      <c r="B5" s="372" t="s">
        <v>442</v>
      </c>
      <c r="C5" s="7"/>
      <c r="D5" s="7"/>
      <c r="E5" s="637"/>
      <c r="F5" s="637"/>
      <c r="G5" s="644"/>
      <c r="H5" s="645"/>
      <c r="I5" s="646"/>
    </row>
    <row r="6" spans="1:23" ht="27.35" hidden="1">
      <c r="B6" s="373" t="s">
        <v>260</v>
      </c>
      <c r="C6" s="264"/>
      <c r="D6" s="264"/>
      <c r="E6" s="639">
        <v>0</v>
      </c>
      <c r="F6" s="639"/>
      <c r="G6" s="640" t="s">
        <v>269</v>
      </c>
      <c r="H6" s="640"/>
      <c r="I6" s="640"/>
      <c r="J6" s="367">
        <v>254427260000</v>
      </c>
    </row>
    <row r="7" spans="1:23">
      <c r="B7" s="374" t="s">
        <v>326</v>
      </c>
      <c r="C7" s="375">
        <f>'Thông số XD'!D16</f>
        <v>21562</v>
      </c>
      <c r="D7" s="439">
        <f>ROUND(12353000*1.016/1.1,0)</f>
        <v>11409680</v>
      </c>
      <c r="E7" s="647">
        <f>D7*C7</f>
        <v>246015520160</v>
      </c>
      <c r="F7" s="647"/>
      <c r="G7" s="648" t="s">
        <v>444</v>
      </c>
      <c r="H7" s="649"/>
      <c r="I7" s="650"/>
    </row>
    <row r="8" spans="1:23">
      <c r="B8" s="374" t="s">
        <v>42</v>
      </c>
      <c r="C8" s="375">
        <f>C7</f>
        <v>21562</v>
      </c>
      <c r="D8" s="439">
        <f>ROUND(10245000*1.008/1.1,0)</f>
        <v>9388145</v>
      </c>
      <c r="E8" s="638">
        <f>C7*D8</f>
        <v>202427182490</v>
      </c>
      <c r="F8" s="638"/>
      <c r="G8" s="651"/>
      <c r="H8" s="652"/>
      <c r="I8" s="653"/>
    </row>
    <row r="9" spans="1:23">
      <c r="B9" s="376" t="s">
        <v>240</v>
      </c>
      <c r="C9" s="375">
        <f>C7</f>
        <v>21562</v>
      </c>
      <c r="D9" s="439">
        <f>ROUND(1407000*1.008/1.1,0)</f>
        <v>1289324</v>
      </c>
      <c r="E9" s="638">
        <f>C9*D9</f>
        <v>27800404088</v>
      </c>
      <c r="F9" s="638"/>
      <c r="G9" s="654"/>
      <c r="H9" s="655"/>
      <c r="I9" s="656"/>
    </row>
    <row r="10" spans="1:23" ht="24.6" customHeight="1">
      <c r="B10" s="326"/>
      <c r="C10" s="327"/>
      <c r="D10" s="328"/>
      <c r="E10" s="625">
        <f>E8+E9</f>
        <v>230227586578</v>
      </c>
      <c r="F10" s="626"/>
      <c r="G10" s="329"/>
      <c r="H10" s="329"/>
      <c r="I10" s="329"/>
    </row>
    <row r="11" spans="1:23" ht="20.350000000000001">
      <c r="A11" s="16" t="s">
        <v>28</v>
      </c>
      <c r="B11" s="211"/>
      <c r="C11" s="211"/>
      <c r="D11" s="211"/>
      <c r="E11" s="212"/>
      <c r="F11" s="213" t="s">
        <v>259</v>
      </c>
      <c r="G11" s="212"/>
      <c r="H11" s="29"/>
      <c r="I11" s="29"/>
      <c r="J11" s="182" t="s">
        <v>69</v>
      </c>
    </row>
    <row r="12" spans="1:23">
      <c r="A12" s="628" t="s">
        <v>0</v>
      </c>
      <c r="B12" s="628" t="s">
        <v>22</v>
      </c>
      <c r="C12" s="629" t="s">
        <v>327</v>
      </c>
      <c r="D12" s="630" t="s">
        <v>23</v>
      </c>
      <c r="E12" s="631"/>
      <c r="F12" s="628" t="s">
        <v>26</v>
      </c>
      <c r="G12" s="628"/>
      <c r="H12" s="629" t="s">
        <v>38</v>
      </c>
      <c r="I12" s="629"/>
    </row>
    <row r="13" spans="1:23" s="3" customFormat="1" ht="27.35">
      <c r="A13" s="628"/>
      <c r="B13" s="628"/>
      <c r="C13" s="629"/>
      <c r="D13" s="214" t="s">
        <v>24</v>
      </c>
      <c r="E13" s="215" t="s">
        <v>25</v>
      </c>
      <c r="F13" s="214" t="s">
        <v>24</v>
      </c>
      <c r="G13" s="215" t="s">
        <v>25</v>
      </c>
      <c r="H13" s="214" t="s">
        <v>41</v>
      </c>
      <c r="I13" s="215" t="s">
        <v>5</v>
      </c>
    </row>
    <row r="14" spans="1:23" s="218" customFormat="1" ht="16.95" customHeight="1">
      <c r="A14" s="216"/>
      <c r="B14" s="217" t="s">
        <v>29</v>
      </c>
      <c r="C14" s="217" t="s">
        <v>30</v>
      </c>
      <c r="D14" s="217" t="s">
        <v>31</v>
      </c>
      <c r="E14" s="217" t="s">
        <v>32</v>
      </c>
      <c r="F14" s="217" t="s">
        <v>33</v>
      </c>
      <c r="G14" s="217" t="s">
        <v>34</v>
      </c>
      <c r="H14" s="217" t="s">
        <v>39</v>
      </c>
      <c r="I14" s="217" t="s">
        <v>40</v>
      </c>
    </row>
    <row r="15" spans="1:23" s="6" customFormat="1" ht="15.35">
      <c r="A15" s="220">
        <v>1</v>
      </c>
      <c r="B15" s="262" t="s">
        <v>4</v>
      </c>
      <c r="C15" s="219">
        <f>E$8+$E$9</f>
        <v>230227586578</v>
      </c>
      <c r="D15" s="219">
        <v>500000000000</v>
      </c>
      <c r="E15" s="440">
        <v>1.514</v>
      </c>
      <c r="F15" s="441">
        <v>200000000000</v>
      </c>
      <c r="G15" s="440">
        <v>1.8859999999999999</v>
      </c>
      <c r="H15" s="442">
        <f>+G15-((G15-E15)*(C15-F15)/(D15-F15))</f>
        <v>1.8485177926432799</v>
      </c>
      <c r="I15" s="443">
        <f>H15*C15/100</f>
        <v>4255797901.4675417</v>
      </c>
      <c r="K15" s="657" t="s">
        <v>7</v>
      </c>
      <c r="L15" s="657"/>
      <c r="M15" s="657"/>
      <c r="N15" s="657"/>
      <c r="O15" s="657"/>
      <c r="P15" s="12"/>
      <c r="Q15" s="12"/>
      <c r="R15"/>
      <c r="S15"/>
      <c r="T15"/>
      <c r="U15"/>
      <c r="V15"/>
      <c r="W15"/>
    </row>
    <row r="16" spans="1:23" s="6" customFormat="1" ht="28.35">
      <c r="A16" s="220">
        <v>2</v>
      </c>
      <c r="B16" s="221" t="s">
        <v>15</v>
      </c>
      <c r="C16" s="219">
        <f>E$8+$E$9</f>
        <v>230227586578</v>
      </c>
      <c r="D16" s="219">
        <v>500000000000</v>
      </c>
      <c r="E16" s="440">
        <v>0.1</v>
      </c>
      <c r="F16" s="441">
        <v>200000000000</v>
      </c>
      <c r="G16" s="440">
        <v>0.161</v>
      </c>
      <c r="H16" s="442">
        <f>+G16-((G16-E16)*(C16-F16)/(D16-F16))</f>
        <v>0.15485372406247333</v>
      </c>
      <c r="I16" s="443">
        <f t="shared" ref="I16:I27" si="0">H16*C16/100</f>
        <v>356515991.63518798</v>
      </c>
      <c r="K16" s="11" t="s">
        <v>241</v>
      </c>
      <c r="L16" s="11">
        <v>3</v>
      </c>
      <c r="M16" s="11">
        <v>7</v>
      </c>
      <c r="N16" s="11">
        <v>15</v>
      </c>
      <c r="O16" s="11">
        <v>2500</v>
      </c>
      <c r="P16" s="12"/>
      <c r="Q16" s="12"/>
      <c r="R16"/>
      <c r="S16"/>
      <c r="T16"/>
      <c r="U16"/>
      <c r="V16"/>
      <c r="W16"/>
    </row>
    <row r="17" spans="1:23" s="6" customFormat="1" ht="28.35">
      <c r="A17" s="267">
        <v>3</v>
      </c>
      <c r="B17" s="221" t="s">
        <v>6</v>
      </c>
      <c r="C17" s="219">
        <f>E$8+$E$9</f>
        <v>230227586578</v>
      </c>
      <c r="D17" s="219">
        <v>500000000000</v>
      </c>
      <c r="E17" s="440">
        <v>0.28699999999999998</v>
      </c>
      <c r="F17" s="441">
        <v>200000000000</v>
      </c>
      <c r="G17" s="440">
        <v>0.40200000000000002</v>
      </c>
      <c r="H17" s="442">
        <f>+G17-((G17-E17)*(C17-F17)/(D17-F17))</f>
        <v>0.39041275847843337</v>
      </c>
      <c r="I17" s="443">
        <f t="shared" si="0"/>
        <v>898837871.53749323</v>
      </c>
      <c r="K17" s="11" t="s">
        <v>242</v>
      </c>
      <c r="L17" s="11">
        <v>4.8</v>
      </c>
      <c r="M17" s="11">
        <v>4.3</v>
      </c>
      <c r="N17" s="11">
        <v>3.8</v>
      </c>
      <c r="O17" s="222">
        <f>M18*(O16-M16)+M17</f>
        <v>-151.51249999999999</v>
      </c>
      <c r="P17" s="12"/>
      <c r="Q17" s="12"/>
      <c r="R17"/>
      <c r="S17"/>
      <c r="T17"/>
      <c r="U17"/>
      <c r="V17"/>
      <c r="W17"/>
    </row>
    <row r="18" spans="1:23" s="6" customFormat="1" ht="28.35">
      <c r="A18" s="267">
        <v>4</v>
      </c>
      <c r="B18" s="221" t="s">
        <v>351</v>
      </c>
      <c r="C18" s="219">
        <f t="shared" ref="C18:C21" si="1">E$8+$E$9</f>
        <v>230227586578</v>
      </c>
      <c r="D18" s="223" t="s">
        <v>27</v>
      </c>
      <c r="E18" s="444" t="s">
        <v>27</v>
      </c>
      <c r="F18" s="444" t="s">
        <v>27</v>
      </c>
      <c r="G18" s="444" t="s">
        <v>27</v>
      </c>
      <c r="H18" s="444" t="s">
        <v>27</v>
      </c>
      <c r="I18" s="445">
        <v>0</v>
      </c>
      <c r="K18" s="11"/>
      <c r="L18" s="11"/>
      <c r="M18" s="11">
        <f>(N17-M17)/(N16-M16)</f>
        <v>-6.25E-2</v>
      </c>
      <c r="N18" s="11"/>
      <c r="O18" s="11"/>
      <c r="P18" s="12"/>
      <c r="Q18" s="12"/>
      <c r="R18"/>
      <c r="S18"/>
      <c r="T18"/>
      <c r="U18"/>
      <c r="V18"/>
      <c r="W18"/>
    </row>
    <row r="19" spans="1:23" s="6" customFormat="1" ht="28.35">
      <c r="A19" s="220">
        <v>5</v>
      </c>
      <c r="B19" s="221" t="s">
        <v>21</v>
      </c>
      <c r="C19" s="219">
        <f>E8</f>
        <v>202427182490</v>
      </c>
      <c r="D19" s="219">
        <v>500000000000</v>
      </c>
      <c r="E19" s="440">
        <v>1.37</v>
      </c>
      <c r="F19" s="441">
        <v>200000000000</v>
      </c>
      <c r="G19" s="440">
        <v>1.62</v>
      </c>
      <c r="H19" s="442">
        <f>+G19-((G19-E19)*(C19-F19)/(D19-F19))</f>
        <v>1.6179773479250001</v>
      </c>
      <c r="I19" s="443">
        <f t="shared" si="0"/>
        <v>3275225958.7310023</v>
      </c>
      <c r="P19" s="12"/>
      <c r="Q19" s="12"/>
      <c r="R19"/>
      <c r="S19"/>
      <c r="T19"/>
      <c r="U19"/>
      <c r="V19"/>
      <c r="W19"/>
    </row>
    <row r="20" spans="1:23" s="6" customFormat="1" ht="28.35">
      <c r="A20" s="220">
        <v>6</v>
      </c>
      <c r="B20" s="221" t="s">
        <v>8</v>
      </c>
      <c r="C20" s="219">
        <f t="shared" si="1"/>
        <v>230227586578</v>
      </c>
      <c r="D20" s="219">
        <v>500000000000</v>
      </c>
      <c r="E20" s="440">
        <v>1.6E-2</v>
      </c>
      <c r="F20" s="441">
        <v>200000000000</v>
      </c>
      <c r="G20" s="440">
        <v>2.5000000000000001E-2</v>
      </c>
      <c r="H20" s="442">
        <f t="shared" ref="H20:H25" si="2">+G20-((G20-E20)*(C20-F20)/(D20-F20))</f>
        <v>2.4093172402660002E-2</v>
      </c>
      <c r="I20" s="443">
        <f t="shared" si="0"/>
        <v>55469129.352720864</v>
      </c>
      <c r="K20" s="658" t="s">
        <v>43</v>
      </c>
      <c r="L20" s="658"/>
      <c r="M20" s="658"/>
      <c r="N20" s="658"/>
      <c r="P20" s="12"/>
      <c r="Q20" s="12"/>
      <c r="R20"/>
      <c r="S20"/>
      <c r="T20"/>
      <c r="U20"/>
      <c r="V20"/>
      <c r="W20"/>
    </row>
    <row r="21" spans="1:23" s="6" customFormat="1" ht="28.35">
      <c r="A21" s="220">
        <v>7</v>
      </c>
      <c r="B21" s="221" t="s">
        <v>9</v>
      </c>
      <c r="C21" s="219">
        <f t="shared" si="1"/>
        <v>230227586578</v>
      </c>
      <c r="D21" s="219">
        <v>500000000000</v>
      </c>
      <c r="E21" s="440">
        <v>4.5999999999999999E-2</v>
      </c>
      <c r="F21" s="441">
        <v>200000000000</v>
      </c>
      <c r="G21" s="440">
        <v>7.0000000000000007E-2</v>
      </c>
      <c r="H21" s="442">
        <f t="shared" si="2"/>
        <v>6.7581793073759999E-2</v>
      </c>
      <c r="I21" s="443">
        <f t="shared" si="0"/>
        <v>155591931.1598556</v>
      </c>
      <c r="K21" s="11" t="s">
        <v>241</v>
      </c>
      <c r="L21" s="11">
        <v>1000</v>
      </c>
      <c r="M21" s="11">
        <v>2000</v>
      </c>
      <c r="N21" s="11">
        <v>2500</v>
      </c>
      <c r="P21" s="12"/>
      <c r="Q21" s="12"/>
      <c r="R21"/>
      <c r="S21"/>
      <c r="T21"/>
      <c r="U21"/>
      <c r="V21"/>
      <c r="W21"/>
    </row>
    <row r="22" spans="1:23" s="6" customFormat="1" ht="28.35">
      <c r="A22" s="220">
        <v>8</v>
      </c>
      <c r="B22" s="221" t="s">
        <v>10</v>
      </c>
      <c r="C22" s="219">
        <f>$E$8</f>
        <v>202427182490</v>
      </c>
      <c r="D22" s="219">
        <v>500000000000</v>
      </c>
      <c r="E22" s="440">
        <v>8.3000000000000004E-2</v>
      </c>
      <c r="F22" s="441">
        <v>200000000000</v>
      </c>
      <c r="G22" s="440">
        <v>0.108</v>
      </c>
      <c r="H22" s="442">
        <f t="shared" si="2"/>
        <v>0.1077977347925</v>
      </c>
      <c r="I22" s="443">
        <f t="shared" si="0"/>
        <v>218211917.32850021</v>
      </c>
      <c r="K22" s="11" t="s">
        <v>242</v>
      </c>
      <c r="L22" s="11">
        <v>5.1999999999999998E-2</v>
      </c>
      <c r="M22" s="11">
        <v>4.1000000000000002E-2</v>
      </c>
      <c r="N22" s="224">
        <f>L23*(N21-L21)+L22</f>
        <v>3.5500000000000004E-2</v>
      </c>
      <c r="Q22" s="12"/>
      <c r="R22"/>
      <c r="S22"/>
      <c r="T22"/>
      <c r="U22"/>
      <c r="V22"/>
      <c r="W22"/>
    </row>
    <row r="23" spans="1:23" s="6" customFormat="1" ht="28.35">
      <c r="A23" s="220">
        <v>9</v>
      </c>
      <c r="B23" s="221" t="s">
        <v>11</v>
      </c>
      <c r="C23" s="219">
        <f t="shared" ref="C23:C26" si="3">$E$8</f>
        <v>202427182490</v>
      </c>
      <c r="D23" s="219">
        <v>500000000000</v>
      </c>
      <c r="E23" s="440">
        <v>7.6999999999999999E-2</v>
      </c>
      <c r="F23" s="441">
        <v>200000000000</v>
      </c>
      <c r="G23" s="440">
        <v>0.105</v>
      </c>
      <c r="H23" s="442">
        <f t="shared" si="2"/>
        <v>0.1047734629676</v>
      </c>
      <c r="I23" s="443">
        <f t="shared" si="0"/>
        <v>212089969.08251622</v>
      </c>
      <c r="K23" s="225"/>
      <c r="L23" s="226">
        <f>(M22-L22)/(M21-L21)</f>
        <v>-1.0999999999999996E-5</v>
      </c>
      <c r="M23" s="64"/>
      <c r="N23" s="64"/>
      <c r="O23" s="227"/>
      <c r="P23" s="227"/>
      <c r="Q23" s="12"/>
      <c r="R23"/>
      <c r="S23"/>
      <c r="T23"/>
      <c r="U23"/>
      <c r="V23"/>
      <c r="W23"/>
    </row>
    <row r="24" spans="1:23" s="6" customFormat="1" ht="42">
      <c r="A24" s="267">
        <v>10</v>
      </c>
      <c r="B24" s="262" t="s">
        <v>43</v>
      </c>
      <c r="C24" s="219">
        <f t="shared" si="3"/>
        <v>202427182490</v>
      </c>
      <c r="D24" s="219">
        <v>500000000000</v>
      </c>
      <c r="E24" s="440">
        <v>5.7000000000000002E-2</v>
      </c>
      <c r="F24" s="441">
        <v>200000000000</v>
      </c>
      <c r="G24" s="440">
        <v>7.8E-2</v>
      </c>
      <c r="H24" s="442">
        <f t="shared" si="2"/>
        <v>7.7830097225700001E-2</v>
      </c>
      <c r="I24" s="443">
        <f>H24*C24/100</f>
        <v>157549272.94321215</v>
      </c>
      <c r="O24" s="228"/>
      <c r="P24" s="228"/>
      <c r="Q24"/>
      <c r="R24"/>
      <c r="S24"/>
      <c r="T24"/>
      <c r="U24"/>
      <c r="V24"/>
      <c r="W24"/>
    </row>
    <row r="25" spans="1:23" s="6" customFormat="1" ht="42">
      <c r="A25" s="267">
        <v>11</v>
      </c>
      <c r="B25" s="262" t="s">
        <v>243</v>
      </c>
      <c r="C25" s="219">
        <f>$E$9</f>
        <v>27800404088</v>
      </c>
      <c r="D25" s="219">
        <v>500000000000</v>
      </c>
      <c r="E25" s="440">
        <v>0.19500000000000001</v>
      </c>
      <c r="F25" s="441">
        <v>200000000000</v>
      </c>
      <c r="G25" s="440">
        <v>0.34599999999999997</v>
      </c>
      <c r="H25" s="442">
        <f t="shared" si="2"/>
        <v>0.43267379660903993</v>
      </c>
      <c r="I25" s="443">
        <f>H25*C25/100</f>
        <v>120285063.84020433</v>
      </c>
      <c r="K25" s="659" t="s">
        <v>243</v>
      </c>
      <c r="L25" s="659"/>
      <c r="M25" s="659"/>
      <c r="N25" s="659"/>
      <c r="O25" s="12"/>
      <c r="P25" s="12"/>
      <c r="Q25"/>
      <c r="R25"/>
      <c r="S25"/>
      <c r="T25"/>
      <c r="U25"/>
      <c r="V25"/>
      <c r="W25"/>
    </row>
    <row r="26" spans="1:23" s="6" customFormat="1" ht="28.35">
      <c r="A26" s="220">
        <v>12</v>
      </c>
      <c r="B26" s="221" t="s">
        <v>12</v>
      </c>
      <c r="C26" s="219">
        <f t="shared" si="3"/>
        <v>202427182490</v>
      </c>
      <c r="D26" s="219">
        <v>500000000000</v>
      </c>
      <c r="E26" s="440">
        <v>1.1879999999999999</v>
      </c>
      <c r="F26" s="441">
        <v>200000000000</v>
      </c>
      <c r="G26" s="440">
        <v>1.546</v>
      </c>
      <c r="H26" s="442">
        <f>+G26-((G26-E26)*(C26-F26)/(D26-F26))</f>
        <v>1.5431035622286</v>
      </c>
      <c r="I26" s="443">
        <f>H26*C26/100</f>
        <v>3123661063.9221787</v>
      </c>
      <c r="K26" s="11" t="s">
        <v>241</v>
      </c>
      <c r="L26" s="11">
        <v>1000</v>
      </c>
      <c r="M26" s="11">
        <v>2000</v>
      </c>
      <c r="N26" s="11">
        <v>2500</v>
      </c>
      <c r="O26" s="12"/>
      <c r="P26" s="12"/>
      <c r="Q26"/>
      <c r="R26"/>
      <c r="S26"/>
      <c r="T26"/>
      <c r="U26"/>
      <c r="V26"/>
      <c r="W26"/>
    </row>
    <row r="27" spans="1:23" s="6" customFormat="1" ht="15.35">
      <c r="A27" s="267">
        <v>13</v>
      </c>
      <c r="B27" s="221" t="s">
        <v>13</v>
      </c>
      <c r="C27" s="219">
        <f>$E$9</f>
        <v>27800404088</v>
      </c>
      <c r="D27" s="219">
        <v>500000000000</v>
      </c>
      <c r="E27" s="440">
        <v>0.59599999999999997</v>
      </c>
      <c r="F27" s="441">
        <v>200000000000</v>
      </c>
      <c r="G27" s="440">
        <v>0.71499999999999997</v>
      </c>
      <c r="H27" s="442">
        <f>+G27-((G27-E27)*(C27-F27)/(D27-F27))</f>
        <v>0.78330583971175993</v>
      </c>
      <c r="I27" s="443">
        <f t="shared" si="0"/>
        <v>217762188.68477085</v>
      </c>
      <c r="K27" s="11" t="s">
        <v>242</v>
      </c>
      <c r="L27" s="11">
        <v>8.4000000000000005E-2</v>
      </c>
      <c r="M27" s="11">
        <v>6.6000000000000003E-2</v>
      </c>
      <c r="N27" s="229">
        <f>L28*(N26-L26)+L27</f>
        <v>5.7000000000000009E-2</v>
      </c>
      <c r="O27" s="12"/>
      <c r="P27" s="12"/>
      <c r="Q27"/>
      <c r="R27"/>
      <c r="S27"/>
      <c r="T27"/>
      <c r="U27"/>
      <c r="V27"/>
      <c r="W27"/>
    </row>
    <row r="28" spans="1:23" s="6" customFormat="1" ht="28.35">
      <c r="A28" s="220">
        <v>14</v>
      </c>
      <c r="B28" s="221" t="s">
        <v>14</v>
      </c>
      <c r="C28" s="219">
        <f>E$8+$E$9</f>
        <v>230227586578</v>
      </c>
      <c r="D28" s="219">
        <v>500000000000</v>
      </c>
      <c r="E28" s="440">
        <v>5.2999999999999999E-2</v>
      </c>
      <c r="F28" s="441">
        <v>300000000000</v>
      </c>
      <c r="G28" s="440">
        <v>6.5000000000000002E-2</v>
      </c>
      <c r="H28" s="442">
        <f>+G28-((G28-E28)*(C28-F28)/(D28-F28))</f>
        <v>6.9186344805320002E-2</v>
      </c>
      <c r="I28" s="443">
        <f>H28*C28/100</f>
        <v>159286051.88682172</v>
      </c>
      <c r="K28" s="11"/>
      <c r="L28" s="11">
        <f>(M27-L27)/(M26-L26)</f>
        <v>-1.8E-5</v>
      </c>
      <c r="M28" s="11"/>
      <c r="N28" s="11"/>
      <c r="O28" s="12"/>
      <c r="P28" s="12"/>
      <c r="Q28"/>
      <c r="R28"/>
      <c r="S28"/>
      <c r="T28"/>
      <c r="U28"/>
      <c r="V28"/>
      <c r="W28"/>
    </row>
    <row r="29" spans="1:23" ht="15.35">
      <c r="A29" s="661" t="s">
        <v>50</v>
      </c>
      <c r="B29" s="661"/>
      <c r="C29" s="661"/>
      <c r="D29" s="661"/>
      <c r="E29" s="661"/>
      <c r="F29" s="661"/>
      <c r="G29" s="661"/>
      <c r="H29" s="661"/>
      <c r="I29" s="377">
        <f>SUM(I15:I28)</f>
        <v>13206284311.572004</v>
      </c>
      <c r="K29" s="12"/>
      <c r="L29" s="12"/>
      <c r="M29" s="12"/>
      <c r="N29" s="12"/>
      <c r="O29" s="12"/>
      <c r="P29" s="12"/>
      <c r="Q29"/>
      <c r="R29"/>
      <c r="S29"/>
      <c r="T29"/>
      <c r="U29"/>
      <c r="V29"/>
      <c r="W29"/>
    </row>
    <row r="30" spans="1:23" ht="15.35">
      <c r="A30" s="230" t="s">
        <v>2</v>
      </c>
      <c r="B30" s="231"/>
      <c r="C30" s="231"/>
      <c r="D30" s="231"/>
      <c r="E30" s="232"/>
      <c r="F30" s="231"/>
      <c r="G30" s="232"/>
      <c r="H30" s="231"/>
      <c r="I30" s="231"/>
      <c r="O30" s="12"/>
      <c r="P30" s="12"/>
      <c r="Q30"/>
      <c r="R30"/>
      <c r="S30"/>
      <c r="T30"/>
      <c r="U30"/>
      <c r="V30"/>
      <c r="W30"/>
    </row>
    <row r="31" spans="1:23" ht="15.35">
      <c r="A31" s="5" t="s">
        <v>521</v>
      </c>
      <c r="O31" s="12"/>
      <c r="P31" s="12"/>
      <c r="Q31"/>
      <c r="S31"/>
      <c r="T31"/>
      <c r="U31"/>
      <c r="V31"/>
      <c r="W31"/>
    </row>
    <row r="32" spans="1:23" ht="15.35">
      <c r="F32" s="265"/>
      <c r="G32" s="210"/>
      <c r="O32" s="12"/>
      <c r="P32" s="12"/>
      <c r="Q32"/>
      <c r="S32"/>
      <c r="T32"/>
      <c r="U32"/>
      <c r="V32"/>
      <c r="W32"/>
    </row>
    <row r="33" spans="1:23" ht="15.35">
      <c r="F33" s="265"/>
      <c r="G33" s="210"/>
      <c r="O33" s="12"/>
      <c r="P33" s="12"/>
      <c r="Q33"/>
      <c r="S33"/>
      <c r="T33"/>
      <c r="U33"/>
      <c r="V33"/>
      <c r="W33"/>
    </row>
    <row r="34" spans="1:23" ht="15.35">
      <c r="A34" s="233" t="s">
        <v>0</v>
      </c>
      <c r="B34" s="660" t="s">
        <v>1</v>
      </c>
      <c r="C34" s="660"/>
      <c r="D34" s="234" t="s">
        <v>5</v>
      </c>
      <c r="E34" s="235"/>
      <c r="F34" s="266"/>
      <c r="G34" s="265"/>
      <c r="I34" s="12"/>
      <c r="J34" s="12"/>
      <c r="K34" s="12"/>
      <c r="L34" s="12"/>
      <c r="M34"/>
      <c r="O34"/>
      <c r="P34"/>
      <c r="Q34"/>
      <c r="R34"/>
      <c r="S34"/>
    </row>
    <row r="35" spans="1:23" ht="15.35">
      <c r="A35" s="365" t="s">
        <v>35</v>
      </c>
      <c r="B35" s="634" t="s">
        <v>44</v>
      </c>
      <c r="C35" s="634"/>
      <c r="D35" s="263">
        <f>'Thông số XD'!D3</f>
        <v>2107.1</v>
      </c>
      <c r="E35" s="235"/>
      <c r="F35" s="235"/>
      <c r="G35" s="12"/>
      <c r="I35" s="12"/>
      <c r="J35" s="12"/>
      <c r="K35" s="12"/>
      <c r="L35" s="12"/>
      <c r="M35"/>
      <c r="O35"/>
      <c r="P35"/>
      <c r="Q35"/>
      <c r="R35"/>
      <c r="S35"/>
    </row>
    <row r="36" spans="1:23" ht="39.6" customHeight="1">
      <c r="A36" s="233" t="s">
        <v>36</v>
      </c>
      <c r="B36" s="633" t="s">
        <v>328</v>
      </c>
      <c r="C36" s="633"/>
      <c r="D36" s="236"/>
      <c r="E36" s="235"/>
      <c r="F36" s="235"/>
      <c r="G36" s="5"/>
      <c r="O36"/>
      <c r="P36"/>
      <c r="Q36"/>
      <c r="R36"/>
      <c r="S36"/>
    </row>
    <row r="37" spans="1:23" ht="27" customHeight="1">
      <c r="A37" s="237">
        <v>1</v>
      </c>
      <c r="B37" s="632" t="s">
        <v>526</v>
      </c>
      <c r="C37" s="632"/>
      <c r="D37" s="238">
        <f>E7</f>
        <v>246015520160</v>
      </c>
      <c r="E37" s="235"/>
      <c r="F37" s="235"/>
      <c r="G37" s="5"/>
      <c r="O37"/>
      <c r="P37"/>
      <c r="Q37"/>
      <c r="R37"/>
      <c r="S37"/>
    </row>
    <row r="38" spans="1:23" ht="21" customHeight="1">
      <c r="A38" s="237">
        <v>2</v>
      </c>
      <c r="B38" s="632" t="s">
        <v>527</v>
      </c>
      <c r="C38" s="632"/>
      <c r="D38" s="238">
        <f>D43/1.1</f>
        <v>62529799999.999992</v>
      </c>
      <c r="E38" s="235" t="s">
        <v>528</v>
      </c>
      <c r="F38" s="235"/>
      <c r="G38" s="5"/>
      <c r="O38"/>
      <c r="P38"/>
      <c r="Q38"/>
      <c r="R38"/>
      <c r="S38"/>
    </row>
    <row r="39" spans="1:23" ht="13.2" customHeight="1">
      <c r="A39" s="237">
        <v>3</v>
      </c>
      <c r="B39" s="632" t="s">
        <v>28</v>
      </c>
      <c r="C39" s="632"/>
      <c r="D39" s="238">
        <f>I29</f>
        <v>13206284311.572004</v>
      </c>
      <c r="E39" s="235"/>
      <c r="F39" s="235"/>
      <c r="G39" s="5"/>
      <c r="O39"/>
      <c r="P39"/>
      <c r="Q39"/>
      <c r="R39"/>
      <c r="S39"/>
    </row>
    <row r="40" spans="1:23">
      <c r="A40" s="237">
        <v>4</v>
      </c>
      <c r="B40" s="632" t="s">
        <v>2</v>
      </c>
      <c r="C40" s="632"/>
      <c r="D40" s="238">
        <f>10%*D37</f>
        <v>24601552016</v>
      </c>
      <c r="E40" s="235" t="s">
        <v>289</v>
      </c>
      <c r="F40" s="235"/>
      <c r="G40" s="5"/>
      <c r="O40"/>
      <c r="P40"/>
      <c r="Q40"/>
      <c r="R40"/>
      <c r="S40"/>
    </row>
    <row r="41" spans="1:23" ht="15.35">
      <c r="A41" s="627" t="s">
        <v>50</v>
      </c>
      <c r="B41" s="627"/>
      <c r="C41" s="627"/>
      <c r="D41" s="378">
        <f>SUM(D37:D40)</f>
        <v>346353156487.57202</v>
      </c>
      <c r="E41" s="239"/>
      <c r="F41" s="235"/>
      <c r="L41" s="12"/>
      <c r="M41" s="12"/>
      <c r="N41" s="12"/>
      <c r="O41" s="12"/>
      <c r="P41" s="12"/>
      <c r="Q41" s="12"/>
      <c r="R41"/>
      <c r="S41"/>
      <c r="T41"/>
      <c r="U41"/>
      <c r="V41"/>
      <c r="W41"/>
    </row>
    <row r="42" spans="1:23" ht="15.35">
      <c r="B42" s="182"/>
      <c r="D42" s="397"/>
      <c r="L42" s="12"/>
      <c r="M42" s="12"/>
      <c r="N42" s="12"/>
      <c r="O42" s="12"/>
      <c r="P42" s="12"/>
      <c r="Q42" s="12"/>
      <c r="R42"/>
      <c r="S42"/>
      <c r="T42"/>
      <c r="U42"/>
      <c r="V42"/>
      <c r="W42"/>
    </row>
    <row r="43" spans="1:23">
      <c r="D43" s="238">
        <v>68782780000</v>
      </c>
    </row>
    <row r="44" spans="1:23">
      <c r="D44" s="238">
        <v>6427207000</v>
      </c>
    </row>
    <row r="45" spans="1:23">
      <c r="D45" s="238">
        <v>24711080449.95919</v>
      </c>
    </row>
    <row r="46" spans="1:23">
      <c r="D46" s="238">
        <f>D41+D43+D44+D45</f>
        <v>446274223937.53119</v>
      </c>
    </row>
  </sheetData>
  <mergeCells count="32">
    <mergeCell ref="K15:O15"/>
    <mergeCell ref="K20:N20"/>
    <mergeCell ref="K25:N25"/>
    <mergeCell ref="B34:C34"/>
    <mergeCell ref="H12:I12"/>
    <mergeCell ref="A29:H29"/>
    <mergeCell ref="F12:G12"/>
    <mergeCell ref="A1:I1"/>
    <mergeCell ref="E3:F3"/>
    <mergeCell ref="G3:I3"/>
    <mergeCell ref="E5:F5"/>
    <mergeCell ref="E8:F8"/>
    <mergeCell ref="E6:F6"/>
    <mergeCell ref="G6:I6"/>
    <mergeCell ref="G4:I4"/>
    <mergeCell ref="E4:F4"/>
    <mergeCell ref="G5:I5"/>
    <mergeCell ref="E7:F7"/>
    <mergeCell ref="G7:I9"/>
    <mergeCell ref="E9:F9"/>
    <mergeCell ref="E10:F10"/>
    <mergeCell ref="A41:C41"/>
    <mergeCell ref="A12:A13"/>
    <mergeCell ref="B12:B13"/>
    <mergeCell ref="C12:C13"/>
    <mergeCell ref="D12:E12"/>
    <mergeCell ref="B40:C40"/>
    <mergeCell ref="B39:C39"/>
    <mergeCell ref="B37:C37"/>
    <mergeCell ref="B36:C36"/>
    <mergeCell ref="B35:C35"/>
    <mergeCell ref="B38:C38"/>
  </mergeCells>
  <hyperlinks>
    <hyperlink ref="F11" r:id="rId1" location="phan-i-thuyet-minh-ap-dung-dinh-muc-chi-phi-quan-ly-du-an-va-tu-van-dau-tu-xay-dung" xr:uid="{6A986F1C-0B58-4F2B-AC9C-532DB182B9EF}"/>
  </hyperlinks>
  <pageMargins left="0.7" right="0.7" top="0.75" bottom="0.75" header="0.3" footer="0.3"/>
  <pageSetup paperSize="9" orientation="portrait" horizontalDpi="0"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D9FC6-D782-4681-AAB7-91A518B37487}">
  <dimension ref="A1:AN42"/>
  <sheetViews>
    <sheetView workbookViewId="0">
      <selection activeCell="A4" sqref="A4"/>
    </sheetView>
  </sheetViews>
  <sheetFormatPr defaultColWidth="8.77734375" defaultRowHeight="15.35"/>
  <cols>
    <col min="1" max="1" width="14.71875" style="12" customWidth="1"/>
    <col min="2" max="2" width="13.21875" style="12" customWidth="1"/>
    <col min="3" max="3" width="18.27734375" style="12" customWidth="1"/>
    <col min="4" max="4" width="17.88671875" style="12" customWidth="1"/>
    <col min="5" max="10" width="15.71875" style="12" customWidth="1"/>
    <col min="11" max="13" width="15.71875" style="12" hidden="1" customWidth="1"/>
    <col min="14" max="14" width="15.27734375" style="12" hidden="1" customWidth="1"/>
    <col min="15" max="16384" width="8.77734375" style="12"/>
  </cols>
  <sheetData>
    <row r="1" spans="1:40">
      <c r="G1" s="14"/>
      <c r="H1" s="260">
        <f>'Văn phòng'!G48</f>
        <v>108000</v>
      </c>
      <c r="I1" s="194" t="s">
        <v>253</v>
      </c>
    </row>
    <row r="2" spans="1:40" s="65" customFormat="1">
      <c r="A2" s="16" t="s">
        <v>446</v>
      </c>
      <c r="B2" s="29"/>
      <c r="C2" s="29"/>
      <c r="D2" s="31">
        <f>'Thông số XD'!D42</f>
        <v>1496.13</v>
      </c>
      <c r="E2" s="29"/>
      <c r="F2" s="29"/>
      <c r="G2" s="31"/>
      <c r="H2" s="31"/>
    </row>
    <row r="3" spans="1:40" s="65" customFormat="1">
      <c r="A3" s="16" t="s">
        <v>447</v>
      </c>
      <c r="B3" s="29"/>
      <c r="C3" s="29"/>
      <c r="D3" s="31">
        <f>'Thông số XD'!I17+'Thông số XD'!I18</f>
        <v>273</v>
      </c>
      <c r="E3" s="29"/>
      <c r="F3" s="29"/>
      <c r="G3" s="31"/>
      <c r="H3" s="31"/>
    </row>
    <row r="4" spans="1:40">
      <c r="A4" s="16" t="s">
        <v>88</v>
      </c>
      <c r="B4" s="13"/>
      <c r="C4" s="209"/>
      <c r="D4" s="31">
        <f>BĐC!G76</f>
        <v>0</v>
      </c>
      <c r="E4" s="208"/>
      <c r="F4" s="13"/>
      <c r="G4" s="31"/>
      <c r="H4" s="13"/>
    </row>
    <row r="5" spans="1:40">
      <c r="A5" s="13"/>
      <c r="B5" s="13"/>
      <c r="C5" s="13"/>
      <c r="D5" s="13"/>
      <c r="E5" s="13"/>
      <c r="F5" s="13"/>
      <c r="G5" s="13"/>
      <c r="H5" s="13"/>
    </row>
    <row r="6" spans="1:40">
      <c r="A6" s="16" t="s">
        <v>89</v>
      </c>
      <c r="B6" s="13"/>
      <c r="C6" s="13"/>
      <c r="D6" s="13"/>
      <c r="E6" s="13"/>
      <c r="F6" s="13"/>
      <c r="G6" s="13"/>
      <c r="H6" s="13"/>
    </row>
    <row r="7" spans="1:40">
      <c r="A7" s="662" t="s">
        <v>73</v>
      </c>
      <c r="B7" s="379" t="s">
        <v>91</v>
      </c>
      <c r="C7" s="379">
        <f>B7+1</f>
        <v>2028</v>
      </c>
      <c r="D7" s="379">
        <f t="shared" ref="D7:AD7" si="0">C7+1</f>
        <v>2029</v>
      </c>
      <c r="E7" s="379">
        <f t="shared" si="0"/>
        <v>2030</v>
      </c>
      <c r="F7" s="379">
        <f t="shared" si="0"/>
        <v>2031</v>
      </c>
      <c r="G7" s="379">
        <f t="shared" si="0"/>
        <v>2032</v>
      </c>
      <c r="H7" s="379">
        <f t="shared" si="0"/>
        <v>2033</v>
      </c>
      <c r="I7" s="379">
        <f t="shared" si="0"/>
        <v>2034</v>
      </c>
      <c r="J7" s="379">
        <f t="shared" si="0"/>
        <v>2035</v>
      </c>
      <c r="K7" s="379">
        <f t="shared" si="0"/>
        <v>2036</v>
      </c>
      <c r="L7" s="379">
        <f t="shared" si="0"/>
        <v>2037</v>
      </c>
      <c r="M7" s="379">
        <f t="shared" si="0"/>
        <v>2038</v>
      </c>
      <c r="N7" s="379">
        <f t="shared" si="0"/>
        <v>2039</v>
      </c>
      <c r="O7" s="379">
        <f t="shared" si="0"/>
        <v>2040</v>
      </c>
      <c r="P7" s="379">
        <f t="shared" si="0"/>
        <v>2041</v>
      </c>
      <c r="Q7" s="379">
        <f t="shared" si="0"/>
        <v>2042</v>
      </c>
      <c r="R7" s="379">
        <f t="shared" si="0"/>
        <v>2043</v>
      </c>
      <c r="S7" s="379">
        <f t="shared" si="0"/>
        <v>2044</v>
      </c>
      <c r="T7" s="379">
        <f t="shared" si="0"/>
        <v>2045</v>
      </c>
      <c r="U7" s="379">
        <f t="shared" si="0"/>
        <v>2046</v>
      </c>
      <c r="V7" s="379">
        <f t="shared" si="0"/>
        <v>2047</v>
      </c>
      <c r="W7" s="379">
        <f t="shared" si="0"/>
        <v>2048</v>
      </c>
      <c r="X7" s="379">
        <f t="shared" si="0"/>
        <v>2049</v>
      </c>
      <c r="Y7" s="379">
        <f t="shared" si="0"/>
        <v>2050</v>
      </c>
      <c r="Z7" s="379">
        <f t="shared" si="0"/>
        <v>2051</v>
      </c>
      <c r="AA7" s="379">
        <f t="shared" si="0"/>
        <v>2052</v>
      </c>
      <c r="AB7" s="379">
        <f t="shared" si="0"/>
        <v>2053</v>
      </c>
      <c r="AC7" s="379">
        <f t="shared" si="0"/>
        <v>2054</v>
      </c>
      <c r="AD7" s="379">
        <f t="shared" si="0"/>
        <v>2055</v>
      </c>
    </row>
    <row r="8" spans="1:40">
      <c r="A8" s="662"/>
      <c r="B8" s="366">
        <v>1</v>
      </c>
      <c r="C8" s="366">
        <f>B8+1</f>
        <v>2</v>
      </c>
      <c r="D8" s="400">
        <f t="shared" ref="D8:AN8" si="1">C8+1</f>
        <v>3</v>
      </c>
      <c r="E8" s="400">
        <f t="shared" si="1"/>
        <v>4</v>
      </c>
      <c r="F8" s="400">
        <f t="shared" si="1"/>
        <v>5</v>
      </c>
      <c r="G8" s="400">
        <f t="shared" si="1"/>
        <v>6</v>
      </c>
      <c r="H8" s="400">
        <f t="shared" si="1"/>
        <v>7</v>
      </c>
      <c r="I8" s="400">
        <f t="shared" si="1"/>
        <v>8</v>
      </c>
      <c r="J8" s="400">
        <f t="shared" si="1"/>
        <v>9</v>
      </c>
      <c r="K8" s="400">
        <f t="shared" si="1"/>
        <v>10</v>
      </c>
      <c r="L8" s="400">
        <f t="shared" si="1"/>
        <v>11</v>
      </c>
      <c r="M8" s="400">
        <f t="shared" si="1"/>
        <v>12</v>
      </c>
      <c r="N8" s="400">
        <f t="shared" si="1"/>
        <v>13</v>
      </c>
      <c r="O8" s="400">
        <f t="shared" si="1"/>
        <v>14</v>
      </c>
      <c r="P8" s="400">
        <f t="shared" si="1"/>
        <v>15</v>
      </c>
      <c r="Q8" s="400">
        <f t="shared" si="1"/>
        <v>16</v>
      </c>
      <c r="R8" s="400">
        <f t="shared" si="1"/>
        <v>17</v>
      </c>
      <c r="S8" s="400">
        <f t="shared" si="1"/>
        <v>18</v>
      </c>
      <c r="T8" s="400">
        <f t="shared" si="1"/>
        <v>19</v>
      </c>
      <c r="U8" s="400">
        <f t="shared" si="1"/>
        <v>20</v>
      </c>
      <c r="V8" s="400">
        <f t="shared" si="1"/>
        <v>21</v>
      </c>
      <c r="W8" s="400">
        <f t="shared" si="1"/>
        <v>22</v>
      </c>
      <c r="X8" s="400">
        <f t="shared" si="1"/>
        <v>23</v>
      </c>
      <c r="Y8" s="400">
        <f t="shared" si="1"/>
        <v>24</v>
      </c>
      <c r="Z8" s="400">
        <f t="shared" si="1"/>
        <v>25</v>
      </c>
      <c r="AA8" s="400">
        <f t="shared" si="1"/>
        <v>26</v>
      </c>
      <c r="AB8" s="400">
        <f t="shared" si="1"/>
        <v>27</v>
      </c>
      <c r="AC8" s="400">
        <f t="shared" si="1"/>
        <v>28</v>
      </c>
      <c r="AD8" s="400">
        <f t="shared" si="1"/>
        <v>29</v>
      </c>
      <c r="AE8" s="400">
        <f t="shared" si="1"/>
        <v>30</v>
      </c>
      <c r="AF8" s="400">
        <f t="shared" si="1"/>
        <v>31</v>
      </c>
      <c r="AG8" s="400">
        <f t="shared" si="1"/>
        <v>32</v>
      </c>
      <c r="AH8" s="400">
        <f t="shared" si="1"/>
        <v>33</v>
      </c>
      <c r="AI8" s="400">
        <f t="shared" si="1"/>
        <v>34</v>
      </c>
      <c r="AJ8" s="400">
        <f t="shared" si="1"/>
        <v>35</v>
      </c>
      <c r="AK8" s="400">
        <f t="shared" si="1"/>
        <v>36</v>
      </c>
      <c r="AL8" s="400">
        <f t="shared" si="1"/>
        <v>37</v>
      </c>
      <c r="AM8" s="400">
        <f t="shared" si="1"/>
        <v>38</v>
      </c>
      <c r="AN8" s="400">
        <f t="shared" si="1"/>
        <v>39</v>
      </c>
    </row>
    <row r="9" spans="1:40" ht="46">
      <c r="A9" s="248" t="s">
        <v>448</v>
      </c>
      <c r="B9" s="30">
        <v>0</v>
      </c>
      <c r="C9" s="30">
        <v>0</v>
      </c>
      <c r="D9" s="30">
        <v>0.5</v>
      </c>
      <c r="E9" s="30">
        <v>0.5</v>
      </c>
      <c r="F9" s="30">
        <v>0.5</v>
      </c>
      <c r="G9" s="30">
        <v>0.5</v>
      </c>
      <c r="H9" s="30">
        <v>0.5</v>
      </c>
      <c r="I9" s="30">
        <v>0.5</v>
      </c>
      <c r="J9" s="30">
        <v>0.5</v>
      </c>
      <c r="K9" s="30">
        <v>0.5</v>
      </c>
      <c r="L9" s="30">
        <v>0.5</v>
      </c>
      <c r="M9" s="30">
        <v>0.5</v>
      </c>
      <c r="N9" s="30">
        <v>0.5</v>
      </c>
      <c r="O9" s="30">
        <v>0.5</v>
      </c>
      <c r="P9" s="30">
        <v>0.5</v>
      </c>
      <c r="Q9" s="30">
        <v>0.5</v>
      </c>
      <c r="R9" s="30">
        <v>0.5</v>
      </c>
      <c r="S9" s="30">
        <v>0.5</v>
      </c>
      <c r="T9" s="30">
        <v>0.5</v>
      </c>
      <c r="U9" s="30">
        <v>0.5</v>
      </c>
      <c r="V9" s="30">
        <v>0.5</v>
      </c>
      <c r="W9" s="30">
        <v>0.5</v>
      </c>
      <c r="X9" s="30">
        <v>0.5</v>
      </c>
      <c r="Y9" s="30">
        <v>0.5</v>
      </c>
      <c r="Z9" s="30">
        <v>0.5</v>
      </c>
      <c r="AA9" s="30">
        <v>0.5</v>
      </c>
      <c r="AB9" s="30">
        <v>0.5</v>
      </c>
      <c r="AC9" s="30">
        <v>0.5</v>
      </c>
      <c r="AD9" s="30">
        <v>0.5</v>
      </c>
    </row>
    <row r="11" spans="1:40">
      <c r="A11" s="12" t="s">
        <v>268</v>
      </c>
    </row>
    <row r="12" spans="1:40">
      <c r="A12" s="12" t="s">
        <v>267</v>
      </c>
    </row>
    <row r="13" spans="1:40">
      <c r="E13" s="65"/>
      <c r="F13" s="65"/>
      <c r="G13" s="65"/>
      <c r="H13" s="65"/>
      <c r="I13" s="65"/>
    </row>
    <row r="14" spans="1:40">
      <c r="A14" s="16" t="s">
        <v>76</v>
      </c>
      <c r="B14" s="13"/>
      <c r="C14" s="13"/>
      <c r="D14" s="13"/>
    </row>
    <row r="15" spans="1:40">
      <c r="A15" s="662" t="s">
        <v>92</v>
      </c>
      <c r="B15" s="662"/>
      <c r="C15" s="662"/>
      <c r="D15" s="184" t="s">
        <v>93</v>
      </c>
    </row>
    <row r="16" spans="1:40">
      <c r="A16" s="667" t="s">
        <v>94</v>
      </c>
      <c r="B16" s="667"/>
      <c r="C16" s="667"/>
      <c r="D16" s="30">
        <v>0.05</v>
      </c>
      <c r="E16" s="65"/>
      <c r="F16" s="65"/>
      <c r="G16" s="65"/>
      <c r="H16" s="65"/>
      <c r="I16" s="65"/>
    </row>
    <row r="17" spans="1:15">
      <c r="A17" s="667" t="s">
        <v>95</v>
      </c>
      <c r="B17" s="667"/>
      <c r="C17" s="667"/>
      <c r="D17" s="30">
        <v>0.65</v>
      </c>
    </row>
    <row r="18" spans="1:15">
      <c r="A18" s="667" t="s">
        <v>96</v>
      </c>
      <c r="B18" s="667"/>
      <c r="C18" s="667"/>
      <c r="D18" s="30">
        <v>0.25</v>
      </c>
    </row>
    <row r="19" spans="1:15">
      <c r="A19" s="667" t="s">
        <v>97</v>
      </c>
      <c r="B19" s="667"/>
      <c r="C19" s="667"/>
      <c r="D19" s="30">
        <v>0.05</v>
      </c>
      <c r="E19" s="65"/>
      <c r="F19" s="65"/>
      <c r="G19" s="65"/>
      <c r="H19" s="65"/>
      <c r="I19" s="65"/>
    </row>
    <row r="20" spans="1:15">
      <c r="E20" s="228"/>
      <c r="F20" s="228"/>
      <c r="G20" s="228"/>
      <c r="H20" s="228"/>
      <c r="I20" s="228"/>
      <c r="J20" s="228"/>
      <c r="K20" s="228"/>
      <c r="L20" s="228"/>
      <c r="M20" s="228"/>
      <c r="N20" s="228"/>
      <c r="O20" s="228"/>
    </row>
    <row r="21" spans="1:15" s="65" customFormat="1">
      <c r="A21" s="666" t="s">
        <v>137</v>
      </c>
      <c r="B21" s="666"/>
      <c r="C21" s="666"/>
      <c r="D21" s="295">
        <v>0.06</v>
      </c>
      <c r="E21" s="261"/>
      <c r="F21" s="261"/>
      <c r="G21" s="261"/>
      <c r="H21" s="261"/>
      <c r="I21" s="261"/>
      <c r="J21" s="261"/>
      <c r="K21" s="261"/>
      <c r="L21" s="261"/>
      <c r="M21" s="261"/>
      <c r="N21" s="261"/>
      <c r="O21" s="261"/>
    </row>
    <row r="22" spans="1:15">
      <c r="A22" s="20"/>
      <c r="E22" s="228"/>
      <c r="F22" s="228"/>
      <c r="G22" s="228"/>
      <c r="H22" s="228"/>
      <c r="I22" s="228"/>
      <c r="J22" s="228"/>
      <c r="K22" s="228"/>
      <c r="L22" s="228"/>
      <c r="M22" s="228"/>
      <c r="N22" s="228"/>
      <c r="O22" s="228"/>
    </row>
    <row r="23" spans="1:15" s="65" customFormat="1">
      <c r="A23" s="16" t="s">
        <v>98</v>
      </c>
      <c r="B23" s="29"/>
      <c r="C23" s="29"/>
      <c r="D23" s="29"/>
      <c r="E23" s="29"/>
      <c r="F23" s="29"/>
      <c r="G23" s="29"/>
      <c r="H23" s="29"/>
      <c r="I23" s="29"/>
    </row>
    <row r="24" spans="1:15" ht="15.7" thickBot="1">
      <c r="A24" s="668" t="s">
        <v>73</v>
      </c>
      <c r="B24" s="668"/>
      <c r="C24" s="668"/>
      <c r="D24" s="26" t="s">
        <v>50</v>
      </c>
      <c r="E24" s="26">
        <v>2026</v>
      </c>
      <c r="F24" s="32" t="s">
        <v>91</v>
      </c>
      <c r="G24" s="32" t="s">
        <v>90</v>
      </c>
      <c r="H24" s="32" t="s">
        <v>245</v>
      </c>
      <c r="I24" s="32" t="s">
        <v>244</v>
      </c>
      <c r="J24" s="32" t="s">
        <v>254</v>
      </c>
      <c r="K24" s="32" t="s">
        <v>255</v>
      </c>
      <c r="L24" s="32" t="s">
        <v>256</v>
      </c>
      <c r="M24" s="32" t="s">
        <v>257</v>
      </c>
      <c r="N24" s="32" t="s">
        <v>258</v>
      </c>
    </row>
    <row r="25" spans="1:15" ht="15.7" thickBot="1">
      <c r="A25" s="669" t="s">
        <v>136</v>
      </c>
      <c r="B25" s="669"/>
      <c r="C25" s="669"/>
      <c r="D25" s="25"/>
      <c r="E25" s="386">
        <v>0</v>
      </c>
      <c r="F25" s="27">
        <f>E25+1</f>
        <v>1</v>
      </c>
      <c r="G25" s="27">
        <f t="shared" ref="G25:J25" si="2">F25+1</f>
        <v>2</v>
      </c>
      <c r="H25" s="27">
        <f t="shared" si="2"/>
        <v>3</v>
      </c>
      <c r="I25" s="27">
        <f t="shared" si="2"/>
        <v>4</v>
      </c>
      <c r="J25" s="27">
        <f t="shared" si="2"/>
        <v>5</v>
      </c>
      <c r="K25" s="14">
        <v>7</v>
      </c>
      <c r="L25" s="14">
        <v>8</v>
      </c>
      <c r="M25" s="14">
        <v>9</v>
      </c>
      <c r="N25" s="14">
        <v>10</v>
      </c>
    </row>
    <row r="26" spans="1:15">
      <c r="A26" s="670" t="s">
        <v>99</v>
      </c>
      <c r="B26" s="670"/>
      <c r="C26" s="670"/>
      <c r="E26" s="291">
        <v>0</v>
      </c>
      <c r="F26" s="22">
        <f t="shared" ref="F26:N26" si="3">B9</f>
        <v>0</v>
      </c>
      <c r="G26" s="22">
        <f t="shared" si="3"/>
        <v>0</v>
      </c>
      <c r="H26" s="22">
        <f t="shared" si="3"/>
        <v>0.5</v>
      </c>
      <c r="I26" s="22">
        <f t="shared" si="3"/>
        <v>0.5</v>
      </c>
      <c r="J26" s="22">
        <f t="shared" si="3"/>
        <v>0.5</v>
      </c>
      <c r="K26" s="22">
        <f t="shared" si="3"/>
        <v>0.5</v>
      </c>
      <c r="L26" s="22">
        <f t="shared" si="3"/>
        <v>0.5</v>
      </c>
      <c r="M26" s="22">
        <f t="shared" si="3"/>
        <v>0.5</v>
      </c>
      <c r="N26" s="22">
        <f t="shared" si="3"/>
        <v>0.5</v>
      </c>
    </row>
    <row r="27" spans="1:15">
      <c r="A27" s="671" t="s">
        <v>74</v>
      </c>
      <c r="B27" s="671"/>
      <c r="C27" s="671"/>
      <c r="E27" s="292">
        <v>3.2000000000000001E-2</v>
      </c>
      <c r="F27" s="21">
        <v>3.2000000000000001E-2</v>
      </c>
      <c r="G27" s="21">
        <f>F27</f>
        <v>3.2000000000000001E-2</v>
      </c>
      <c r="H27" s="21">
        <f t="shared" ref="H27:N27" si="4">G27</f>
        <v>3.2000000000000001E-2</v>
      </c>
      <c r="I27" s="21">
        <f t="shared" si="4"/>
        <v>3.2000000000000001E-2</v>
      </c>
      <c r="J27" s="21">
        <f t="shared" si="4"/>
        <v>3.2000000000000001E-2</v>
      </c>
      <c r="K27" s="21">
        <f t="shared" si="4"/>
        <v>3.2000000000000001E-2</v>
      </c>
      <c r="L27" s="21">
        <f t="shared" si="4"/>
        <v>3.2000000000000001E-2</v>
      </c>
      <c r="M27" s="21">
        <f t="shared" si="4"/>
        <v>3.2000000000000001E-2</v>
      </c>
      <c r="N27" s="21">
        <f t="shared" si="4"/>
        <v>3.2000000000000001E-2</v>
      </c>
    </row>
    <row r="28" spans="1:15">
      <c r="A28" s="671" t="s">
        <v>273</v>
      </c>
      <c r="B28" s="671"/>
      <c r="C28" s="671"/>
      <c r="E28" s="293">
        <f t="shared" ref="E28:J28" si="5">$D$2*E26</f>
        <v>0</v>
      </c>
      <c r="F28" s="381">
        <f t="shared" si="5"/>
        <v>0</v>
      </c>
      <c r="G28" s="381">
        <f t="shared" si="5"/>
        <v>0</v>
      </c>
      <c r="H28" s="381">
        <f t="shared" si="5"/>
        <v>748.06500000000005</v>
      </c>
      <c r="I28" s="381">
        <f t="shared" si="5"/>
        <v>748.06500000000005</v>
      </c>
      <c r="J28" s="381">
        <f t="shared" si="5"/>
        <v>748.06500000000005</v>
      </c>
      <c r="K28" s="23">
        <f t="shared" ref="K28:N28" si="6">$D$2*K26</f>
        <v>748.06500000000005</v>
      </c>
      <c r="L28" s="23">
        <f t="shared" si="6"/>
        <v>748.06500000000005</v>
      </c>
      <c r="M28" s="23">
        <f t="shared" si="6"/>
        <v>748.06500000000005</v>
      </c>
      <c r="N28" s="23">
        <f t="shared" si="6"/>
        <v>748.06500000000005</v>
      </c>
      <c r="O28" s="382">
        <f>SUM(F28:N28)</f>
        <v>5236.4549999999999</v>
      </c>
    </row>
    <row r="29" spans="1:15">
      <c r="A29" s="671" t="s">
        <v>101</v>
      </c>
      <c r="B29" s="671"/>
      <c r="C29" s="671"/>
      <c r="E29" s="23">
        <f>D4</f>
        <v>0</v>
      </c>
      <c r="F29" s="23">
        <f>E29*(1+F27)</f>
        <v>0</v>
      </c>
      <c r="G29" s="23">
        <f>F29*(1+G27)</f>
        <v>0</v>
      </c>
      <c r="H29" s="23">
        <f>G29*(1+H27)</f>
        <v>0</v>
      </c>
      <c r="I29" s="23">
        <f t="shared" ref="I29:J29" si="7">H29*(1+I27)</f>
        <v>0</v>
      </c>
      <c r="J29" s="23">
        <f t="shared" si="7"/>
        <v>0</v>
      </c>
      <c r="K29" s="23">
        <f t="shared" ref="K29" si="8">J29*(1+K27)</f>
        <v>0</v>
      </c>
      <c r="L29" s="23">
        <f t="shared" ref="L29" si="9">K29*(1+L27)</f>
        <v>0</v>
      </c>
      <c r="M29" s="23">
        <f t="shared" ref="M29" si="10">L29*(1+M27)</f>
        <v>0</v>
      </c>
      <c r="N29" s="23">
        <f>M29*(1+N27)</f>
        <v>0</v>
      </c>
    </row>
    <row r="30" spans="1:15">
      <c r="A30" s="671" t="s">
        <v>100</v>
      </c>
      <c r="B30" s="671"/>
      <c r="C30" s="671"/>
      <c r="E30" s="293">
        <f>E28*E29</f>
        <v>0</v>
      </c>
      <c r="F30" s="23">
        <f>F28*F29</f>
        <v>0</v>
      </c>
      <c r="G30" s="23">
        <f>G28*G29</f>
        <v>0</v>
      </c>
      <c r="H30" s="23">
        <f>H28*H29</f>
        <v>0</v>
      </c>
      <c r="I30" s="23">
        <f>I28*I29</f>
        <v>0</v>
      </c>
      <c r="J30" s="23">
        <f t="shared" ref="J30:M30" si="11">J28*J29</f>
        <v>0</v>
      </c>
      <c r="K30" s="23">
        <f t="shared" si="11"/>
        <v>0</v>
      </c>
      <c r="L30" s="23">
        <f t="shared" si="11"/>
        <v>0</v>
      </c>
      <c r="M30" s="23">
        <f t="shared" si="11"/>
        <v>0</v>
      </c>
      <c r="N30" s="23">
        <f>N28*N29</f>
        <v>0</v>
      </c>
    </row>
    <row r="31" spans="1:15">
      <c r="A31" s="671"/>
      <c r="B31" s="671"/>
      <c r="C31" s="671"/>
      <c r="E31" s="291"/>
      <c r="F31" s="23"/>
      <c r="G31" s="14"/>
      <c r="H31" s="14"/>
    </row>
    <row r="32" spans="1:15" ht="15.7" thickBot="1">
      <c r="A32" s="668" t="s">
        <v>102</v>
      </c>
      <c r="B32" s="668"/>
      <c r="C32" s="668"/>
      <c r="D32" s="28"/>
      <c r="E32" s="28"/>
      <c r="F32" s="28"/>
      <c r="G32" s="15"/>
      <c r="H32" s="15"/>
    </row>
    <row r="33" spans="1:14">
      <c r="A33" s="664" t="s">
        <v>103</v>
      </c>
      <c r="B33" s="664"/>
      <c r="C33" s="664"/>
      <c r="E33" s="287">
        <f>SUM(E34:E37)</f>
        <v>0</v>
      </c>
      <c r="F33" s="33">
        <f>SUM(F34:F37)</f>
        <v>0</v>
      </c>
      <c r="G33" s="183">
        <f t="shared" ref="G33" si="12">SUM(G34:G37)</f>
        <v>0</v>
      </c>
      <c r="H33" s="183">
        <f>SUM(H34:H37)</f>
        <v>0</v>
      </c>
      <c r="I33" s="183">
        <f t="shared" ref="I33:J33" si="13">SUM(I34:I37)</f>
        <v>0</v>
      </c>
      <c r="J33" s="183">
        <f t="shared" si="13"/>
        <v>0</v>
      </c>
      <c r="K33" s="183">
        <f>SUM(K34:K37)</f>
        <v>0</v>
      </c>
      <c r="L33" s="183">
        <f t="shared" ref="L33:N33" si="14">SUM(L34:L37)</f>
        <v>0</v>
      </c>
      <c r="M33" s="183">
        <f t="shared" si="14"/>
        <v>0</v>
      </c>
      <c r="N33" s="183">
        <f t="shared" si="14"/>
        <v>0</v>
      </c>
    </row>
    <row r="34" spans="1:14">
      <c r="A34" s="665" t="s">
        <v>94</v>
      </c>
      <c r="B34" s="665"/>
      <c r="C34" s="665"/>
      <c r="E34" s="23">
        <f>$D$16*E30</f>
        <v>0</v>
      </c>
      <c r="F34" s="23">
        <f>$D$16*F30</f>
        <v>0</v>
      </c>
      <c r="G34" s="23">
        <f t="shared" ref="G34:H34" si="15">$D$16*G30</f>
        <v>0</v>
      </c>
      <c r="H34" s="23">
        <f t="shared" si="15"/>
        <v>0</v>
      </c>
      <c r="I34" s="23">
        <f>$D$16*I30</f>
        <v>0</v>
      </c>
      <c r="J34" s="23">
        <f>$D$16*J30</f>
        <v>0</v>
      </c>
      <c r="K34" s="23">
        <f>$D$16*K30</f>
        <v>0</v>
      </c>
      <c r="L34" s="23">
        <f t="shared" ref="L34:N34" si="16">$D$16*L30</f>
        <v>0</v>
      </c>
      <c r="M34" s="23">
        <f t="shared" si="16"/>
        <v>0</v>
      </c>
      <c r="N34" s="23">
        <f t="shared" si="16"/>
        <v>0</v>
      </c>
    </row>
    <row r="35" spans="1:14">
      <c r="A35" s="665" t="s">
        <v>95</v>
      </c>
      <c r="B35" s="665"/>
      <c r="C35" s="665"/>
      <c r="E35" s="23">
        <f>$D$17*E30</f>
        <v>0</v>
      </c>
      <c r="F35" s="23">
        <f>$D$17*F30</f>
        <v>0</v>
      </c>
      <c r="G35" s="23">
        <f t="shared" ref="G35:J35" si="17">$D$17*G30</f>
        <v>0</v>
      </c>
      <c r="H35" s="23">
        <f t="shared" si="17"/>
        <v>0</v>
      </c>
      <c r="I35" s="23">
        <f t="shared" si="17"/>
        <v>0</v>
      </c>
      <c r="J35" s="23">
        <f t="shared" si="17"/>
        <v>0</v>
      </c>
      <c r="K35" s="23">
        <f t="shared" ref="K35:N35" si="18">$D$17*K30</f>
        <v>0</v>
      </c>
      <c r="L35" s="23">
        <f t="shared" si="18"/>
        <v>0</v>
      </c>
      <c r="M35" s="23">
        <f t="shared" si="18"/>
        <v>0</v>
      </c>
      <c r="N35" s="23">
        <f t="shared" si="18"/>
        <v>0</v>
      </c>
    </row>
    <row r="36" spans="1:14">
      <c r="A36" s="665" t="s">
        <v>96</v>
      </c>
      <c r="B36" s="665"/>
      <c r="C36" s="665"/>
      <c r="E36" s="23">
        <f>$D$18*E30</f>
        <v>0</v>
      </c>
      <c r="F36" s="23">
        <f>$D$18*F30</f>
        <v>0</v>
      </c>
      <c r="G36" s="23">
        <f t="shared" ref="G36:J36" si="19">$D$18*G30</f>
        <v>0</v>
      </c>
      <c r="H36" s="23">
        <f t="shared" si="19"/>
        <v>0</v>
      </c>
      <c r="I36" s="23">
        <f t="shared" si="19"/>
        <v>0</v>
      </c>
      <c r="J36" s="23">
        <f t="shared" si="19"/>
        <v>0</v>
      </c>
      <c r="K36" s="23">
        <f t="shared" ref="K36:N36" si="20">$D$18*K30</f>
        <v>0</v>
      </c>
      <c r="L36" s="23">
        <f t="shared" si="20"/>
        <v>0</v>
      </c>
      <c r="M36" s="23">
        <f t="shared" si="20"/>
        <v>0</v>
      </c>
      <c r="N36" s="23">
        <f t="shared" si="20"/>
        <v>0</v>
      </c>
    </row>
    <row r="37" spans="1:14">
      <c r="A37" s="665" t="s">
        <v>97</v>
      </c>
      <c r="B37" s="665"/>
      <c r="C37" s="665"/>
      <c r="E37" s="23">
        <f>$D$19*E30</f>
        <v>0</v>
      </c>
      <c r="F37" s="23">
        <f>$D$19*F30</f>
        <v>0</v>
      </c>
      <c r="G37" s="23">
        <f t="shared" ref="G37:J37" si="21">$D$19*G30</f>
        <v>0</v>
      </c>
      <c r="H37" s="23">
        <f t="shared" si="21"/>
        <v>0</v>
      </c>
      <c r="I37" s="23">
        <f t="shared" si="21"/>
        <v>0</v>
      </c>
      <c r="J37" s="23">
        <f t="shared" si="21"/>
        <v>0</v>
      </c>
      <c r="K37" s="23">
        <f t="shared" ref="K37:N37" si="22">$D$19*K30</f>
        <v>0</v>
      </c>
      <c r="L37" s="23">
        <f t="shared" si="22"/>
        <v>0</v>
      </c>
      <c r="M37" s="23">
        <f t="shared" si="22"/>
        <v>0</v>
      </c>
      <c r="N37" s="23">
        <f t="shared" si="22"/>
        <v>0</v>
      </c>
    </row>
    <row r="38" spans="1:14" ht="15.7" thickBot="1">
      <c r="A38" s="672"/>
      <c r="B38" s="672"/>
      <c r="C38" s="672"/>
    </row>
    <row r="39" spans="1:14" ht="15.7" thickBot="1">
      <c r="A39" s="62" t="s">
        <v>104</v>
      </c>
      <c r="B39" s="63"/>
      <c r="C39" s="63"/>
      <c r="D39" s="63"/>
      <c r="E39" s="294">
        <v>0</v>
      </c>
      <c r="F39" s="66">
        <f>F33</f>
        <v>0</v>
      </c>
      <c r="G39" s="66">
        <f t="shared" ref="G39:J39" si="23">G33</f>
        <v>0</v>
      </c>
      <c r="H39" s="66">
        <f t="shared" si="23"/>
        <v>0</v>
      </c>
      <c r="I39" s="66">
        <f t="shared" si="23"/>
        <v>0</v>
      </c>
      <c r="J39" s="66">
        <f t="shared" si="23"/>
        <v>0</v>
      </c>
      <c r="K39" s="66" t="e">
        <f>K33+#REF!</f>
        <v>#REF!</v>
      </c>
      <c r="L39" s="66" t="e">
        <f>L33+#REF!</f>
        <v>#REF!</v>
      </c>
      <c r="M39" s="66" t="e">
        <f>M33+#REF!</f>
        <v>#REF!</v>
      </c>
      <c r="N39" s="66" t="e">
        <f>N33+#REF!</f>
        <v>#REF!</v>
      </c>
    </row>
    <row r="40" spans="1:14">
      <c r="A40" s="670" t="s">
        <v>114</v>
      </c>
      <c r="B40" s="670"/>
      <c r="C40" s="670"/>
      <c r="E40" s="663">
        <f>Re!D6</f>
        <v>0.11</v>
      </c>
      <c r="F40" s="663"/>
      <c r="G40" s="663"/>
      <c r="H40" s="663"/>
      <c r="I40" s="663"/>
      <c r="J40" s="663"/>
    </row>
    <row r="41" spans="1:14">
      <c r="A41" s="673" t="s">
        <v>132</v>
      </c>
      <c r="B41" s="673"/>
      <c r="C41" s="673"/>
      <c r="D41" s="6"/>
      <c r="E41" s="259">
        <f t="shared" ref="E41:J41" si="24">1/(1+$E$40)^E25</f>
        <v>1</v>
      </c>
      <c r="F41" s="259">
        <f t="shared" si="24"/>
        <v>0.9009009009009008</v>
      </c>
      <c r="G41" s="259">
        <f t="shared" si="24"/>
        <v>0.8116224332440547</v>
      </c>
      <c r="H41" s="259">
        <f t="shared" si="24"/>
        <v>0.73119138130095018</v>
      </c>
      <c r="I41" s="259">
        <f t="shared" si="24"/>
        <v>0.65873097414500015</v>
      </c>
      <c r="J41" s="259">
        <f t="shared" si="24"/>
        <v>0.5934513280585586</v>
      </c>
    </row>
    <row r="42" spans="1:14" ht="15.7" thickBot="1">
      <c r="A42" s="668" t="s">
        <v>332</v>
      </c>
      <c r="B42" s="668"/>
      <c r="C42" s="668"/>
      <c r="D42" s="288">
        <f>SUM(E42:J42)</f>
        <v>0</v>
      </c>
      <c r="E42" s="286">
        <f t="shared" ref="E42:J42" si="25">E39*E41</f>
        <v>0</v>
      </c>
      <c r="F42" s="286">
        <f>F39*F41</f>
        <v>0</v>
      </c>
      <c r="G42" s="286">
        <f t="shared" si="25"/>
        <v>0</v>
      </c>
      <c r="H42" s="286">
        <f t="shared" si="25"/>
        <v>0</v>
      </c>
      <c r="I42" s="289">
        <f t="shared" si="25"/>
        <v>0</v>
      </c>
      <c r="J42" s="289">
        <f t="shared" si="25"/>
        <v>0</v>
      </c>
    </row>
  </sheetData>
  <mergeCells count="26">
    <mergeCell ref="A32:C32"/>
    <mergeCell ref="A38:C38"/>
    <mergeCell ref="A40:C40"/>
    <mergeCell ref="A41:C41"/>
    <mergeCell ref="A42:C42"/>
    <mergeCell ref="A27:C27"/>
    <mergeCell ref="A28:C28"/>
    <mergeCell ref="A29:C29"/>
    <mergeCell ref="A30:C30"/>
    <mergeCell ref="A31:C31"/>
    <mergeCell ref="A7:A8"/>
    <mergeCell ref="E40:J40"/>
    <mergeCell ref="A33:C33"/>
    <mergeCell ref="A34:C34"/>
    <mergeCell ref="A35:C35"/>
    <mergeCell ref="A36:C36"/>
    <mergeCell ref="A37:C37"/>
    <mergeCell ref="A21:C21"/>
    <mergeCell ref="A15:C15"/>
    <mergeCell ref="A16:C16"/>
    <mergeCell ref="A17:C17"/>
    <mergeCell ref="A18:C18"/>
    <mergeCell ref="A19:C19"/>
    <mergeCell ref="A24:C24"/>
    <mergeCell ref="A25:C25"/>
    <mergeCell ref="A26:C26"/>
  </mergeCells>
  <phoneticPr fontId="37" type="noConversion"/>
  <hyperlinks>
    <hyperlink ref="I1" r:id="rId1" xr:uid="{2B48854B-8CF2-453F-BE26-C8C3F2B20DE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786B9-627E-423A-91DC-405A6282A46A}">
  <dimension ref="A1:L65"/>
  <sheetViews>
    <sheetView topLeftCell="A17" workbookViewId="0">
      <selection activeCell="G65" sqref="G65"/>
    </sheetView>
  </sheetViews>
  <sheetFormatPr defaultColWidth="17.83203125" defaultRowHeight="13.7"/>
  <cols>
    <col min="1" max="1" width="6.6640625" style="447" customWidth="1"/>
    <col min="2" max="2" width="6.33203125" style="488" customWidth="1"/>
    <col min="3" max="4" width="20.5" style="488" customWidth="1"/>
    <col min="5" max="6" width="21.0546875" style="488" customWidth="1"/>
    <col min="7" max="7" width="19.44140625" style="488" customWidth="1"/>
    <col min="8" max="8" width="13.609375" style="488" customWidth="1"/>
    <col min="9" max="9" width="20.21875" style="488" customWidth="1"/>
    <col min="10" max="10" width="24" style="488" customWidth="1"/>
    <col min="11" max="11" width="17.38671875" style="447" customWidth="1"/>
    <col min="12" max="12" width="18.88671875" style="447" customWidth="1"/>
    <col min="13" max="13" width="15" style="447" customWidth="1"/>
    <col min="14" max="14" width="9.71875" style="447" customWidth="1"/>
    <col min="15" max="15" width="8.609375" style="447" customWidth="1"/>
    <col min="16" max="19" width="9.71875" style="447" customWidth="1"/>
    <col min="20" max="257" width="8.609375" style="447" customWidth="1"/>
    <col min="258" max="258" width="6.33203125" style="447" customWidth="1"/>
    <col min="259" max="259" width="17.83203125" style="447"/>
    <col min="260" max="260" width="6.33203125" style="447" customWidth="1"/>
    <col min="261" max="261" width="20.5" style="447" customWidth="1"/>
    <col min="262" max="262" width="21.0546875" style="447" customWidth="1"/>
    <col min="263" max="263" width="19.44140625" style="447" customWidth="1"/>
    <col min="264" max="264" width="13.609375" style="447" customWidth="1"/>
    <col min="265" max="265" width="20.21875" style="447" customWidth="1"/>
    <col min="266" max="266" width="24" style="447" customWidth="1"/>
    <col min="267" max="267" width="17.38671875" style="447" customWidth="1"/>
    <col min="268" max="268" width="18.88671875" style="447" customWidth="1"/>
    <col min="269" max="269" width="15" style="447" customWidth="1"/>
    <col min="270" max="270" width="9.71875" style="447" customWidth="1"/>
    <col min="271" max="271" width="8.609375" style="447" customWidth="1"/>
    <col min="272" max="275" width="9.71875" style="447" customWidth="1"/>
    <col min="276" max="513" width="8.609375" style="447" customWidth="1"/>
    <col min="514" max="514" width="6.33203125" style="447" customWidth="1"/>
    <col min="515" max="515" width="17.83203125" style="447"/>
    <col min="516" max="516" width="6.33203125" style="447" customWidth="1"/>
    <col min="517" max="517" width="20.5" style="447" customWidth="1"/>
    <col min="518" max="518" width="21.0546875" style="447" customWidth="1"/>
    <col min="519" max="519" width="19.44140625" style="447" customWidth="1"/>
    <col min="520" max="520" width="13.609375" style="447" customWidth="1"/>
    <col min="521" max="521" width="20.21875" style="447" customWidth="1"/>
    <col min="522" max="522" width="24" style="447" customWidth="1"/>
    <col min="523" max="523" width="17.38671875" style="447" customWidth="1"/>
    <col min="524" max="524" width="18.88671875" style="447" customWidth="1"/>
    <col min="525" max="525" width="15" style="447" customWidth="1"/>
    <col min="526" max="526" width="9.71875" style="447" customWidth="1"/>
    <col min="527" max="527" width="8.609375" style="447" customWidth="1"/>
    <col min="528" max="531" width="9.71875" style="447" customWidth="1"/>
    <col min="532" max="769" width="8.609375" style="447" customWidth="1"/>
    <col min="770" max="770" width="6.33203125" style="447" customWidth="1"/>
    <col min="771" max="771" width="17.83203125" style="447"/>
    <col min="772" max="772" width="6.33203125" style="447" customWidth="1"/>
    <col min="773" max="773" width="20.5" style="447" customWidth="1"/>
    <col min="774" max="774" width="21.0546875" style="447" customWidth="1"/>
    <col min="775" max="775" width="19.44140625" style="447" customWidth="1"/>
    <col min="776" max="776" width="13.609375" style="447" customWidth="1"/>
    <col min="777" max="777" width="20.21875" style="447" customWidth="1"/>
    <col min="778" max="778" width="24" style="447" customWidth="1"/>
    <col min="779" max="779" width="17.38671875" style="447" customWidth="1"/>
    <col min="780" max="780" width="18.88671875" style="447" customWidth="1"/>
    <col min="781" max="781" width="15" style="447" customWidth="1"/>
    <col min="782" max="782" width="9.71875" style="447" customWidth="1"/>
    <col min="783" max="783" width="8.609375" style="447" customWidth="1"/>
    <col min="784" max="787" width="9.71875" style="447" customWidth="1"/>
    <col min="788" max="1025" width="8.609375" style="447" customWidth="1"/>
    <col min="1026" max="1026" width="6.33203125" style="447" customWidth="1"/>
    <col min="1027" max="1027" width="17.83203125" style="447"/>
    <col min="1028" max="1028" width="6.33203125" style="447" customWidth="1"/>
    <col min="1029" max="1029" width="20.5" style="447" customWidth="1"/>
    <col min="1030" max="1030" width="21.0546875" style="447" customWidth="1"/>
    <col min="1031" max="1031" width="19.44140625" style="447" customWidth="1"/>
    <col min="1032" max="1032" width="13.609375" style="447" customWidth="1"/>
    <col min="1033" max="1033" width="20.21875" style="447" customWidth="1"/>
    <col min="1034" max="1034" width="24" style="447" customWidth="1"/>
    <col min="1035" max="1035" width="17.38671875" style="447" customWidth="1"/>
    <col min="1036" max="1036" width="18.88671875" style="447" customWidth="1"/>
    <col min="1037" max="1037" width="15" style="447" customWidth="1"/>
    <col min="1038" max="1038" width="9.71875" style="447" customWidth="1"/>
    <col min="1039" max="1039" width="8.609375" style="447" customWidth="1"/>
    <col min="1040" max="1043" width="9.71875" style="447" customWidth="1"/>
    <col min="1044" max="1281" width="8.609375" style="447" customWidth="1"/>
    <col min="1282" max="1282" width="6.33203125" style="447" customWidth="1"/>
    <col min="1283" max="1283" width="17.83203125" style="447"/>
    <col min="1284" max="1284" width="6.33203125" style="447" customWidth="1"/>
    <col min="1285" max="1285" width="20.5" style="447" customWidth="1"/>
    <col min="1286" max="1286" width="21.0546875" style="447" customWidth="1"/>
    <col min="1287" max="1287" width="19.44140625" style="447" customWidth="1"/>
    <col min="1288" max="1288" width="13.609375" style="447" customWidth="1"/>
    <col min="1289" max="1289" width="20.21875" style="447" customWidth="1"/>
    <col min="1290" max="1290" width="24" style="447" customWidth="1"/>
    <col min="1291" max="1291" width="17.38671875" style="447" customWidth="1"/>
    <col min="1292" max="1292" width="18.88671875" style="447" customWidth="1"/>
    <col min="1293" max="1293" width="15" style="447" customWidth="1"/>
    <col min="1294" max="1294" width="9.71875" style="447" customWidth="1"/>
    <col min="1295" max="1295" width="8.609375" style="447" customWidth="1"/>
    <col min="1296" max="1299" width="9.71875" style="447" customWidth="1"/>
    <col min="1300" max="1537" width="8.609375" style="447" customWidth="1"/>
    <col min="1538" max="1538" width="6.33203125" style="447" customWidth="1"/>
    <col min="1539" max="1539" width="17.83203125" style="447"/>
    <col min="1540" max="1540" width="6.33203125" style="447" customWidth="1"/>
    <col min="1541" max="1541" width="20.5" style="447" customWidth="1"/>
    <col min="1542" max="1542" width="21.0546875" style="447" customWidth="1"/>
    <col min="1543" max="1543" width="19.44140625" style="447" customWidth="1"/>
    <col min="1544" max="1544" width="13.609375" style="447" customWidth="1"/>
    <col min="1545" max="1545" width="20.21875" style="447" customWidth="1"/>
    <col min="1546" max="1546" width="24" style="447" customWidth="1"/>
    <col min="1547" max="1547" width="17.38671875" style="447" customWidth="1"/>
    <col min="1548" max="1548" width="18.88671875" style="447" customWidth="1"/>
    <col min="1549" max="1549" width="15" style="447" customWidth="1"/>
    <col min="1550" max="1550" width="9.71875" style="447" customWidth="1"/>
    <col min="1551" max="1551" width="8.609375" style="447" customWidth="1"/>
    <col min="1552" max="1555" width="9.71875" style="447" customWidth="1"/>
    <col min="1556" max="1793" width="8.609375" style="447" customWidth="1"/>
    <col min="1794" max="1794" width="6.33203125" style="447" customWidth="1"/>
    <col min="1795" max="1795" width="17.83203125" style="447"/>
    <col min="1796" max="1796" width="6.33203125" style="447" customWidth="1"/>
    <col min="1797" max="1797" width="20.5" style="447" customWidth="1"/>
    <col min="1798" max="1798" width="21.0546875" style="447" customWidth="1"/>
    <col min="1799" max="1799" width="19.44140625" style="447" customWidth="1"/>
    <col min="1800" max="1800" width="13.609375" style="447" customWidth="1"/>
    <col min="1801" max="1801" width="20.21875" style="447" customWidth="1"/>
    <col min="1802" max="1802" width="24" style="447" customWidth="1"/>
    <col min="1803" max="1803" width="17.38671875" style="447" customWidth="1"/>
    <col min="1804" max="1804" width="18.88671875" style="447" customWidth="1"/>
    <col min="1805" max="1805" width="15" style="447" customWidth="1"/>
    <col min="1806" max="1806" width="9.71875" style="447" customWidth="1"/>
    <col min="1807" max="1807" width="8.609375" style="447" customWidth="1"/>
    <col min="1808" max="1811" width="9.71875" style="447" customWidth="1"/>
    <col min="1812" max="2049" width="8.609375" style="447" customWidth="1"/>
    <col min="2050" max="2050" width="6.33203125" style="447" customWidth="1"/>
    <col min="2051" max="2051" width="17.83203125" style="447"/>
    <col min="2052" max="2052" width="6.33203125" style="447" customWidth="1"/>
    <col min="2053" max="2053" width="20.5" style="447" customWidth="1"/>
    <col min="2054" max="2054" width="21.0546875" style="447" customWidth="1"/>
    <col min="2055" max="2055" width="19.44140625" style="447" customWidth="1"/>
    <col min="2056" max="2056" width="13.609375" style="447" customWidth="1"/>
    <col min="2057" max="2057" width="20.21875" style="447" customWidth="1"/>
    <col min="2058" max="2058" width="24" style="447" customWidth="1"/>
    <col min="2059" max="2059" width="17.38671875" style="447" customWidth="1"/>
    <col min="2060" max="2060" width="18.88671875" style="447" customWidth="1"/>
    <col min="2061" max="2061" width="15" style="447" customWidth="1"/>
    <col min="2062" max="2062" width="9.71875" style="447" customWidth="1"/>
    <col min="2063" max="2063" width="8.609375" style="447" customWidth="1"/>
    <col min="2064" max="2067" width="9.71875" style="447" customWidth="1"/>
    <col min="2068" max="2305" width="8.609375" style="447" customWidth="1"/>
    <col min="2306" max="2306" width="6.33203125" style="447" customWidth="1"/>
    <col min="2307" max="2307" width="17.83203125" style="447"/>
    <col min="2308" max="2308" width="6.33203125" style="447" customWidth="1"/>
    <col min="2309" max="2309" width="20.5" style="447" customWidth="1"/>
    <col min="2310" max="2310" width="21.0546875" style="447" customWidth="1"/>
    <col min="2311" max="2311" width="19.44140625" style="447" customWidth="1"/>
    <col min="2312" max="2312" width="13.609375" style="447" customWidth="1"/>
    <col min="2313" max="2313" width="20.21875" style="447" customWidth="1"/>
    <col min="2314" max="2314" width="24" style="447" customWidth="1"/>
    <col min="2315" max="2315" width="17.38671875" style="447" customWidth="1"/>
    <col min="2316" max="2316" width="18.88671875" style="447" customWidth="1"/>
    <col min="2317" max="2317" width="15" style="447" customWidth="1"/>
    <col min="2318" max="2318" width="9.71875" style="447" customWidth="1"/>
    <col min="2319" max="2319" width="8.609375" style="447" customWidth="1"/>
    <col min="2320" max="2323" width="9.71875" style="447" customWidth="1"/>
    <col min="2324" max="2561" width="8.609375" style="447" customWidth="1"/>
    <col min="2562" max="2562" width="6.33203125" style="447" customWidth="1"/>
    <col min="2563" max="2563" width="17.83203125" style="447"/>
    <col min="2564" max="2564" width="6.33203125" style="447" customWidth="1"/>
    <col min="2565" max="2565" width="20.5" style="447" customWidth="1"/>
    <col min="2566" max="2566" width="21.0546875" style="447" customWidth="1"/>
    <col min="2567" max="2567" width="19.44140625" style="447" customWidth="1"/>
    <col min="2568" max="2568" width="13.609375" style="447" customWidth="1"/>
    <col min="2569" max="2569" width="20.21875" style="447" customWidth="1"/>
    <col min="2570" max="2570" width="24" style="447" customWidth="1"/>
    <col min="2571" max="2571" width="17.38671875" style="447" customWidth="1"/>
    <col min="2572" max="2572" width="18.88671875" style="447" customWidth="1"/>
    <col min="2573" max="2573" width="15" style="447" customWidth="1"/>
    <col min="2574" max="2574" width="9.71875" style="447" customWidth="1"/>
    <col min="2575" max="2575" width="8.609375" style="447" customWidth="1"/>
    <col min="2576" max="2579" width="9.71875" style="447" customWidth="1"/>
    <col min="2580" max="2817" width="8.609375" style="447" customWidth="1"/>
    <col min="2818" max="2818" width="6.33203125" style="447" customWidth="1"/>
    <col min="2819" max="2819" width="17.83203125" style="447"/>
    <col min="2820" max="2820" width="6.33203125" style="447" customWidth="1"/>
    <col min="2821" max="2821" width="20.5" style="447" customWidth="1"/>
    <col min="2822" max="2822" width="21.0546875" style="447" customWidth="1"/>
    <col min="2823" max="2823" width="19.44140625" style="447" customWidth="1"/>
    <col min="2824" max="2824" width="13.609375" style="447" customWidth="1"/>
    <col min="2825" max="2825" width="20.21875" style="447" customWidth="1"/>
    <col min="2826" max="2826" width="24" style="447" customWidth="1"/>
    <col min="2827" max="2827" width="17.38671875" style="447" customWidth="1"/>
    <col min="2828" max="2828" width="18.88671875" style="447" customWidth="1"/>
    <col min="2829" max="2829" width="15" style="447" customWidth="1"/>
    <col min="2830" max="2830" width="9.71875" style="447" customWidth="1"/>
    <col min="2831" max="2831" width="8.609375" style="447" customWidth="1"/>
    <col min="2832" max="2835" width="9.71875" style="447" customWidth="1"/>
    <col min="2836" max="3073" width="8.609375" style="447" customWidth="1"/>
    <col min="3074" max="3074" width="6.33203125" style="447" customWidth="1"/>
    <col min="3075" max="3075" width="17.83203125" style="447"/>
    <col min="3076" max="3076" width="6.33203125" style="447" customWidth="1"/>
    <col min="3077" max="3077" width="20.5" style="447" customWidth="1"/>
    <col min="3078" max="3078" width="21.0546875" style="447" customWidth="1"/>
    <col min="3079" max="3079" width="19.44140625" style="447" customWidth="1"/>
    <col min="3080" max="3080" width="13.609375" style="447" customWidth="1"/>
    <col min="3081" max="3081" width="20.21875" style="447" customWidth="1"/>
    <col min="3082" max="3082" width="24" style="447" customWidth="1"/>
    <col min="3083" max="3083" width="17.38671875" style="447" customWidth="1"/>
    <col min="3084" max="3084" width="18.88671875" style="447" customWidth="1"/>
    <col min="3085" max="3085" width="15" style="447" customWidth="1"/>
    <col min="3086" max="3086" width="9.71875" style="447" customWidth="1"/>
    <col min="3087" max="3087" width="8.609375" style="447" customWidth="1"/>
    <col min="3088" max="3091" width="9.71875" style="447" customWidth="1"/>
    <col min="3092" max="3329" width="8.609375" style="447" customWidth="1"/>
    <col min="3330" max="3330" width="6.33203125" style="447" customWidth="1"/>
    <col min="3331" max="3331" width="17.83203125" style="447"/>
    <col min="3332" max="3332" width="6.33203125" style="447" customWidth="1"/>
    <col min="3333" max="3333" width="20.5" style="447" customWidth="1"/>
    <col min="3334" max="3334" width="21.0546875" style="447" customWidth="1"/>
    <col min="3335" max="3335" width="19.44140625" style="447" customWidth="1"/>
    <col min="3336" max="3336" width="13.609375" style="447" customWidth="1"/>
    <col min="3337" max="3337" width="20.21875" style="447" customWidth="1"/>
    <col min="3338" max="3338" width="24" style="447" customWidth="1"/>
    <col min="3339" max="3339" width="17.38671875" style="447" customWidth="1"/>
    <col min="3340" max="3340" width="18.88671875" style="447" customWidth="1"/>
    <col min="3341" max="3341" width="15" style="447" customWidth="1"/>
    <col min="3342" max="3342" width="9.71875" style="447" customWidth="1"/>
    <col min="3343" max="3343" width="8.609375" style="447" customWidth="1"/>
    <col min="3344" max="3347" width="9.71875" style="447" customWidth="1"/>
    <col min="3348" max="3585" width="8.609375" style="447" customWidth="1"/>
    <col min="3586" max="3586" width="6.33203125" style="447" customWidth="1"/>
    <col min="3587" max="3587" width="17.83203125" style="447"/>
    <col min="3588" max="3588" width="6.33203125" style="447" customWidth="1"/>
    <col min="3589" max="3589" width="20.5" style="447" customWidth="1"/>
    <col min="3590" max="3590" width="21.0546875" style="447" customWidth="1"/>
    <col min="3591" max="3591" width="19.44140625" style="447" customWidth="1"/>
    <col min="3592" max="3592" width="13.609375" style="447" customWidth="1"/>
    <col min="3593" max="3593" width="20.21875" style="447" customWidth="1"/>
    <col min="3594" max="3594" width="24" style="447" customWidth="1"/>
    <col min="3595" max="3595" width="17.38671875" style="447" customWidth="1"/>
    <col min="3596" max="3596" width="18.88671875" style="447" customWidth="1"/>
    <col min="3597" max="3597" width="15" style="447" customWidth="1"/>
    <col min="3598" max="3598" width="9.71875" style="447" customWidth="1"/>
    <col min="3599" max="3599" width="8.609375" style="447" customWidth="1"/>
    <col min="3600" max="3603" width="9.71875" style="447" customWidth="1"/>
    <col min="3604" max="3841" width="8.609375" style="447" customWidth="1"/>
    <col min="3842" max="3842" width="6.33203125" style="447" customWidth="1"/>
    <col min="3843" max="3843" width="17.83203125" style="447"/>
    <col min="3844" max="3844" width="6.33203125" style="447" customWidth="1"/>
    <col min="3845" max="3845" width="20.5" style="447" customWidth="1"/>
    <col min="3846" max="3846" width="21.0546875" style="447" customWidth="1"/>
    <col min="3847" max="3847" width="19.44140625" style="447" customWidth="1"/>
    <col min="3848" max="3848" width="13.609375" style="447" customWidth="1"/>
    <col min="3849" max="3849" width="20.21875" style="447" customWidth="1"/>
    <col min="3850" max="3850" width="24" style="447" customWidth="1"/>
    <col min="3851" max="3851" width="17.38671875" style="447" customWidth="1"/>
    <col min="3852" max="3852" width="18.88671875" style="447" customWidth="1"/>
    <col min="3853" max="3853" width="15" style="447" customWidth="1"/>
    <col min="3854" max="3854" width="9.71875" style="447" customWidth="1"/>
    <col min="3855" max="3855" width="8.609375" style="447" customWidth="1"/>
    <col min="3856" max="3859" width="9.71875" style="447" customWidth="1"/>
    <col min="3860" max="4097" width="8.609375" style="447" customWidth="1"/>
    <col min="4098" max="4098" width="6.33203125" style="447" customWidth="1"/>
    <col min="4099" max="4099" width="17.83203125" style="447"/>
    <col min="4100" max="4100" width="6.33203125" style="447" customWidth="1"/>
    <col min="4101" max="4101" width="20.5" style="447" customWidth="1"/>
    <col min="4102" max="4102" width="21.0546875" style="447" customWidth="1"/>
    <col min="4103" max="4103" width="19.44140625" style="447" customWidth="1"/>
    <col min="4104" max="4104" width="13.609375" style="447" customWidth="1"/>
    <col min="4105" max="4105" width="20.21875" style="447" customWidth="1"/>
    <col min="4106" max="4106" width="24" style="447" customWidth="1"/>
    <col min="4107" max="4107" width="17.38671875" style="447" customWidth="1"/>
    <col min="4108" max="4108" width="18.88671875" style="447" customWidth="1"/>
    <col min="4109" max="4109" width="15" style="447" customWidth="1"/>
    <col min="4110" max="4110" width="9.71875" style="447" customWidth="1"/>
    <col min="4111" max="4111" width="8.609375" style="447" customWidth="1"/>
    <col min="4112" max="4115" width="9.71875" style="447" customWidth="1"/>
    <col min="4116" max="4353" width="8.609375" style="447" customWidth="1"/>
    <col min="4354" max="4354" width="6.33203125" style="447" customWidth="1"/>
    <col min="4355" max="4355" width="17.83203125" style="447"/>
    <col min="4356" max="4356" width="6.33203125" style="447" customWidth="1"/>
    <col min="4357" max="4357" width="20.5" style="447" customWidth="1"/>
    <col min="4358" max="4358" width="21.0546875" style="447" customWidth="1"/>
    <col min="4359" max="4359" width="19.44140625" style="447" customWidth="1"/>
    <col min="4360" max="4360" width="13.609375" style="447" customWidth="1"/>
    <col min="4361" max="4361" width="20.21875" style="447" customWidth="1"/>
    <col min="4362" max="4362" width="24" style="447" customWidth="1"/>
    <col min="4363" max="4363" width="17.38671875" style="447" customWidth="1"/>
    <col min="4364" max="4364" width="18.88671875" style="447" customWidth="1"/>
    <col min="4365" max="4365" width="15" style="447" customWidth="1"/>
    <col min="4366" max="4366" width="9.71875" style="447" customWidth="1"/>
    <col min="4367" max="4367" width="8.609375" style="447" customWidth="1"/>
    <col min="4368" max="4371" width="9.71875" style="447" customWidth="1"/>
    <col min="4372" max="4609" width="8.609375" style="447" customWidth="1"/>
    <col min="4610" max="4610" width="6.33203125" style="447" customWidth="1"/>
    <col min="4611" max="4611" width="17.83203125" style="447"/>
    <col min="4612" max="4612" width="6.33203125" style="447" customWidth="1"/>
    <col min="4613" max="4613" width="20.5" style="447" customWidth="1"/>
    <col min="4614" max="4614" width="21.0546875" style="447" customWidth="1"/>
    <col min="4615" max="4615" width="19.44140625" style="447" customWidth="1"/>
    <col min="4616" max="4616" width="13.609375" style="447" customWidth="1"/>
    <col min="4617" max="4617" width="20.21875" style="447" customWidth="1"/>
    <col min="4618" max="4618" width="24" style="447" customWidth="1"/>
    <col min="4619" max="4619" width="17.38671875" style="447" customWidth="1"/>
    <col min="4620" max="4620" width="18.88671875" style="447" customWidth="1"/>
    <col min="4621" max="4621" width="15" style="447" customWidth="1"/>
    <col min="4622" max="4622" width="9.71875" style="447" customWidth="1"/>
    <col min="4623" max="4623" width="8.609375" style="447" customWidth="1"/>
    <col min="4624" max="4627" width="9.71875" style="447" customWidth="1"/>
    <col min="4628" max="4865" width="8.609375" style="447" customWidth="1"/>
    <col min="4866" max="4866" width="6.33203125" style="447" customWidth="1"/>
    <col min="4867" max="4867" width="17.83203125" style="447"/>
    <col min="4868" max="4868" width="6.33203125" style="447" customWidth="1"/>
    <col min="4869" max="4869" width="20.5" style="447" customWidth="1"/>
    <col min="4870" max="4870" width="21.0546875" style="447" customWidth="1"/>
    <col min="4871" max="4871" width="19.44140625" style="447" customWidth="1"/>
    <col min="4872" max="4872" width="13.609375" style="447" customWidth="1"/>
    <col min="4873" max="4873" width="20.21875" style="447" customWidth="1"/>
    <col min="4874" max="4874" width="24" style="447" customWidth="1"/>
    <col min="4875" max="4875" width="17.38671875" style="447" customWidth="1"/>
    <col min="4876" max="4876" width="18.88671875" style="447" customWidth="1"/>
    <col min="4877" max="4877" width="15" style="447" customWidth="1"/>
    <col min="4878" max="4878" width="9.71875" style="447" customWidth="1"/>
    <col min="4879" max="4879" width="8.609375" style="447" customWidth="1"/>
    <col min="4880" max="4883" width="9.71875" style="447" customWidth="1"/>
    <col min="4884" max="5121" width="8.609375" style="447" customWidth="1"/>
    <col min="5122" max="5122" width="6.33203125" style="447" customWidth="1"/>
    <col min="5123" max="5123" width="17.83203125" style="447"/>
    <col min="5124" max="5124" width="6.33203125" style="447" customWidth="1"/>
    <col min="5125" max="5125" width="20.5" style="447" customWidth="1"/>
    <col min="5126" max="5126" width="21.0546875" style="447" customWidth="1"/>
    <col min="5127" max="5127" width="19.44140625" style="447" customWidth="1"/>
    <col min="5128" max="5128" width="13.609375" style="447" customWidth="1"/>
    <col min="5129" max="5129" width="20.21875" style="447" customWidth="1"/>
    <col min="5130" max="5130" width="24" style="447" customWidth="1"/>
    <col min="5131" max="5131" width="17.38671875" style="447" customWidth="1"/>
    <col min="5132" max="5132" width="18.88671875" style="447" customWidth="1"/>
    <col min="5133" max="5133" width="15" style="447" customWidth="1"/>
    <col min="5134" max="5134" width="9.71875" style="447" customWidth="1"/>
    <col min="5135" max="5135" width="8.609375" style="447" customWidth="1"/>
    <col min="5136" max="5139" width="9.71875" style="447" customWidth="1"/>
    <col min="5140" max="5377" width="8.609375" style="447" customWidth="1"/>
    <col min="5378" max="5378" width="6.33203125" style="447" customWidth="1"/>
    <col min="5379" max="5379" width="17.83203125" style="447"/>
    <col min="5380" max="5380" width="6.33203125" style="447" customWidth="1"/>
    <col min="5381" max="5381" width="20.5" style="447" customWidth="1"/>
    <col min="5382" max="5382" width="21.0546875" style="447" customWidth="1"/>
    <col min="5383" max="5383" width="19.44140625" style="447" customWidth="1"/>
    <col min="5384" max="5384" width="13.609375" style="447" customWidth="1"/>
    <col min="5385" max="5385" width="20.21875" style="447" customWidth="1"/>
    <col min="5386" max="5386" width="24" style="447" customWidth="1"/>
    <col min="5387" max="5387" width="17.38671875" style="447" customWidth="1"/>
    <col min="5388" max="5388" width="18.88671875" style="447" customWidth="1"/>
    <col min="5389" max="5389" width="15" style="447" customWidth="1"/>
    <col min="5390" max="5390" width="9.71875" style="447" customWidth="1"/>
    <col min="5391" max="5391" width="8.609375" style="447" customWidth="1"/>
    <col min="5392" max="5395" width="9.71875" style="447" customWidth="1"/>
    <col min="5396" max="5633" width="8.609375" style="447" customWidth="1"/>
    <col min="5634" max="5634" width="6.33203125" style="447" customWidth="1"/>
    <col min="5635" max="5635" width="17.83203125" style="447"/>
    <col min="5636" max="5636" width="6.33203125" style="447" customWidth="1"/>
    <col min="5637" max="5637" width="20.5" style="447" customWidth="1"/>
    <col min="5638" max="5638" width="21.0546875" style="447" customWidth="1"/>
    <col min="5639" max="5639" width="19.44140625" style="447" customWidth="1"/>
    <col min="5640" max="5640" width="13.609375" style="447" customWidth="1"/>
    <col min="5641" max="5641" width="20.21875" style="447" customWidth="1"/>
    <col min="5642" max="5642" width="24" style="447" customWidth="1"/>
    <col min="5643" max="5643" width="17.38671875" style="447" customWidth="1"/>
    <col min="5644" max="5644" width="18.88671875" style="447" customWidth="1"/>
    <col min="5645" max="5645" width="15" style="447" customWidth="1"/>
    <col min="5646" max="5646" width="9.71875" style="447" customWidth="1"/>
    <col min="5647" max="5647" width="8.609375" style="447" customWidth="1"/>
    <col min="5648" max="5651" width="9.71875" style="447" customWidth="1"/>
    <col min="5652" max="5889" width="8.609375" style="447" customWidth="1"/>
    <col min="5890" max="5890" width="6.33203125" style="447" customWidth="1"/>
    <col min="5891" max="5891" width="17.83203125" style="447"/>
    <col min="5892" max="5892" width="6.33203125" style="447" customWidth="1"/>
    <col min="5893" max="5893" width="20.5" style="447" customWidth="1"/>
    <col min="5894" max="5894" width="21.0546875" style="447" customWidth="1"/>
    <col min="5895" max="5895" width="19.44140625" style="447" customWidth="1"/>
    <col min="5896" max="5896" width="13.609375" style="447" customWidth="1"/>
    <col min="5897" max="5897" width="20.21875" style="447" customWidth="1"/>
    <col min="5898" max="5898" width="24" style="447" customWidth="1"/>
    <col min="5899" max="5899" width="17.38671875" style="447" customWidth="1"/>
    <col min="5900" max="5900" width="18.88671875" style="447" customWidth="1"/>
    <col min="5901" max="5901" width="15" style="447" customWidth="1"/>
    <col min="5902" max="5902" width="9.71875" style="447" customWidth="1"/>
    <col min="5903" max="5903" width="8.609375" style="447" customWidth="1"/>
    <col min="5904" max="5907" width="9.71875" style="447" customWidth="1"/>
    <col min="5908" max="6145" width="8.609375" style="447" customWidth="1"/>
    <col min="6146" max="6146" width="6.33203125" style="447" customWidth="1"/>
    <col min="6147" max="6147" width="17.83203125" style="447"/>
    <col min="6148" max="6148" width="6.33203125" style="447" customWidth="1"/>
    <col min="6149" max="6149" width="20.5" style="447" customWidth="1"/>
    <col min="6150" max="6150" width="21.0546875" style="447" customWidth="1"/>
    <col min="6151" max="6151" width="19.44140625" style="447" customWidth="1"/>
    <col min="6152" max="6152" width="13.609375" style="447" customWidth="1"/>
    <col min="6153" max="6153" width="20.21875" style="447" customWidth="1"/>
    <col min="6154" max="6154" width="24" style="447" customWidth="1"/>
    <col min="6155" max="6155" width="17.38671875" style="447" customWidth="1"/>
    <col min="6156" max="6156" width="18.88671875" style="447" customWidth="1"/>
    <col min="6157" max="6157" width="15" style="447" customWidth="1"/>
    <col min="6158" max="6158" width="9.71875" style="447" customWidth="1"/>
    <col min="6159" max="6159" width="8.609375" style="447" customWidth="1"/>
    <col min="6160" max="6163" width="9.71875" style="447" customWidth="1"/>
    <col min="6164" max="6401" width="8.609375" style="447" customWidth="1"/>
    <col min="6402" max="6402" width="6.33203125" style="447" customWidth="1"/>
    <col min="6403" max="6403" width="17.83203125" style="447"/>
    <col min="6404" max="6404" width="6.33203125" style="447" customWidth="1"/>
    <col min="6405" max="6405" width="20.5" style="447" customWidth="1"/>
    <col min="6406" max="6406" width="21.0546875" style="447" customWidth="1"/>
    <col min="6407" max="6407" width="19.44140625" style="447" customWidth="1"/>
    <col min="6408" max="6408" width="13.609375" style="447" customWidth="1"/>
    <col min="6409" max="6409" width="20.21875" style="447" customWidth="1"/>
    <col min="6410" max="6410" width="24" style="447" customWidth="1"/>
    <col min="6411" max="6411" width="17.38671875" style="447" customWidth="1"/>
    <col min="6412" max="6412" width="18.88671875" style="447" customWidth="1"/>
    <col min="6413" max="6413" width="15" style="447" customWidth="1"/>
    <col min="6414" max="6414" width="9.71875" style="447" customWidth="1"/>
    <col min="6415" max="6415" width="8.609375" style="447" customWidth="1"/>
    <col min="6416" max="6419" width="9.71875" style="447" customWidth="1"/>
    <col min="6420" max="6657" width="8.609375" style="447" customWidth="1"/>
    <col min="6658" max="6658" width="6.33203125" style="447" customWidth="1"/>
    <col min="6659" max="6659" width="17.83203125" style="447"/>
    <col min="6660" max="6660" width="6.33203125" style="447" customWidth="1"/>
    <col min="6661" max="6661" width="20.5" style="447" customWidth="1"/>
    <col min="6662" max="6662" width="21.0546875" style="447" customWidth="1"/>
    <col min="6663" max="6663" width="19.44140625" style="447" customWidth="1"/>
    <col min="6664" max="6664" width="13.609375" style="447" customWidth="1"/>
    <col min="6665" max="6665" width="20.21875" style="447" customWidth="1"/>
    <col min="6666" max="6666" width="24" style="447" customWidth="1"/>
    <col min="6667" max="6667" width="17.38671875" style="447" customWidth="1"/>
    <col min="6668" max="6668" width="18.88671875" style="447" customWidth="1"/>
    <col min="6669" max="6669" width="15" style="447" customWidth="1"/>
    <col min="6670" max="6670" width="9.71875" style="447" customWidth="1"/>
    <col min="6671" max="6671" width="8.609375" style="447" customWidth="1"/>
    <col min="6672" max="6675" width="9.71875" style="447" customWidth="1"/>
    <col min="6676" max="6913" width="8.609375" style="447" customWidth="1"/>
    <col min="6914" max="6914" width="6.33203125" style="447" customWidth="1"/>
    <col min="6915" max="6915" width="17.83203125" style="447"/>
    <col min="6916" max="6916" width="6.33203125" style="447" customWidth="1"/>
    <col min="6917" max="6917" width="20.5" style="447" customWidth="1"/>
    <col min="6918" max="6918" width="21.0546875" style="447" customWidth="1"/>
    <col min="6919" max="6919" width="19.44140625" style="447" customWidth="1"/>
    <col min="6920" max="6920" width="13.609375" style="447" customWidth="1"/>
    <col min="6921" max="6921" width="20.21875" style="447" customWidth="1"/>
    <col min="6922" max="6922" width="24" style="447" customWidth="1"/>
    <col min="6923" max="6923" width="17.38671875" style="447" customWidth="1"/>
    <col min="6924" max="6924" width="18.88671875" style="447" customWidth="1"/>
    <col min="6925" max="6925" width="15" style="447" customWidth="1"/>
    <col min="6926" max="6926" width="9.71875" style="447" customWidth="1"/>
    <col min="6927" max="6927" width="8.609375" style="447" customWidth="1"/>
    <col min="6928" max="6931" width="9.71875" style="447" customWidth="1"/>
    <col min="6932" max="7169" width="8.609375" style="447" customWidth="1"/>
    <col min="7170" max="7170" width="6.33203125" style="447" customWidth="1"/>
    <col min="7171" max="7171" width="17.83203125" style="447"/>
    <col min="7172" max="7172" width="6.33203125" style="447" customWidth="1"/>
    <col min="7173" max="7173" width="20.5" style="447" customWidth="1"/>
    <col min="7174" max="7174" width="21.0546875" style="447" customWidth="1"/>
    <col min="7175" max="7175" width="19.44140625" style="447" customWidth="1"/>
    <col min="7176" max="7176" width="13.609375" style="447" customWidth="1"/>
    <col min="7177" max="7177" width="20.21875" style="447" customWidth="1"/>
    <col min="7178" max="7178" width="24" style="447" customWidth="1"/>
    <col min="7179" max="7179" width="17.38671875" style="447" customWidth="1"/>
    <col min="7180" max="7180" width="18.88671875" style="447" customWidth="1"/>
    <col min="7181" max="7181" width="15" style="447" customWidth="1"/>
    <col min="7182" max="7182" width="9.71875" style="447" customWidth="1"/>
    <col min="7183" max="7183" width="8.609375" style="447" customWidth="1"/>
    <col min="7184" max="7187" width="9.71875" style="447" customWidth="1"/>
    <col min="7188" max="7425" width="8.609375" style="447" customWidth="1"/>
    <col min="7426" max="7426" width="6.33203125" style="447" customWidth="1"/>
    <col min="7427" max="7427" width="17.83203125" style="447"/>
    <col min="7428" max="7428" width="6.33203125" style="447" customWidth="1"/>
    <col min="7429" max="7429" width="20.5" style="447" customWidth="1"/>
    <col min="7430" max="7430" width="21.0546875" style="447" customWidth="1"/>
    <col min="7431" max="7431" width="19.44140625" style="447" customWidth="1"/>
    <col min="7432" max="7432" width="13.609375" style="447" customWidth="1"/>
    <col min="7433" max="7433" width="20.21875" style="447" customWidth="1"/>
    <col min="7434" max="7434" width="24" style="447" customWidth="1"/>
    <col min="7435" max="7435" width="17.38671875" style="447" customWidth="1"/>
    <col min="7436" max="7436" width="18.88671875" style="447" customWidth="1"/>
    <col min="7437" max="7437" width="15" style="447" customWidth="1"/>
    <col min="7438" max="7438" width="9.71875" style="447" customWidth="1"/>
    <col min="7439" max="7439" width="8.609375" style="447" customWidth="1"/>
    <col min="7440" max="7443" width="9.71875" style="447" customWidth="1"/>
    <col min="7444" max="7681" width="8.609375" style="447" customWidth="1"/>
    <col min="7682" max="7682" width="6.33203125" style="447" customWidth="1"/>
    <col min="7683" max="7683" width="17.83203125" style="447"/>
    <col min="7684" max="7684" width="6.33203125" style="447" customWidth="1"/>
    <col min="7685" max="7685" width="20.5" style="447" customWidth="1"/>
    <col min="7686" max="7686" width="21.0546875" style="447" customWidth="1"/>
    <col min="7687" max="7687" width="19.44140625" style="447" customWidth="1"/>
    <col min="7688" max="7688" width="13.609375" style="447" customWidth="1"/>
    <col min="7689" max="7689" width="20.21875" style="447" customWidth="1"/>
    <col min="7690" max="7690" width="24" style="447" customWidth="1"/>
    <col min="7691" max="7691" width="17.38671875" style="447" customWidth="1"/>
    <col min="7692" max="7692" width="18.88671875" style="447" customWidth="1"/>
    <col min="7693" max="7693" width="15" style="447" customWidth="1"/>
    <col min="7694" max="7694" width="9.71875" style="447" customWidth="1"/>
    <col min="7695" max="7695" width="8.609375" style="447" customWidth="1"/>
    <col min="7696" max="7699" width="9.71875" style="447" customWidth="1"/>
    <col min="7700" max="7937" width="8.609375" style="447" customWidth="1"/>
    <col min="7938" max="7938" width="6.33203125" style="447" customWidth="1"/>
    <col min="7939" max="7939" width="17.83203125" style="447"/>
    <col min="7940" max="7940" width="6.33203125" style="447" customWidth="1"/>
    <col min="7941" max="7941" width="20.5" style="447" customWidth="1"/>
    <col min="7942" max="7942" width="21.0546875" style="447" customWidth="1"/>
    <col min="7943" max="7943" width="19.44140625" style="447" customWidth="1"/>
    <col min="7944" max="7944" width="13.609375" style="447" customWidth="1"/>
    <col min="7945" max="7945" width="20.21875" style="447" customWidth="1"/>
    <col min="7946" max="7946" width="24" style="447" customWidth="1"/>
    <col min="7947" max="7947" width="17.38671875" style="447" customWidth="1"/>
    <col min="7948" max="7948" width="18.88671875" style="447" customWidth="1"/>
    <col min="7949" max="7949" width="15" style="447" customWidth="1"/>
    <col min="7950" max="7950" width="9.71875" style="447" customWidth="1"/>
    <col min="7951" max="7951" width="8.609375" style="447" customWidth="1"/>
    <col min="7952" max="7955" width="9.71875" style="447" customWidth="1"/>
    <col min="7956" max="8193" width="8.609375" style="447" customWidth="1"/>
    <col min="8194" max="8194" width="6.33203125" style="447" customWidth="1"/>
    <col min="8195" max="8195" width="17.83203125" style="447"/>
    <col min="8196" max="8196" width="6.33203125" style="447" customWidth="1"/>
    <col min="8197" max="8197" width="20.5" style="447" customWidth="1"/>
    <col min="8198" max="8198" width="21.0546875" style="447" customWidth="1"/>
    <col min="8199" max="8199" width="19.44140625" style="447" customWidth="1"/>
    <col min="8200" max="8200" width="13.609375" style="447" customWidth="1"/>
    <col min="8201" max="8201" width="20.21875" style="447" customWidth="1"/>
    <col min="8202" max="8202" width="24" style="447" customWidth="1"/>
    <col min="8203" max="8203" width="17.38671875" style="447" customWidth="1"/>
    <col min="8204" max="8204" width="18.88671875" style="447" customWidth="1"/>
    <col min="8205" max="8205" width="15" style="447" customWidth="1"/>
    <col min="8206" max="8206" width="9.71875" style="447" customWidth="1"/>
    <col min="8207" max="8207" width="8.609375" style="447" customWidth="1"/>
    <col min="8208" max="8211" width="9.71875" style="447" customWidth="1"/>
    <col min="8212" max="8449" width="8.609375" style="447" customWidth="1"/>
    <col min="8450" max="8450" width="6.33203125" style="447" customWidth="1"/>
    <col min="8451" max="8451" width="17.83203125" style="447"/>
    <col min="8452" max="8452" width="6.33203125" style="447" customWidth="1"/>
    <col min="8453" max="8453" width="20.5" style="447" customWidth="1"/>
    <col min="8454" max="8454" width="21.0546875" style="447" customWidth="1"/>
    <col min="8455" max="8455" width="19.44140625" style="447" customWidth="1"/>
    <col min="8456" max="8456" width="13.609375" style="447" customWidth="1"/>
    <col min="8457" max="8457" width="20.21875" style="447" customWidth="1"/>
    <col min="8458" max="8458" width="24" style="447" customWidth="1"/>
    <col min="8459" max="8459" width="17.38671875" style="447" customWidth="1"/>
    <col min="8460" max="8460" width="18.88671875" style="447" customWidth="1"/>
    <col min="8461" max="8461" width="15" style="447" customWidth="1"/>
    <col min="8462" max="8462" width="9.71875" style="447" customWidth="1"/>
    <col min="8463" max="8463" width="8.609375" style="447" customWidth="1"/>
    <col min="8464" max="8467" width="9.71875" style="447" customWidth="1"/>
    <col min="8468" max="8705" width="8.609375" style="447" customWidth="1"/>
    <col min="8706" max="8706" width="6.33203125" style="447" customWidth="1"/>
    <col min="8707" max="8707" width="17.83203125" style="447"/>
    <col min="8708" max="8708" width="6.33203125" style="447" customWidth="1"/>
    <col min="8709" max="8709" width="20.5" style="447" customWidth="1"/>
    <col min="8710" max="8710" width="21.0546875" style="447" customWidth="1"/>
    <col min="8711" max="8711" width="19.44140625" style="447" customWidth="1"/>
    <col min="8712" max="8712" width="13.609375" style="447" customWidth="1"/>
    <col min="8713" max="8713" width="20.21875" style="447" customWidth="1"/>
    <col min="8714" max="8714" width="24" style="447" customWidth="1"/>
    <col min="8715" max="8715" width="17.38671875" style="447" customWidth="1"/>
    <col min="8716" max="8716" width="18.88671875" style="447" customWidth="1"/>
    <col min="8717" max="8717" width="15" style="447" customWidth="1"/>
    <col min="8718" max="8718" width="9.71875" style="447" customWidth="1"/>
    <col min="8719" max="8719" width="8.609375" style="447" customWidth="1"/>
    <col min="8720" max="8723" width="9.71875" style="447" customWidth="1"/>
    <col min="8724" max="8961" width="8.609375" style="447" customWidth="1"/>
    <col min="8962" max="8962" width="6.33203125" style="447" customWidth="1"/>
    <col min="8963" max="8963" width="17.83203125" style="447"/>
    <col min="8964" max="8964" width="6.33203125" style="447" customWidth="1"/>
    <col min="8965" max="8965" width="20.5" style="447" customWidth="1"/>
    <col min="8966" max="8966" width="21.0546875" style="447" customWidth="1"/>
    <col min="8967" max="8967" width="19.44140625" style="447" customWidth="1"/>
    <col min="8968" max="8968" width="13.609375" style="447" customWidth="1"/>
    <col min="8969" max="8969" width="20.21875" style="447" customWidth="1"/>
    <col min="8970" max="8970" width="24" style="447" customWidth="1"/>
    <col min="8971" max="8971" width="17.38671875" style="447" customWidth="1"/>
    <col min="8972" max="8972" width="18.88671875" style="447" customWidth="1"/>
    <col min="8973" max="8973" width="15" style="447" customWidth="1"/>
    <col min="8974" max="8974" width="9.71875" style="447" customWidth="1"/>
    <col min="8975" max="8975" width="8.609375" style="447" customWidth="1"/>
    <col min="8976" max="8979" width="9.71875" style="447" customWidth="1"/>
    <col min="8980" max="9217" width="8.609375" style="447" customWidth="1"/>
    <col min="9218" max="9218" width="6.33203125" style="447" customWidth="1"/>
    <col min="9219" max="9219" width="17.83203125" style="447"/>
    <col min="9220" max="9220" width="6.33203125" style="447" customWidth="1"/>
    <col min="9221" max="9221" width="20.5" style="447" customWidth="1"/>
    <col min="9222" max="9222" width="21.0546875" style="447" customWidth="1"/>
    <col min="9223" max="9223" width="19.44140625" style="447" customWidth="1"/>
    <col min="9224" max="9224" width="13.609375" style="447" customWidth="1"/>
    <col min="9225" max="9225" width="20.21875" style="447" customWidth="1"/>
    <col min="9226" max="9226" width="24" style="447" customWidth="1"/>
    <col min="9227" max="9227" width="17.38671875" style="447" customWidth="1"/>
    <col min="9228" max="9228" width="18.88671875" style="447" customWidth="1"/>
    <col min="9229" max="9229" width="15" style="447" customWidth="1"/>
    <col min="9230" max="9230" width="9.71875" style="447" customWidth="1"/>
    <col min="9231" max="9231" width="8.609375" style="447" customWidth="1"/>
    <col min="9232" max="9235" width="9.71875" style="447" customWidth="1"/>
    <col min="9236" max="9473" width="8.609375" style="447" customWidth="1"/>
    <col min="9474" max="9474" width="6.33203125" style="447" customWidth="1"/>
    <col min="9475" max="9475" width="17.83203125" style="447"/>
    <col min="9476" max="9476" width="6.33203125" style="447" customWidth="1"/>
    <col min="9477" max="9477" width="20.5" style="447" customWidth="1"/>
    <col min="9478" max="9478" width="21.0546875" style="447" customWidth="1"/>
    <col min="9479" max="9479" width="19.44140625" style="447" customWidth="1"/>
    <col min="9480" max="9480" width="13.609375" style="447" customWidth="1"/>
    <col min="9481" max="9481" width="20.21875" style="447" customWidth="1"/>
    <col min="9482" max="9482" width="24" style="447" customWidth="1"/>
    <col min="9483" max="9483" width="17.38671875" style="447" customWidth="1"/>
    <col min="9484" max="9484" width="18.88671875" style="447" customWidth="1"/>
    <col min="9485" max="9485" width="15" style="447" customWidth="1"/>
    <col min="9486" max="9486" width="9.71875" style="447" customWidth="1"/>
    <col min="9487" max="9487" width="8.609375" style="447" customWidth="1"/>
    <col min="9488" max="9491" width="9.71875" style="447" customWidth="1"/>
    <col min="9492" max="9729" width="8.609375" style="447" customWidth="1"/>
    <col min="9730" max="9730" width="6.33203125" style="447" customWidth="1"/>
    <col min="9731" max="9731" width="17.83203125" style="447"/>
    <col min="9732" max="9732" width="6.33203125" style="447" customWidth="1"/>
    <col min="9733" max="9733" width="20.5" style="447" customWidth="1"/>
    <col min="9734" max="9734" width="21.0546875" style="447" customWidth="1"/>
    <col min="9735" max="9735" width="19.44140625" style="447" customWidth="1"/>
    <col min="9736" max="9736" width="13.609375" style="447" customWidth="1"/>
    <col min="9737" max="9737" width="20.21875" style="447" customWidth="1"/>
    <col min="9738" max="9738" width="24" style="447" customWidth="1"/>
    <col min="9739" max="9739" width="17.38671875" style="447" customWidth="1"/>
    <col min="9740" max="9740" width="18.88671875" style="447" customWidth="1"/>
    <col min="9741" max="9741" width="15" style="447" customWidth="1"/>
    <col min="9742" max="9742" width="9.71875" style="447" customWidth="1"/>
    <col min="9743" max="9743" width="8.609375" style="447" customWidth="1"/>
    <col min="9744" max="9747" width="9.71875" style="447" customWidth="1"/>
    <col min="9748" max="9985" width="8.609375" style="447" customWidth="1"/>
    <col min="9986" max="9986" width="6.33203125" style="447" customWidth="1"/>
    <col min="9987" max="9987" width="17.83203125" style="447"/>
    <col min="9988" max="9988" width="6.33203125" style="447" customWidth="1"/>
    <col min="9989" max="9989" width="20.5" style="447" customWidth="1"/>
    <col min="9990" max="9990" width="21.0546875" style="447" customWidth="1"/>
    <col min="9991" max="9991" width="19.44140625" style="447" customWidth="1"/>
    <col min="9992" max="9992" width="13.609375" style="447" customWidth="1"/>
    <col min="9993" max="9993" width="20.21875" style="447" customWidth="1"/>
    <col min="9994" max="9994" width="24" style="447" customWidth="1"/>
    <col min="9995" max="9995" width="17.38671875" style="447" customWidth="1"/>
    <col min="9996" max="9996" width="18.88671875" style="447" customWidth="1"/>
    <col min="9997" max="9997" width="15" style="447" customWidth="1"/>
    <col min="9998" max="9998" width="9.71875" style="447" customWidth="1"/>
    <col min="9999" max="9999" width="8.609375" style="447" customWidth="1"/>
    <col min="10000" max="10003" width="9.71875" style="447" customWidth="1"/>
    <col min="10004" max="10241" width="8.609375" style="447" customWidth="1"/>
    <col min="10242" max="10242" width="6.33203125" style="447" customWidth="1"/>
    <col min="10243" max="10243" width="17.83203125" style="447"/>
    <col min="10244" max="10244" width="6.33203125" style="447" customWidth="1"/>
    <col min="10245" max="10245" width="20.5" style="447" customWidth="1"/>
    <col min="10246" max="10246" width="21.0546875" style="447" customWidth="1"/>
    <col min="10247" max="10247" width="19.44140625" style="447" customWidth="1"/>
    <col min="10248" max="10248" width="13.609375" style="447" customWidth="1"/>
    <col min="10249" max="10249" width="20.21875" style="447" customWidth="1"/>
    <col min="10250" max="10250" width="24" style="447" customWidth="1"/>
    <col min="10251" max="10251" width="17.38671875" style="447" customWidth="1"/>
    <col min="10252" max="10252" width="18.88671875" style="447" customWidth="1"/>
    <col min="10253" max="10253" width="15" style="447" customWidth="1"/>
    <col min="10254" max="10254" width="9.71875" style="447" customWidth="1"/>
    <col min="10255" max="10255" width="8.609375" style="447" customWidth="1"/>
    <col min="10256" max="10259" width="9.71875" style="447" customWidth="1"/>
    <col min="10260" max="10497" width="8.609375" style="447" customWidth="1"/>
    <col min="10498" max="10498" width="6.33203125" style="447" customWidth="1"/>
    <col min="10499" max="10499" width="17.83203125" style="447"/>
    <col min="10500" max="10500" width="6.33203125" style="447" customWidth="1"/>
    <col min="10501" max="10501" width="20.5" style="447" customWidth="1"/>
    <col min="10502" max="10502" width="21.0546875" style="447" customWidth="1"/>
    <col min="10503" max="10503" width="19.44140625" style="447" customWidth="1"/>
    <col min="10504" max="10504" width="13.609375" style="447" customWidth="1"/>
    <col min="10505" max="10505" width="20.21875" style="447" customWidth="1"/>
    <col min="10506" max="10506" width="24" style="447" customWidth="1"/>
    <col min="10507" max="10507" width="17.38671875" style="447" customWidth="1"/>
    <col min="10508" max="10508" width="18.88671875" style="447" customWidth="1"/>
    <col min="10509" max="10509" width="15" style="447" customWidth="1"/>
    <col min="10510" max="10510" width="9.71875" style="447" customWidth="1"/>
    <col min="10511" max="10511" width="8.609375" style="447" customWidth="1"/>
    <col min="10512" max="10515" width="9.71875" style="447" customWidth="1"/>
    <col min="10516" max="10753" width="8.609375" style="447" customWidth="1"/>
    <col min="10754" max="10754" width="6.33203125" style="447" customWidth="1"/>
    <col min="10755" max="10755" width="17.83203125" style="447"/>
    <col min="10756" max="10756" width="6.33203125" style="447" customWidth="1"/>
    <col min="10757" max="10757" width="20.5" style="447" customWidth="1"/>
    <col min="10758" max="10758" width="21.0546875" style="447" customWidth="1"/>
    <col min="10759" max="10759" width="19.44140625" style="447" customWidth="1"/>
    <col min="10760" max="10760" width="13.609375" style="447" customWidth="1"/>
    <col min="10761" max="10761" width="20.21875" style="447" customWidth="1"/>
    <col min="10762" max="10762" width="24" style="447" customWidth="1"/>
    <col min="10763" max="10763" width="17.38671875" style="447" customWidth="1"/>
    <col min="10764" max="10764" width="18.88671875" style="447" customWidth="1"/>
    <col min="10765" max="10765" width="15" style="447" customWidth="1"/>
    <col min="10766" max="10766" width="9.71875" style="447" customWidth="1"/>
    <col min="10767" max="10767" width="8.609375" style="447" customWidth="1"/>
    <col min="10768" max="10771" width="9.71875" style="447" customWidth="1"/>
    <col min="10772" max="11009" width="8.609375" style="447" customWidth="1"/>
    <col min="11010" max="11010" width="6.33203125" style="447" customWidth="1"/>
    <col min="11011" max="11011" width="17.83203125" style="447"/>
    <col min="11012" max="11012" width="6.33203125" style="447" customWidth="1"/>
    <col min="11013" max="11013" width="20.5" style="447" customWidth="1"/>
    <col min="11014" max="11014" width="21.0546875" style="447" customWidth="1"/>
    <col min="11015" max="11015" width="19.44140625" style="447" customWidth="1"/>
    <col min="11016" max="11016" width="13.609375" style="447" customWidth="1"/>
    <col min="11017" max="11017" width="20.21875" style="447" customWidth="1"/>
    <col min="11018" max="11018" width="24" style="447" customWidth="1"/>
    <col min="11019" max="11019" width="17.38671875" style="447" customWidth="1"/>
    <col min="11020" max="11020" width="18.88671875" style="447" customWidth="1"/>
    <col min="11021" max="11021" width="15" style="447" customWidth="1"/>
    <col min="11022" max="11022" width="9.71875" style="447" customWidth="1"/>
    <col min="11023" max="11023" width="8.609375" style="447" customWidth="1"/>
    <col min="11024" max="11027" width="9.71875" style="447" customWidth="1"/>
    <col min="11028" max="11265" width="8.609375" style="447" customWidth="1"/>
    <col min="11266" max="11266" width="6.33203125" style="447" customWidth="1"/>
    <col min="11267" max="11267" width="17.83203125" style="447"/>
    <col min="11268" max="11268" width="6.33203125" style="447" customWidth="1"/>
    <col min="11269" max="11269" width="20.5" style="447" customWidth="1"/>
    <col min="11270" max="11270" width="21.0546875" style="447" customWidth="1"/>
    <col min="11271" max="11271" width="19.44140625" style="447" customWidth="1"/>
    <col min="11272" max="11272" width="13.609375" style="447" customWidth="1"/>
    <col min="11273" max="11273" width="20.21875" style="447" customWidth="1"/>
    <col min="11274" max="11274" width="24" style="447" customWidth="1"/>
    <col min="11275" max="11275" width="17.38671875" style="447" customWidth="1"/>
    <col min="11276" max="11276" width="18.88671875" style="447" customWidth="1"/>
    <col min="11277" max="11277" width="15" style="447" customWidth="1"/>
    <col min="11278" max="11278" width="9.71875" style="447" customWidth="1"/>
    <col min="11279" max="11279" width="8.609375" style="447" customWidth="1"/>
    <col min="11280" max="11283" width="9.71875" style="447" customWidth="1"/>
    <col min="11284" max="11521" width="8.609375" style="447" customWidth="1"/>
    <col min="11522" max="11522" width="6.33203125" style="447" customWidth="1"/>
    <col min="11523" max="11523" width="17.83203125" style="447"/>
    <col min="11524" max="11524" width="6.33203125" style="447" customWidth="1"/>
    <col min="11525" max="11525" width="20.5" style="447" customWidth="1"/>
    <col min="11526" max="11526" width="21.0546875" style="447" customWidth="1"/>
    <col min="11527" max="11527" width="19.44140625" style="447" customWidth="1"/>
    <col min="11528" max="11528" width="13.609375" style="447" customWidth="1"/>
    <col min="11529" max="11529" width="20.21875" style="447" customWidth="1"/>
    <col min="11530" max="11530" width="24" style="447" customWidth="1"/>
    <col min="11531" max="11531" width="17.38671875" style="447" customWidth="1"/>
    <col min="11532" max="11532" width="18.88671875" style="447" customWidth="1"/>
    <col min="11533" max="11533" width="15" style="447" customWidth="1"/>
    <col min="11534" max="11534" width="9.71875" style="447" customWidth="1"/>
    <col min="11535" max="11535" width="8.609375" style="447" customWidth="1"/>
    <col min="11536" max="11539" width="9.71875" style="447" customWidth="1"/>
    <col min="11540" max="11777" width="8.609375" style="447" customWidth="1"/>
    <col min="11778" max="11778" width="6.33203125" style="447" customWidth="1"/>
    <col min="11779" max="11779" width="17.83203125" style="447"/>
    <col min="11780" max="11780" width="6.33203125" style="447" customWidth="1"/>
    <col min="11781" max="11781" width="20.5" style="447" customWidth="1"/>
    <col min="11782" max="11782" width="21.0546875" style="447" customWidth="1"/>
    <col min="11783" max="11783" width="19.44140625" style="447" customWidth="1"/>
    <col min="11784" max="11784" width="13.609375" style="447" customWidth="1"/>
    <col min="11785" max="11785" width="20.21875" style="447" customWidth="1"/>
    <col min="11786" max="11786" width="24" style="447" customWidth="1"/>
    <col min="11787" max="11787" width="17.38671875" style="447" customWidth="1"/>
    <col min="11788" max="11788" width="18.88671875" style="447" customWidth="1"/>
    <col min="11789" max="11789" width="15" style="447" customWidth="1"/>
    <col min="11790" max="11790" width="9.71875" style="447" customWidth="1"/>
    <col min="11791" max="11791" width="8.609375" style="447" customWidth="1"/>
    <col min="11792" max="11795" width="9.71875" style="447" customWidth="1"/>
    <col min="11796" max="12033" width="8.609375" style="447" customWidth="1"/>
    <col min="12034" max="12034" width="6.33203125" style="447" customWidth="1"/>
    <col min="12035" max="12035" width="17.83203125" style="447"/>
    <col min="12036" max="12036" width="6.33203125" style="447" customWidth="1"/>
    <col min="12037" max="12037" width="20.5" style="447" customWidth="1"/>
    <col min="12038" max="12038" width="21.0546875" style="447" customWidth="1"/>
    <col min="12039" max="12039" width="19.44140625" style="447" customWidth="1"/>
    <col min="12040" max="12040" width="13.609375" style="447" customWidth="1"/>
    <col min="12041" max="12041" width="20.21875" style="447" customWidth="1"/>
    <col min="12042" max="12042" width="24" style="447" customWidth="1"/>
    <col min="12043" max="12043" width="17.38671875" style="447" customWidth="1"/>
    <col min="12044" max="12044" width="18.88671875" style="447" customWidth="1"/>
    <col min="12045" max="12045" width="15" style="447" customWidth="1"/>
    <col min="12046" max="12046" width="9.71875" style="447" customWidth="1"/>
    <col min="12047" max="12047" width="8.609375" style="447" customWidth="1"/>
    <col min="12048" max="12051" width="9.71875" style="447" customWidth="1"/>
    <col min="12052" max="12289" width="8.609375" style="447" customWidth="1"/>
    <col min="12290" max="12290" width="6.33203125" style="447" customWidth="1"/>
    <col min="12291" max="12291" width="17.83203125" style="447"/>
    <col min="12292" max="12292" width="6.33203125" style="447" customWidth="1"/>
    <col min="12293" max="12293" width="20.5" style="447" customWidth="1"/>
    <col min="12294" max="12294" width="21.0546875" style="447" customWidth="1"/>
    <col min="12295" max="12295" width="19.44140625" style="447" customWidth="1"/>
    <col min="12296" max="12296" width="13.609375" style="447" customWidth="1"/>
    <col min="12297" max="12297" width="20.21875" style="447" customWidth="1"/>
    <col min="12298" max="12298" width="24" style="447" customWidth="1"/>
    <col min="12299" max="12299" width="17.38671875" style="447" customWidth="1"/>
    <col min="12300" max="12300" width="18.88671875" style="447" customWidth="1"/>
    <col min="12301" max="12301" width="15" style="447" customWidth="1"/>
    <col min="12302" max="12302" width="9.71875" style="447" customWidth="1"/>
    <col min="12303" max="12303" width="8.609375" style="447" customWidth="1"/>
    <col min="12304" max="12307" width="9.71875" style="447" customWidth="1"/>
    <col min="12308" max="12545" width="8.609375" style="447" customWidth="1"/>
    <col min="12546" max="12546" width="6.33203125" style="447" customWidth="1"/>
    <col min="12547" max="12547" width="17.83203125" style="447"/>
    <col min="12548" max="12548" width="6.33203125" style="447" customWidth="1"/>
    <col min="12549" max="12549" width="20.5" style="447" customWidth="1"/>
    <col min="12550" max="12550" width="21.0546875" style="447" customWidth="1"/>
    <col min="12551" max="12551" width="19.44140625" style="447" customWidth="1"/>
    <col min="12552" max="12552" width="13.609375" style="447" customWidth="1"/>
    <col min="12553" max="12553" width="20.21875" style="447" customWidth="1"/>
    <col min="12554" max="12554" width="24" style="447" customWidth="1"/>
    <col min="12555" max="12555" width="17.38671875" style="447" customWidth="1"/>
    <col min="12556" max="12556" width="18.88671875" style="447" customWidth="1"/>
    <col min="12557" max="12557" width="15" style="447" customWidth="1"/>
    <col min="12558" max="12558" width="9.71875" style="447" customWidth="1"/>
    <col min="12559" max="12559" width="8.609375" style="447" customWidth="1"/>
    <col min="12560" max="12563" width="9.71875" style="447" customWidth="1"/>
    <col min="12564" max="12801" width="8.609375" style="447" customWidth="1"/>
    <col min="12802" max="12802" width="6.33203125" style="447" customWidth="1"/>
    <col min="12803" max="12803" width="17.83203125" style="447"/>
    <col min="12804" max="12804" width="6.33203125" style="447" customWidth="1"/>
    <col min="12805" max="12805" width="20.5" style="447" customWidth="1"/>
    <col min="12806" max="12806" width="21.0546875" style="447" customWidth="1"/>
    <col min="12807" max="12807" width="19.44140625" style="447" customWidth="1"/>
    <col min="12808" max="12808" width="13.609375" style="447" customWidth="1"/>
    <col min="12809" max="12809" width="20.21875" style="447" customWidth="1"/>
    <col min="12810" max="12810" width="24" style="447" customWidth="1"/>
    <col min="12811" max="12811" width="17.38671875" style="447" customWidth="1"/>
    <col min="12812" max="12812" width="18.88671875" style="447" customWidth="1"/>
    <col min="12813" max="12813" width="15" style="447" customWidth="1"/>
    <col min="12814" max="12814" width="9.71875" style="447" customWidth="1"/>
    <col min="12815" max="12815" width="8.609375" style="447" customWidth="1"/>
    <col min="12816" max="12819" width="9.71875" style="447" customWidth="1"/>
    <col min="12820" max="13057" width="8.609375" style="447" customWidth="1"/>
    <col min="13058" max="13058" width="6.33203125" style="447" customWidth="1"/>
    <col min="13059" max="13059" width="17.83203125" style="447"/>
    <col min="13060" max="13060" width="6.33203125" style="447" customWidth="1"/>
    <col min="13061" max="13061" width="20.5" style="447" customWidth="1"/>
    <col min="13062" max="13062" width="21.0546875" style="447" customWidth="1"/>
    <col min="13063" max="13063" width="19.44140625" style="447" customWidth="1"/>
    <col min="13064" max="13064" width="13.609375" style="447" customWidth="1"/>
    <col min="13065" max="13065" width="20.21875" style="447" customWidth="1"/>
    <col min="13066" max="13066" width="24" style="447" customWidth="1"/>
    <col min="13067" max="13067" width="17.38671875" style="447" customWidth="1"/>
    <col min="13068" max="13068" width="18.88671875" style="447" customWidth="1"/>
    <col min="13069" max="13069" width="15" style="447" customWidth="1"/>
    <col min="13070" max="13070" width="9.71875" style="447" customWidth="1"/>
    <col min="13071" max="13071" width="8.609375" style="447" customWidth="1"/>
    <col min="13072" max="13075" width="9.71875" style="447" customWidth="1"/>
    <col min="13076" max="13313" width="8.609375" style="447" customWidth="1"/>
    <col min="13314" max="13314" width="6.33203125" style="447" customWidth="1"/>
    <col min="13315" max="13315" width="17.83203125" style="447"/>
    <col min="13316" max="13316" width="6.33203125" style="447" customWidth="1"/>
    <col min="13317" max="13317" width="20.5" style="447" customWidth="1"/>
    <col min="13318" max="13318" width="21.0546875" style="447" customWidth="1"/>
    <col min="13319" max="13319" width="19.44140625" style="447" customWidth="1"/>
    <col min="13320" max="13320" width="13.609375" style="447" customWidth="1"/>
    <col min="13321" max="13321" width="20.21875" style="447" customWidth="1"/>
    <col min="13322" max="13322" width="24" style="447" customWidth="1"/>
    <col min="13323" max="13323" width="17.38671875" style="447" customWidth="1"/>
    <col min="13324" max="13324" width="18.88671875" style="447" customWidth="1"/>
    <col min="13325" max="13325" width="15" style="447" customWidth="1"/>
    <col min="13326" max="13326" width="9.71875" style="447" customWidth="1"/>
    <col min="13327" max="13327" width="8.609375" style="447" customWidth="1"/>
    <col min="13328" max="13331" width="9.71875" style="447" customWidth="1"/>
    <col min="13332" max="13569" width="8.609375" style="447" customWidth="1"/>
    <col min="13570" max="13570" width="6.33203125" style="447" customWidth="1"/>
    <col min="13571" max="13571" width="17.83203125" style="447"/>
    <col min="13572" max="13572" width="6.33203125" style="447" customWidth="1"/>
    <col min="13573" max="13573" width="20.5" style="447" customWidth="1"/>
    <col min="13574" max="13574" width="21.0546875" style="447" customWidth="1"/>
    <col min="13575" max="13575" width="19.44140625" style="447" customWidth="1"/>
    <col min="13576" max="13576" width="13.609375" style="447" customWidth="1"/>
    <col min="13577" max="13577" width="20.21875" style="447" customWidth="1"/>
    <col min="13578" max="13578" width="24" style="447" customWidth="1"/>
    <col min="13579" max="13579" width="17.38671875" style="447" customWidth="1"/>
    <col min="13580" max="13580" width="18.88671875" style="447" customWidth="1"/>
    <col min="13581" max="13581" width="15" style="447" customWidth="1"/>
    <col min="13582" max="13582" width="9.71875" style="447" customWidth="1"/>
    <col min="13583" max="13583" width="8.609375" style="447" customWidth="1"/>
    <col min="13584" max="13587" width="9.71875" style="447" customWidth="1"/>
    <col min="13588" max="13825" width="8.609375" style="447" customWidth="1"/>
    <col min="13826" max="13826" width="6.33203125" style="447" customWidth="1"/>
    <col min="13827" max="13827" width="17.83203125" style="447"/>
    <col min="13828" max="13828" width="6.33203125" style="447" customWidth="1"/>
    <col min="13829" max="13829" width="20.5" style="447" customWidth="1"/>
    <col min="13830" max="13830" width="21.0546875" style="447" customWidth="1"/>
    <col min="13831" max="13831" width="19.44140625" style="447" customWidth="1"/>
    <col min="13832" max="13832" width="13.609375" style="447" customWidth="1"/>
    <col min="13833" max="13833" width="20.21875" style="447" customWidth="1"/>
    <col min="13834" max="13834" width="24" style="447" customWidth="1"/>
    <col min="13835" max="13835" width="17.38671875" style="447" customWidth="1"/>
    <col min="13836" max="13836" width="18.88671875" style="447" customWidth="1"/>
    <col min="13837" max="13837" width="15" style="447" customWidth="1"/>
    <col min="13838" max="13838" width="9.71875" style="447" customWidth="1"/>
    <col min="13839" max="13839" width="8.609375" style="447" customWidth="1"/>
    <col min="13840" max="13843" width="9.71875" style="447" customWidth="1"/>
    <col min="13844" max="14081" width="8.609375" style="447" customWidth="1"/>
    <col min="14082" max="14082" width="6.33203125" style="447" customWidth="1"/>
    <col min="14083" max="14083" width="17.83203125" style="447"/>
    <col min="14084" max="14084" width="6.33203125" style="447" customWidth="1"/>
    <col min="14085" max="14085" width="20.5" style="447" customWidth="1"/>
    <col min="14086" max="14086" width="21.0546875" style="447" customWidth="1"/>
    <col min="14087" max="14087" width="19.44140625" style="447" customWidth="1"/>
    <col min="14088" max="14088" width="13.609375" style="447" customWidth="1"/>
    <col min="14089" max="14089" width="20.21875" style="447" customWidth="1"/>
    <col min="14090" max="14090" width="24" style="447" customWidth="1"/>
    <col min="14091" max="14091" width="17.38671875" style="447" customWidth="1"/>
    <col min="14092" max="14092" width="18.88671875" style="447" customWidth="1"/>
    <col min="14093" max="14093" width="15" style="447" customWidth="1"/>
    <col min="14094" max="14094" width="9.71875" style="447" customWidth="1"/>
    <col min="14095" max="14095" width="8.609375" style="447" customWidth="1"/>
    <col min="14096" max="14099" width="9.71875" style="447" customWidth="1"/>
    <col min="14100" max="14337" width="8.609375" style="447" customWidth="1"/>
    <col min="14338" max="14338" width="6.33203125" style="447" customWidth="1"/>
    <col min="14339" max="14339" width="17.83203125" style="447"/>
    <col min="14340" max="14340" width="6.33203125" style="447" customWidth="1"/>
    <col min="14341" max="14341" width="20.5" style="447" customWidth="1"/>
    <col min="14342" max="14342" width="21.0546875" style="447" customWidth="1"/>
    <col min="14343" max="14343" width="19.44140625" style="447" customWidth="1"/>
    <col min="14344" max="14344" width="13.609375" style="447" customWidth="1"/>
    <col min="14345" max="14345" width="20.21875" style="447" customWidth="1"/>
    <col min="14346" max="14346" width="24" style="447" customWidth="1"/>
    <col min="14347" max="14347" width="17.38671875" style="447" customWidth="1"/>
    <col min="14348" max="14348" width="18.88671875" style="447" customWidth="1"/>
    <col min="14349" max="14349" width="15" style="447" customWidth="1"/>
    <col min="14350" max="14350" width="9.71875" style="447" customWidth="1"/>
    <col min="14351" max="14351" width="8.609375" style="447" customWidth="1"/>
    <col min="14352" max="14355" width="9.71875" style="447" customWidth="1"/>
    <col min="14356" max="14593" width="8.609375" style="447" customWidth="1"/>
    <col min="14594" max="14594" width="6.33203125" style="447" customWidth="1"/>
    <col min="14595" max="14595" width="17.83203125" style="447"/>
    <col min="14596" max="14596" width="6.33203125" style="447" customWidth="1"/>
    <col min="14597" max="14597" width="20.5" style="447" customWidth="1"/>
    <col min="14598" max="14598" width="21.0546875" style="447" customWidth="1"/>
    <col min="14599" max="14599" width="19.44140625" style="447" customWidth="1"/>
    <col min="14600" max="14600" width="13.609375" style="447" customWidth="1"/>
    <col min="14601" max="14601" width="20.21875" style="447" customWidth="1"/>
    <col min="14602" max="14602" width="24" style="447" customWidth="1"/>
    <col min="14603" max="14603" width="17.38671875" style="447" customWidth="1"/>
    <col min="14604" max="14604" width="18.88671875" style="447" customWidth="1"/>
    <col min="14605" max="14605" width="15" style="447" customWidth="1"/>
    <col min="14606" max="14606" width="9.71875" style="447" customWidth="1"/>
    <col min="14607" max="14607" width="8.609375" style="447" customWidth="1"/>
    <col min="14608" max="14611" width="9.71875" style="447" customWidth="1"/>
    <col min="14612" max="14849" width="8.609375" style="447" customWidth="1"/>
    <col min="14850" max="14850" width="6.33203125" style="447" customWidth="1"/>
    <col min="14851" max="14851" width="17.83203125" style="447"/>
    <col min="14852" max="14852" width="6.33203125" style="447" customWidth="1"/>
    <col min="14853" max="14853" width="20.5" style="447" customWidth="1"/>
    <col min="14854" max="14854" width="21.0546875" style="447" customWidth="1"/>
    <col min="14855" max="14855" width="19.44140625" style="447" customWidth="1"/>
    <col min="14856" max="14856" width="13.609375" style="447" customWidth="1"/>
    <col min="14857" max="14857" width="20.21875" style="447" customWidth="1"/>
    <col min="14858" max="14858" width="24" style="447" customWidth="1"/>
    <col min="14859" max="14859" width="17.38671875" style="447" customWidth="1"/>
    <col min="14860" max="14860" width="18.88671875" style="447" customWidth="1"/>
    <col min="14861" max="14861" width="15" style="447" customWidth="1"/>
    <col min="14862" max="14862" width="9.71875" style="447" customWidth="1"/>
    <col min="14863" max="14863" width="8.609375" style="447" customWidth="1"/>
    <col min="14864" max="14867" width="9.71875" style="447" customWidth="1"/>
    <col min="14868" max="15105" width="8.609375" style="447" customWidth="1"/>
    <col min="15106" max="15106" width="6.33203125" style="447" customWidth="1"/>
    <col min="15107" max="15107" width="17.83203125" style="447"/>
    <col min="15108" max="15108" width="6.33203125" style="447" customWidth="1"/>
    <col min="15109" max="15109" width="20.5" style="447" customWidth="1"/>
    <col min="15110" max="15110" width="21.0546875" style="447" customWidth="1"/>
    <col min="15111" max="15111" width="19.44140625" style="447" customWidth="1"/>
    <col min="15112" max="15112" width="13.609375" style="447" customWidth="1"/>
    <col min="15113" max="15113" width="20.21875" style="447" customWidth="1"/>
    <col min="15114" max="15114" width="24" style="447" customWidth="1"/>
    <col min="15115" max="15115" width="17.38671875" style="447" customWidth="1"/>
    <col min="15116" max="15116" width="18.88671875" style="447" customWidth="1"/>
    <col min="15117" max="15117" width="15" style="447" customWidth="1"/>
    <col min="15118" max="15118" width="9.71875" style="447" customWidth="1"/>
    <col min="15119" max="15119" width="8.609375" style="447" customWidth="1"/>
    <col min="15120" max="15123" width="9.71875" style="447" customWidth="1"/>
    <col min="15124" max="15361" width="8.609375" style="447" customWidth="1"/>
    <col min="15362" max="15362" width="6.33203125" style="447" customWidth="1"/>
    <col min="15363" max="15363" width="17.83203125" style="447"/>
    <col min="15364" max="15364" width="6.33203125" style="447" customWidth="1"/>
    <col min="15365" max="15365" width="20.5" style="447" customWidth="1"/>
    <col min="15366" max="15366" width="21.0546875" style="447" customWidth="1"/>
    <col min="15367" max="15367" width="19.44140625" style="447" customWidth="1"/>
    <col min="15368" max="15368" width="13.609375" style="447" customWidth="1"/>
    <col min="15369" max="15369" width="20.21875" style="447" customWidth="1"/>
    <col min="15370" max="15370" width="24" style="447" customWidth="1"/>
    <col min="15371" max="15371" width="17.38671875" style="447" customWidth="1"/>
    <col min="15372" max="15372" width="18.88671875" style="447" customWidth="1"/>
    <col min="15373" max="15373" width="15" style="447" customWidth="1"/>
    <col min="15374" max="15374" width="9.71875" style="447" customWidth="1"/>
    <col min="15375" max="15375" width="8.609375" style="447" customWidth="1"/>
    <col min="15376" max="15379" width="9.71875" style="447" customWidth="1"/>
    <col min="15380" max="15617" width="8.609375" style="447" customWidth="1"/>
    <col min="15618" max="15618" width="6.33203125" style="447" customWidth="1"/>
    <col min="15619" max="15619" width="17.83203125" style="447"/>
    <col min="15620" max="15620" width="6.33203125" style="447" customWidth="1"/>
    <col min="15621" max="15621" width="20.5" style="447" customWidth="1"/>
    <col min="15622" max="15622" width="21.0546875" style="447" customWidth="1"/>
    <col min="15623" max="15623" width="19.44140625" style="447" customWidth="1"/>
    <col min="15624" max="15624" width="13.609375" style="447" customWidth="1"/>
    <col min="15625" max="15625" width="20.21875" style="447" customWidth="1"/>
    <col min="15626" max="15626" width="24" style="447" customWidth="1"/>
    <col min="15627" max="15627" width="17.38671875" style="447" customWidth="1"/>
    <col min="15628" max="15628" width="18.88671875" style="447" customWidth="1"/>
    <col min="15629" max="15629" width="15" style="447" customWidth="1"/>
    <col min="15630" max="15630" width="9.71875" style="447" customWidth="1"/>
    <col min="15631" max="15631" width="8.609375" style="447" customWidth="1"/>
    <col min="15632" max="15635" width="9.71875" style="447" customWidth="1"/>
    <col min="15636" max="15873" width="8.609375" style="447" customWidth="1"/>
    <col min="15874" max="15874" width="6.33203125" style="447" customWidth="1"/>
    <col min="15875" max="15875" width="17.83203125" style="447"/>
    <col min="15876" max="15876" width="6.33203125" style="447" customWidth="1"/>
    <col min="15877" max="15877" width="20.5" style="447" customWidth="1"/>
    <col min="15878" max="15878" width="21.0546875" style="447" customWidth="1"/>
    <col min="15879" max="15879" width="19.44140625" style="447" customWidth="1"/>
    <col min="15880" max="15880" width="13.609375" style="447" customWidth="1"/>
    <col min="15881" max="15881" width="20.21875" style="447" customWidth="1"/>
    <col min="15882" max="15882" width="24" style="447" customWidth="1"/>
    <col min="15883" max="15883" width="17.38671875" style="447" customWidth="1"/>
    <col min="15884" max="15884" width="18.88671875" style="447" customWidth="1"/>
    <col min="15885" max="15885" width="15" style="447" customWidth="1"/>
    <col min="15886" max="15886" width="9.71875" style="447" customWidth="1"/>
    <col min="15887" max="15887" width="8.609375" style="447" customWidth="1"/>
    <col min="15888" max="15891" width="9.71875" style="447" customWidth="1"/>
    <col min="15892" max="16129" width="8.609375" style="447" customWidth="1"/>
    <col min="16130" max="16130" width="6.33203125" style="447" customWidth="1"/>
    <col min="16131" max="16131" width="17.83203125" style="447"/>
    <col min="16132" max="16132" width="6.33203125" style="447" customWidth="1"/>
    <col min="16133" max="16133" width="20.5" style="447" customWidth="1"/>
    <col min="16134" max="16134" width="21.0546875" style="447" customWidth="1"/>
    <col min="16135" max="16135" width="19.44140625" style="447" customWidth="1"/>
    <col min="16136" max="16136" width="13.609375" style="447" customWidth="1"/>
    <col min="16137" max="16137" width="20.21875" style="447" customWidth="1"/>
    <col min="16138" max="16138" width="24" style="447" customWidth="1"/>
    <col min="16139" max="16139" width="17.38671875" style="447" customWidth="1"/>
    <col min="16140" max="16140" width="18.88671875" style="447" customWidth="1"/>
    <col min="16141" max="16141" width="15" style="447" customWidth="1"/>
    <col min="16142" max="16142" width="9.71875" style="447" customWidth="1"/>
    <col min="16143" max="16143" width="8.609375" style="447" customWidth="1"/>
    <col min="16144" max="16147" width="9.71875" style="447" customWidth="1"/>
    <col min="16148" max="16384" width="8.609375" style="447" customWidth="1"/>
  </cols>
  <sheetData>
    <row r="1" spans="1:11" ht="36" customHeight="1">
      <c r="B1" s="675" t="s">
        <v>449</v>
      </c>
      <c r="C1" s="675"/>
      <c r="D1" s="675"/>
      <c r="E1" s="675"/>
      <c r="F1" s="675"/>
      <c r="G1" s="675"/>
      <c r="H1" s="675"/>
      <c r="I1" s="675"/>
      <c r="J1" s="446"/>
      <c r="K1" s="446"/>
    </row>
    <row r="2" spans="1:11" ht="15">
      <c r="B2" s="489"/>
      <c r="C2" s="489"/>
      <c r="D2" s="489"/>
      <c r="E2" s="489"/>
      <c r="F2" s="489"/>
      <c r="G2" s="489"/>
      <c r="H2" s="489"/>
      <c r="I2" s="489"/>
      <c r="J2" s="446"/>
      <c r="K2" s="446"/>
    </row>
    <row r="3" spans="1:11" ht="15" hidden="1">
      <c r="B3" s="489"/>
      <c r="C3" s="489" t="s">
        <v>468</v>
      </c>
      <c r="D3" s="490">
        <f>'Thông số XD'!D42</f>
        <v>1496.13</v>
      </c>
      <c r="E3" s="489" t="s">
        <v>199</v>
      </c>
      <c r="F3" s="489"/>
      <c r="G3" s="489"/>
      <c r="H3" s="489"/>
      <c r="I3" s="489"/>
      <c r="J3" s="446"/>
      <c r="K3" s="446"/>
    </row>
    <row r="4" spans="1:11" ht="15" hidden="1">
      <c r="B4" s="489"/>
      <c r="C4" s="489" t="s">
        <v>463</v>
      </c>
      <c r="D4" s="491">
        <f>'Văn phòng'!G48</f>
        <v>108000</v>
      </c>
      <c r="E4" s="489" t="s">
        <v>469</v>
      </c>
      <c r="F4" s="489"/>
      <c r="G4" s="489"/>
      <c r="H4" s="489"/>
      <c r="I4" s="489"/>
      <c r="J4" s="446"/>
      <c r="K4" s="446"/>
    </row>
    <row r="5" spans="1:11" ht="15" hidden="1">
      <c r="B5" s="489"/>
      <c r="C5" s="489"/>
      <c r="D5" s="489"/>
      <c r="E5" s="489"/>
      <c r="F5" s="489"/>
      <c r="G5" s="489"/>
      <c r="H5" s="489"/>
      <c r="I5" s="489"/>
      <c r="J5" s="446"/>
      <c r="K5" s="446"/>
    </row>
    <row r="6" spans="1:11" ht="14.45" hidden="1" customHeight="1">
      <c r="B6" s="489"/>
      <c r="C6" s="489"/>
      <c r="D6" s="489"/>
      <c r="E6" s="489"/>
      <c r="F6" s="489"/>
      <c r="G6" s="489"/>
      <c r="H6" s="489"/>
      <c r="I6" s="489"/>
      <c r="J6" s="446"/>
      <c r="K6" s="446"/>
    </row>
    <row r="7" spans="1:11" ht="14.45" customHeight="1">
      <c r="B7" s="448"/>
      <c r="C7" s="448"/>
      <c r="D7" s="534">
        <v>0.1</v>
      </c>
      <c r="E7" s="495" t="s">
        <v>114</v>
      </c>
      <c r="F7" s="496">
        <v>0.11</v>
      </c>
      <c r="G7" s="448"/>
      <c r="H7" s="448"/>
      <c r="I7" s="448"/>
      <c r="J7" s="446"/>
      <c r="K7" s="446"/>
    </row>
    <row r="8" spans="1:11" ht="26.7">
      <c r="B8" s="449" t="s">
        <v>450</v>
      </c>
      <c r="C8" s="449" t="s">
        <v>451</v>
      </c>
      <c r="D8" s="449" t="s">
        <v>452</v>
      </c>
      <c r="E8" s="449" t="s">
        <v>453</v>
      </c>
      <c r="F8" s="450" t="s">
        <v>132</v>
      </c>
      <c r="G8" s="449" t="s">
        <v>454</v>
      </c>
      <c r="H8" s="447"/>
      <c r="I8" s="447"/>
      <c r="J8" s="447"/>
    </row>
    <row r="9" spans="1:11">
      <c r="B9" s="451" t="s">
        <v>29</v>
      </c>
      <c r="C9" s="452" t="s">
        <v>30</v>
      </c>
      <c r="D9" s="453" t="s">
        <v>455</v>
      </c>
      <c r="E9" s="454" t="s">
        <v>456</v>
      </c>
      <c r="F9" s="455" t="s">
        <v>33</v>
      </c>
      <c r="G9" s="452" t="s">
        <v>34</v>
      </c>
      <c r="H9" s="447"/>
      <c r="I9" s="447"/>
      <c r="J9" s="447"/>
    </row>
    <row r="10" spans="1:11" ht="14">
      <c r="A10" s="447">
        <v>2027</v>
      </c>
      <c r="B10" s="456">
        <v>1</v>
      </c>
      <c r="C10" s="457">
        <v>0</v>
      </c>
      <c r="D10" s="458">
        <f>C10*[166]Inputs!$B$36</f>
        <v>0</v>
      </c>
      <c r="E10" s="457">
        <f t="shared" ref="E10:E56" si="0">C10-D10</f>
        <v>0</v>
      </c>
      <c r="F10" s="459">
        <f>1/(1+$F$7)^(B10)</f>
        <v>0.9009009009009008</v>
      </c>
      <c r="G10" s="458">
        <f>IF([167]Inputs!$B$19="no",E10*F10,E10/F10)</f>
        <v>0</v>
      </c>
      <c r="H10" s="447"/>
      <c r="I10" s="447"/>
      <c r="J10" s="447"/>
    </row>
    <row r="11" spans="1:11" ht="14">
      <c r="A11" s="447">
        <f>A10+1</f>
        <v>2028</v>
      </c>
      <c r="B11" s="456">
        <f>B10+1</f>
        <v>2</v>
      </c>
      <c r="C11" s="457">
        <f>C10</f>
        <v>0</v>
      </c>
      <c r="D11" s="458">
        <f>C11*[166]Inputs!$B$36</f>
        <v>0</v>
      </c>
      <c r="E11" s="457">
        <f t="shared" si="0"/>
        <v>0</v>
      </c>
      <c r="F11" s="459">
        <f t="shared" ref="F11:F56" si="1">1/(1+$F$7)^(B11)</f>
        <v>0.8116224332440547</v>
      </c>
      <c r="G11" s="458">
        <f t="shared" ref="G11:G56" si="2">E11*F11</f>
        <v>0</v>
      </c>
      <c r="H11" s="447"/>
      <c r="I11" s="447"/>
      <c r="J11" s="447"/>
    </row>
    <row r="12" spans="1:11" ht="14">
      <c r="A12" s="447">
        <f t="shared" ref="A12:A56" si="3">A11+1</f>
        <v>2029</v>
      </c>
      <c r="B12" s="456">
        <f t="shared" ref="B12:B55" si="4">B11+1</f>
        <v>3</v>
      </c>
      <c r="C12" s="457">
        <f>G60</f>
        <v>1357289136</v>
      </c>
      <c r="D12" s="458">
        <f>C12*$D$7</f>
        <v>135728913.59999999</v>
      </c>
      <c r="E12" s="457">
        <f t="shared" si="0"/>
        <v>1221560222.4000001</v>
      </c>
      <c r="F12" s="459">
        <f t="shared" si="1"/>
        <v>0.73119138130095018</v>
      </c>
      <c r="G12" s="458">
        <f>E12*F12</f>
        <v>893194306.35895193</v>
      </c>
      <c r="H12" s="447"/>
      <c r="I12" s="447"/>
      <c r="J12" s="447"/>
    </row>
    <row r="13" spans="1:11" ht="14">
      <c r="A13" s="447">
        <f t="shared" si="3"/>
        <v>2030</v>
      </c>
      <c r="B13" s="456">
        <f t="shared" si="4"/>
        <v>4</v>
      </c>
      <c r="C13" s="457">
        <f>C12*(1+$G$65)</f>
        <v>1400722388.352</v>
      </c>
      <c r="D13" s="458">
        <f t="shared" ref="D13:D56" si="5">C13*$D$7</f>
        <v>140072238.83520001</v>
      </c>
      <c r="E13" s="457">
        <f t="shared" si="0"/>
        <v>1260650149.5167999</v>
      </c>
      <c r="F13" s="459">
        <f t="shared" si="1"/>
        <v>0.65873097414500015</v>
      </c>
      <c r="G13" s="458">
        <f t="shared" si="2"/>
        <v>830429301.04724169</v>
      </c>
      <c r="H13" s="447"/>
      <c r="I13" s="447"/>
      <c r="J13" s="447"/>
    </row>
    <row r="14" spans="1:11" ht="14">
      <c r="A14" s="447">
        <f t="shared" si="3"/>
        <v>2031</v>
      </c>
      <c r="B14" s="456">
        <f t="shared" si="4"/>
        <v>5</v>
      </c>
      <c r="C14" s="457">
        <f t="shared" ref="C14:C56" si="6">C13*(1+$G$65)</f>
        <v>1445545504.779264</v>
      </c>
      <c r="D14" s="458">
        <f t="shared" si="5"/>
        <v>144554550.4779264</v>
      </c>
      <c r="E14" s="457">
        <f t="shared" si="0"/>
        <v>1300990954.3013375</v>
      </c>
      <c r="F14" s="459">
        <f t="shared" si="1"/>
        <v>0.5934513280585586</v>
      </c>
      <c r="G14" s="458">
        <f t="shared" si="2"/>
        <v>772074809.62230027</v>
      </c>
      <c r="H14" s="447"/>
      <c r="I14" s="447"/>
      <c r="J14" s="447"/>
    </row>
    <row r="15" spans="1:11" ht="14">
      <c r="A15" s="447">
        <f t="shared" si="3"/>
        <v>2032</v>
      </c>
      <c r="B15" s="456">
        <f t="shared" si="4"/>
        <v>6</v>
      </c>
      <c r="C15" s="457">
        <f t="shared" si="6"/>
        <v>1491802960.9322004</v>
      </c>
      <c r="D15" s="458">
        <f t="shared" si="5"/>
        <v>149180296.09322006</v>
      </c>
      <c r="E15" s="457">
        <f t="shared" si="0"/>
        <v>1342622664.8389804</v>
      </c>
      <c r="F15" s="459">
        <f t="shared" si="1"/>
        <v>0.53464083608879154</v>
      </c>
      <c r="G15" s="458">
        <f t="shared" si="2"/>
        <v>717820904.08127379</v>
      </c>
      <c r="H15" s="447"/>
      <c r="I15" s="447"/>
      <c r="J15" s="447"/>
    </row>
    <row r="16" spans="1:11" ht="14">
      <c r="A16" s="447">
        <f t="shared" si="3"/>
        <v>2033</v>
      </c>
      <c r="B16" s="456">
        <f t="shared" si="4"/>
        <v>7</v>
      </c>
      <c r="C16" s="457">
        <f t="shared" si="6"/>
        <v>1539540655.6820309</v>
      </c>
      <c r="D16" s="458">
        <f t="shared" si="5"/>
        <v>153954065.56820309</v>
      </c>
      <c r="E16" s="457">
        <f t="shared" si="0"/>
        <v>1385586590.1138277</v>
      </c>
      <c r="F16" s="459">
        <f t="shared" si="1"/>
        <v>0.48165841089080319</v>
      </c>
      <c r="G16" s="458">
        <f t="shared" si="2"/>
        <v>667379435.1458329</v>
      </c>
      <c r="H16" s="447"/>
      <c r="I16" s="447"/>
      <c r="J16" s="447"/>
    </row>
    <row r="17" spans="1:10" ht="14">
      <c r="A17" s="447">
        <f t="shared" si="3"/>
        <v>2034</v>
      </c>
      <c r="B17" s="456">
        <f t="shared" si="4"/>
        <v>8</v>
      </c>
      <c r="C17" s="457">
        <f t="shared" si="6"/>
        <v>1588805956.663856</v>
      </c>
      <c r="D17" s="458">
        <f t="shared" si="5"/>
        <v>158880595.66638562</v>
      </c>
      <c r="E17" s="457">
        <f t="shared" si="0"/>
        <v>1429925360.9974704</v>
      </c>
      <c r="F17" s="459">
        <f t="shared" si="1"/>
        <v>0.43392649629802077</v>
      </c>
      <c r="G17" s="458">
        <f t="shared" si="2"/>
        <v>620482501.86531484</v>
      </c>
      <c r="H17" s="447"/>
      <c r="I17" s="447"/>
      <c r="J17" s="447"/>
    </row>
    <row r="18" spans="1:10" ht="14">
      <c r="A18" s="447">
        <f t="shared" si="3"/>
        <v>2035</v>
      </c>
      <c r="B18" s="456">
        <f t="shared" si="4"/>
        <v>9</v>
      </c>
      <c r="C18" s="457">
        <f t="shared" si="6"/>
        <v>1639647747.2770994</v>
      </c>
      <c r="D18" s="458">
        <f t="shared" si="5"/>
        <v>163964774.72770995</v>
      </c>
      <c r="E18" s="457">
        <f t="shared" si="0"/>
        <v>1475682972.5493894</v>
      </c>
      <c r="F18" s="459">
        <f t="shared" si="1"/>
        <v>0.39092477143965831</v>
      </c>
      <c r="G18" s="458">
        <f t="shared" si="2"/>
        <v>576881028.76126564</v>
      </c>
      <c r="H18" s="447"/>
      <c r="I18" s="447"/>
      <c r="J18" s="447"/>
    </row>
    <row r="19" spans="1:10" ht="14">
      <c r="A19" s="447">
        <f t="shared" si="3"/>
        <v>2036</v>
      </c>
      <c r="B19" s="456">
        <f t="shared" si="4"/>
        <v>10</v>
      </c>
      <c r="C19" s="457">
        <f t="shared" si="6"/>
        <v>1692116475.1899667</v>
      </c>
      <c r="D19" s="458">
        <f t="shared" si="5"/>
        <v>169211647.51899669</v>
      </c>
      <c r="E19" s="457">
        <f t="shared" si="0"/>
        <v>1522904827.67097</v>
      </c>
      <c r="F19" s="459">
        <f t="shared" si="1"/>
        <v>0.3521844787744669</v>
      </c>
      <c r="G19" s="458">
        <f t="shared" si="2"/>
        <v>536343442.95641989</v>
      </c>
      <c r="H19" s="447"/>
      <c r="I19" s="447"/>
      <c r="J19" s="447"/>
    </row>
    <row r="20" spans="1:10" ht="14">
      <c r="A20" s="447">
        <f t="shared" si="3"/>
        <v>2037</v>
      </c>
      <c r="B20" s="456">
        <f t="shared" si="4"/>
        <v>11</v>
      </c>
      <c r="C20" s="457">
        <f t="shared" si="6"/>
        <v>1746264202.3960457</v>
      </c>
      <c r="D20" s="458">
        <f t="shared" si="5"/>
        <v>174626420.23960459</v>
      </c>
      <c r="E20" s="457">
        <f t="shared" si="0"/>
        <v>1571637782.1564412</v>
      </c>
      <c r="F20" s="459">
        <f t="shared" si="1"/>
        <v>0.31728331421123146</v>
      </c>
      <c r="G20" s="458">
        <f t="shared" si="2"/>
        <v>498654444.2621851</v>
      </c>
      <c r="H20" s="447"/>
      <c r="I20" s="447"/>
      <c r="J20" s="447"/>
    </row>
    <row r="21" spans="1:10" ht="14">
      <c r="A21" s="447">
        <f t="shared" si="3"/>
        <v>2038</v>
      </c>
      <c r="B21" s="456">
        <f t="shared" si="4"/>
        <v>12</v>
      </c>
      <c r="C21" s="457">
        <f t="shared" si="6"/>
        <v>1802144656.8727193</v>
      </c>
      <c r="D21" s="458">
        <f t="shared" si="5"/>
        <v>180214465.68727195</v>
      </c>
      <c r="E21" s="457">
        <f t="shared" si="0"/>
        <v>1621930191.1854472</v>
      </c>
      <c r="F21" s="459">
        <f t="shared" si="1"/>
        <v>0.28584082361372198</v>
      </c>
      <c r="G21" s="458">
        <f t="shared" si="2"/>
        <v>463613861.69240981</v>
      </c>
      <c r="H21" s="447"/>
      <c r="I21" s="447"/>
      <c r="J21" s="447"/>
    </row>
    <row r="22" spans="1:10" ht="14">
      <c r="A22" s="447">
        <f t="shared" si="3"/>
        <v>2039</v>
      </c>
      <c r="B22" s="456">
        <f t="shared" si="4"/>
        <v>13</v>
      </c>
      <c r="C22" s="457">
        <f t="shared" si="6"/>
        <v>1859813285.8926463</v>
      </c>
      <c r="D22" s="458">
        <f t="shared" si="5"/>
        <v>185981328.58926463</v>
      </c>
      <c r="E22" s="457">
        <f t="shared" si="0"/>
        <v>1673831957.3033817</v>
      </c>
      <c r="F22" s="459">
        <f t="shared" si="1"/>
        <v>0.25751425550785767</v>
      </c>
      <c r="G22" s="458">
        <f t="shared" si="2"/>
        <v>431035590.33024055</v>
      </c>
      <c r="H22" s="447"/>
      <c r="I22" s="447"/>
      <c r="J22" s="447"/>
    </row>
    <row r="23" spans="1:10" ht="14">
      <c r="A23" s="447">
        <f t="shared" si="3"/>
        <v>2040</v>
      </c>
      <c r="B23" s="456">
        <f t="shared" si="4"/>
        <v>14</v>
      </c>
      <c r="C23" s="457">
        <f t="shared" si="6"/>
        <v>1919327311.0412111</v>
      </c>
      <c r="D23" s="458">
        <f t="shared" si="5"/>
        <v>191932731.10412112</v>
      </c>
      <c r="E23" s="457">
        <f t="shared" si="0"/>
        <v>1727394579.9370899</v>
      </c>
      <c r="F23" s="459">
        <f t="shared" si="1"/>
        <v>0.23199482478185374</v>
      </c>
      <c r="G23" s="458">
        <f t="shared" si="2"/>
        <v>400746602.90162903</v>
      </c>
      <c r="H23" s="447"/>
      <c r="I23" s="447"/>
      <c r="J23" s="447"/>
    </row>
    <row r="24" spans="1:10" ht="14">
      <c r="A24" s="447">
        <f t="shared" si="3"/>
        <v>2041</v>
      </c>
      <c r="B24" s="456">
        <f t="shared" si="4"/>
        <v>15</v>
      </c>
      <c r="C24" s="457">
        <f t="shared" si="6"/>
        <v>1980745784.99453</v>
      </c>
      <c r="D24" s="458">
        <f t="shared" si="5"/>
        <v>198074578.49945301</v>
      </c>
      <c r="E24" s="457">
        <f t="shared" si="0"/>
        <v>1782671206.4950769</v>
      </c>
      <c r="F24" s="459">
        <f t="shared" si="1"/>
        <v>0.2090043466503187</v>
      </c>
      <c r="G24" s="458">
        <f t="shared" si="2"/>
        <v>372586030.80583888</v>
      </c>
      <c r="H24" s="447"/>
      <c r="I24" s="447"/>
      <c r="J24" s="447"/>
    </row>
    <row r="25" spans="1:10" ht="14">
      <c r="A25" s="447">
        <f t="shared" si="3"/>
        <v>2042</v>
      </c>
      <c r="B25" s="456">
        <f t="shared" si="4"/>
        <v>16</v>
      </c>
      <c r="C25" s="457">
        <f t="shared" si="6"/>
        <v>2044129650.1143551</v>
      </c>
      <c r="D25" s="458">
        <f t="shared" si="5"/>
        <v>204412965.01143551</v>
      </c>
      <c r="E25" s="457">
        <f t="shared" si="0"/>
        <v>1839716685.1029196</v>
      </c>
      <c r="F25" s="459">
        <f t="shared" si="1"/>
        <v>0.18829220418947626</v>
      </c>
      <c r="G25" s="458">
        <f t="shared" si="2"/>
        <v>346404309.72218531</v>
      </c>
      <c r="H25" s="447"/>
      <c r="I25" s="447"/>
      <c r="J25" s="447"/>
    </row>
    <row r="26" spans="1:10" ht="14">
      <c r="A26" s="447">
        <f t="shared" si="3"/>
        <v>2043</v>
      </c>
      <c r="B26" s="456">
        <f t="shared" si="4"/>
        <v>17</v>
      </c>
      <c r="C26" s="457">
        <f t="shared" si="6"/>
        <v>2109541798.9180145</v>
      </c>
      <c r="D26" s="458">
        <f t="shared" si="5"/>
        <v>210954179.89180148</v>
      </c>
      <c r="E26" s="457">
        <f t="shared" si="0"/>
        <v>1898587619.0262132</v>
      </c>
      <c r="F26" s="459">
        <f t="shared" si="1"/>
        <v>0.16963261638691554</v>
      </c>
      <c r="G26" s="458">
        <f t="shared" si="2"/>
        <v>322062385.25522095</v>
      </c>
      <c r="H26" s="447"/>
      <c r="I26" s="447"/>
      <c r="J26" s="447"/>
    </row>
    <row r="27" spans="1:10" ht="14">
      <c r="A27" s="447">
        <f t="shared" si="3"/>
        <v>2044</v>
      </c>
      <c r="B27" s="456">
        <f t="shared" si="4"/>
        <v>18</v>
      </c>
      <c r="C27" s="457">
        <f t="shared" si="6"/>
        <v>2177047136.4833913</v>
      </c>
      <c r="D27" s="458">
        <f t="shared" si="5"/>
        <v>217704713.64833915</v>
      </c>
      <c r="E27" s="457">
        <f t="shared" si="0"/>
        <v>1959342422.835052</v>
      </c>
      <c r="F27" s="459">
        <f t="shared" si="1"/>
        <v>0.15282217692514913</v>
      </c>
      <c r="G27" s="458">
        <f t="shared" si="2"/>
        <v>299430974.39944869</v>
      </c>
      <c r="H27" s="447"/>
      <c r="I27" s="447"/>
      <c r="J27" s="447"/>
    </row>
    <row r="28" spans="1:10" ht="14">
      <c r="A28" s="447">
        <f t="shared" si="3"/>
        <v>2045</v>
      </c>
      <c r="B28" s="456">
        <f t="shared" si="4"/>
        <v>19</v>
      </c>
      <c r="C28" s="457">
        <f t="shared" si="6"/>
        <v>2246712644.8508596</v>
      </c>
      <c r="D28" s="458">
        <f t="shared" si="5"/>
        <v>224671264.48508596</v>
      </c>
      <c r="E28" s="457">
        <f t="shared" si="0"/>
        <v>2022041380.3657737</v>
      </c>
      <c r="F28" s="459">
        <f t="shared" si="1"/>
        <v>0.13767763686950371</v>
      </c>
      <c r="G28" s="458">
        <f t="shared" si="2"/>
        <v>278389878.90110904</v>
      </c>
      <c r="H28" s="447"/>
      <c r="I28" s="447"/>
      <c r="J28" s="447"/>
    </row>
    <row r="29" spans="1:10" ht="14">
      <c r="A29" s="447">
        <f t="shared" si="3"/>
        <v>2046</v>
      </c>
      <c r="B29" s="456">
        <f t="shared" si="4"/>
        <v>20</v>
      </c>
      <c r="C29" s="457">
        <f t="shared" si="6"/>
        <v>2318607449.4860873</v>
      </c>
      <c r="D29" s="458">
        <f t="shared" si="5"/>
        <v>231860744.94860876</v>
      </c>
      <c r="E29" s="457">
        <f t="shared" si="0"/>
        <v>2086746704.5374784</v>
      </c>
      <c r="F29" s="459">
        <f t="shared" si="1"/>
        <v>0.12403390708964297</v>
      </c>
      <c r="G29" s="458">
        <f t="shared" si="2"/>
        <v>258827346.87022024</v>
      </c>
      <c r="H29" s="447"/>
      <c r="I29" s="447"/>
      <c r="J29" s="447"/>
    </row>
    <row r="30" spans="1:10" ht="14">
      <c r="A30" s="447">
        <f t="shared" si="3"/>
        <v>2047</v>
      </c>
      <c r="B30" s="456">
        <f t="shared" si="4"/>
        <v>21</v>
      </c>
      <c r="C30" s="457">
        <f t="shared" si="6"/>
        <v>2392802887.8696423</v>
      </c>
      <c r="D30" s="458">
        <f t="shared" si="5"/>
        <v>239280288.78696424</v>
      </c>
      <c r="E30" s="457">
        <f t="shared" si="0"/>
        <v>2153522599.0826778</v>
      </c>
      <c r="F30" s="459">
        <f t="shared" si="1"/>
        <v>0.11174225863931797</v>
      </c>
      <c r="G30" s="458">
        <f t="shared" si="2"/>
        <v>240639479.25231284</v>
      </c>
      <c r="H30" s="447"/>
      <c r="I30" s="447"/>
      <c r="J30" s="447"/>
    </row>
    <row r="31" spans="1:10" ht="14">
      <c r="A31" s="447">
        <f t="shared" si="3"/>
        <v>2048</v>
      </c>
      <c r="B31" s="456">
        <f t="shared" si="4"/>
        <v>22</v>
      </c>
      <c r="C31" s="457">
        <f t="shared" si="6"/>
        <v>2469372580.2814708</v>
      </c>
      <c r="D31" s="458">
        <f t="shared" si="5"/>
        <v>246937258.0281471</v>
      </c>
      <c r="E31" s="457">
        <f t="shared" si="0"/>
        <v>2222435322.2533236</v>
      </c>
      <c r="F31" s="459">
        <f t="shared" si="1"/>
        <v>0.10066870147686303</v>
      </c>
      <c r="G31" s="458">
        <f t="shared" si="2"/>
        <v>223729678.00755572</v>
      </c>
      <c r="H31" s="447"/>
      <c r="I31" s="447"/>
      <c r="J31" s="447"/>
    </row>
    <row r="32" spans="1:10" ht="14">
      <c r="A32" s="447">
        <f t="shared" si="3"/>
        <v>2049</v>
      </c>
      <c r="B32" s="456">
        <f t="shared" si="4"/>
        <v>23</v>
      </c>
      <c r="C32" s="457">
        <f t="shared" si="6"/>
        <v>2548392502.8504777</v>
      </c>
      <c r="D32" s="458">
        <f t="shared" si="5"/>
        <v>254839250.28504777</v>
      </c>
      <c r="E32" s="457">
        <f t="shared" si="0"/>
        <v>2293553252.5654297</v>
      </c>
      <c r="F32" s="459">
        <f t="shared" si="1"/>
        <v>9.0692523853029769E-2</v>
      </c>
      <c r="G32" s="458">
        <f t="shared" si="2"/>
        <v>208008133.06648424</v>
      </c>
      <c r="H32" s="447"/>
      <c r="I32" s="447"/>
      <c r="J32" s="447"/>
    </row>
    <row r="33" spans="1:10" ht="14">
      <c r="A33" s="447">
        <f t="shared" si="3"/>
        <v>2050</v>
      </c>
      <c r="B33" s="456">
        <f t="shared" si="4"/>
        <v>24</v>
      </c>
      <c r="C33" s="457">
        <f t="shared" si="6"/>
        <v>2629941062.9416928</v>
      </c>
      <c r="D33" s="458">
        <f t="shared" si="5"/>
        <v>262994106.29416931</v>
      </c>
      <c r="E33" s="457">
        <f t="shared" si="0"/>
        <v>2366946956.6475234</v>
      </c>
      <c r="F33" s="459">
        <f t="shared" si="1"/>
        <v>8.1704976444170935E-2</v>
      </c>
      <c r="G33" s="458">
        <f t="shared" si="2"/>
        <v>193391345.337488</v>
      </c>
      <c r="H33" s="447"/>
      <c r="I33" s="447"/>
      <c r="J33" s="447"/>
    </row>
    <row r="34" spans="1:10" ht="14">
      <c r="A34" s="447">
        <f t="shared" si="3"/>
        <v>2051</v>
      </c>
      <c r="B34" s="456">
        <f t="shared" si="4"/>
        <v>25</v>
      </c>
      <c r="C34" s="457">
        <f t="shared" si="6"/>
        <v>2714099176.9558272</v>
      </c>
      <c r="D34" s="458">
        <f t="shared" si="5"/>
        <v>271409917.69558275</v>
      </c>
      <c r="E34" s="457">
        <f t="shared" si="0"/>
        <v>2442689259.2602444</v>
      </c>
      <c r="F34" s="459">
        <f t="shared" si="1"/>
        <v>7.3608086886640473E-2</v>
      </c>
      <c r="G34" s="458">
        <f t="shared" si="2"/>
        <v>179801683.23269153</v>
      </c>
      <c r="H34" s="447"/>
      <c r="I34" s="447"/>
      <c r="J34" s="447"/>
    </row>
    <row r="35" spans="1:10" ht="14">
      <c r="A35" s="447">
        <f t="shared" si="3"/>
        <v>2052</v>
      </c>
      <c r="B35" s="456">
        <f t="shared" si="4"/>
        <v>26</v>
      </c>
      <c r="C35" s="457">
        <f t="shared" si="6"/>
        <v>2800950350.6184139</v>
      </c>
      <c r="D35" s="458">
        <f t="shared" si="5"/>
        <v>280095035.06184143</v>
      </c>
      <c r="E35" s="457">
        <f t="shared" si="0"/>
        <v>2520855315.5565724</v>
      </c>
      <c r="F35" s="459">
        <f t="shared" si="1"/>
        <v>6.6313591789766188E-2</v>
      </c>
      <c r="G35" s="458">
        <f t="shared" si="2"/>
        <v>167166970.35688078</v>
      </c>
      <c r="H35" s="447"/>
      <c r="I35" s="447"/>
      <c r="J35" s="447"/>
    </row>
    <row r="36" spans="1:10" ht="14">
      <c r="A36" s="447">
        <f t="shared" si="3"/>
        <v>2053</v>
      </c>
      <c r="B36" s="456">
        <f t="shared" si="4"/>
        <v>27</v>
      </c>
      <c r="C36" s="457">
        <f t="shared" si="6"/>
        <v>2890580761.8382034</v>
      </c>
      <c r="D36" s="458">
        <f t="shared" si="5"/>
        <v>289058076.18382037</v>
      </c>
      <c r="E36" s="457">
        <f t="shared" si="0"/>
        <v>2601522685.6543832</v>
      </c>
      <c r="F36" s="459">
        <f t="shared" si="1"/>
        <v>5.9741974585374946E-2</v>
      </c>
      <c r="G36" s="458">
        <f t="shared" si="2"/>
        <v>155420102.16964054</v>
      </c>
      <c r="H36" s="447"/>
      <c r="I36" s="447"/>
      <c r="J36" s="447"/>
    </row>
    <row r="37" spans="1:10" ht="14">
      <c r="A37" s="447">
        <f t="shared" si="3"/>
        <v>2054</v>
      </c>
      <c r="B37" s="456">
        <f t="shared" si="4"/>
        <v>28</v>
      </c>
      <c r="C37" s="457">
        <f t="shared" si="6"/>
        <v>2983079346.2170262</v>
      </c>
      <c r="D37" s="458">
        <f t="shared" si="5"/>
        <v>298307934.62170261</v>
      </c>
      <c r="E37" s="457">
        <f t="shared" si="0"/>
        <v>2684771411.5953236</v>
      </c>
      <c r="F37" s="459">
        <f t="shared" si="1"/>
        <v>5.3821598725563004E-2</v>
      </c>
      <c r="G37" s="458">
        <f t="shared" si="2"/>
        <v>144498689.58474687</v>
      </c>
      <c r="H37" s="447"/>
      <c r="I37" s="447"/>
      <c r="J37" s="447"/>
    </row>
    <row r="38" spans="1:10" ht="14">
      <c r="A38" s="447">
        <f t="shared" si="3"/>
        <v>2055</v>
      </c>
      <c r="B38" s="456">
        <f t="shared" si="4"/>
        <v>29</v>
      </c>
      <c r="C38" s="457">
        <f t="shared" si="6"/>
        <v>3078537885.2959714</v>
      </c>
      <c r="D38" s="458">
        <f t="shared" si="5"/>
        <v>307853788.52959716</v>
      </c>
      <c r="E38" s="457">
        <f t="shared" si="0"/>
        <v>2770684096.7663741</v>
      </c>
      <c r="F38" s="459">
        <f t="shared" si="1"/>
        <v>4.8487926779786493E-2</v>
      </c>
      <c r="G38" s="458">
        <f t="shared" si="2"/>
        <v>134344727.61392683</v>
      </c>
      <c r="H38" s="447"/>
      <c r="I38" s="447"/>
      <c r="J38" s="447"/>
    </row>
    <row r="39" spans="1:10" ht="14">
      <c r="A39" s="447">
        <f t="shared" si="3"/>
        <v>2056</v>
      </c>
      <c r="B39" s="456">
        <f t="shared" si="4"/>
        <v>30</v>
      </c>
      <c r="C39" s="457">
        <f t="shared" si="6"/>
        <v>3177051097.6254425</v>
      </c>
      <c r="D39" s="458">
        <f t="shared" si="5"/>
        <v>317705109.76254427</v>
      </c>
      <c r="E39" s="457">
        <f t="shared" si="0"/>
        <v>2859345987.8628983</v>
      </c>
      <c r="F39" s="459">
        <f t="shared" si="1"/>
        <v>4.3682816918726573E-2</v>
      </c>
      <c r="G39" s="458">
        <f t="shared" si="2"/>
        <v>124904287.29511036</v>
      </c>
      <c r="H39" s="447"/>
      <c r="I39" s="447"/>
      <c r="J39" s="447"/>
    </row>
    <row r="40" spans="1:10" ht="14">
      <c r="A40" s="447">
        <f t="shared" si="3"/>
        <v>2057</v>
      </c>
      <c r="B40" s="456">
        <f t="shared" si="4"/>
        <v>31</v>
      </c>
      <c r="C40" s="457">
        <f t="shared" si="6"/>
        <v>3278716732.7494569</v>
      </c>
      <c r="D40" s="458">
        <f t="shared" si="5"/>
        <v>327871673.27494574</v>
      </c>
      <c r="E40" s="457">
        <f t="shared" si="0"/>
        <v>2950845059.4745111</v>
      </c>
      <c r="F40" s="459">
        <f t="shared" si="1"/>
        <v>3.9353889115969883E-2</v>
      </c>
      <c r="G40" s="458">
        <f t="shared" si="2"/>
        <v>116127229.26896746</v>
      </c>
      <c r="H40" s="447"/>
      <c r="I40" s="447"/>
      <c r="J40" s="447"/>
    </row>
    <row r="41" spans="1:10" ht="14">
      <c r="A41" s="447">
        <f t="shared" si="3"/>
        <v>2058</v>
      </c>
      <c r="B41" s="456">
        <f t="shared" si="4"/>
        <v>32</v>
      </c>
      <c r="C41" s="457">
        <f t="shared" si="6"/>
        <v>3383635668.1974397</v>
      </c>
      <c r="D41" s="458">
        <f t="shared" si="5"/>
        <v>338363566.81974399</v>
      </c>
      <c r="E41" s="457">
        <f t="shared" si="0"/>
        <v>3045272101.3776956</v>
      </c>
      <c r="F41" s="459">
        <f t="shared" si="1"/>
        <v>3.545395415853142E-2</v>
      </c>
      <c r="G41" s="458">
        <f t="shared" si="2"/>
        <v>107966937.48249947</v>
      </c>
      <c r="H41" s="447"/>
      <c r="I41" s="447"/>
      <c r="J41" s="447"/>
    </row>
    <row r="42" spans="1:10" ht="14">
      <c r="A42" s="447">
        <f t="shared" si="3"/>
        <v>2059</v>
      </c>
      <c r="B42" s="456">
        <f t="shared" si="4"/>
        <v>33</v>
      </c>
      <c r="C42" s="457">
        <f t="shared" si="6"/>
        <v>3491912009.5797577</v>
      </c>
      <c r="D42" s="458">
        <f t="shared" si="5"/>
        <v>349191200.9579758</v>
      </c>
      <c r="E42" s="457">
        <f t="shared" si="0"/>
        <v>3142720808.6217818</v>
      </c>
      <c r="F42" s="459">
        <f t="shared" si="1"/>
        <v>3.1940499241920196E-2</v>
      </c>
      <c r="G42" s="458">
        <f t="shared" si="2"/>
        <v>100380071.60535085</v>
      </c>
      <c r="H42" s="447"/>
      <c r="I42" s="447"/>
      <c r="J42" s="447"/>
    </row>
    <row r="43" spans="1:10" ht="14">
      <c r="A43" s="447">
        <f t="shared" si="3"/>
        <v>2060</v>
      </c>
      <c r="B43" s="456">
        <f t="shared" si="4"/>
        <v>34</v>
      </c>
      <c r="C43" s="457">
        <f t="shared" si="6"/>
        <v>3603653193.8863101</v>
      </c>
      <c r="D43" s="458">
        <f t="shared" si="5"/>
        <v>360365319.38863105</v>
      </c>
      <c r="E43" s="457">
        <f t="shared" si="0"/>
        <v>3243287874.4976792</v>
      </c>
      <c r="F43" s="459">
        <f t="shared" si="1"/>
        <v>2.8775224542270446E-2</v>
      </c>
      <c r="G43" s="458">
        <f t="shared" si="2"/>
        <v>93326336.843893766</v>
      </c>
      <c r="H43" s="447"/>
      <c r="I43" s="447"/>
      <c r="J43" s="447"/>
    </row>
    <row r="44" spans="1:10" ht="14">
      <c r="A44" s="447">
        <f t="shared" si="3"/>
        <v>2061</v>
      </c>
      <c r="B44" s="456">
        <f t="shared" si="4"/>
        <v>35</v>
      </c>
      <c r="C44" s="457">
        <f t="shared" si="6"/>
        <v>3718970096.090672</v>
      </c>
      <c r="D44" s="458">
        <f t="shared" si="5"/>
        <v>371897009.6090672</v>
      </c>
      <c r="E44" s="457">
        <f t="shared" si="0"/>
        <v>3347073086.4816046</v>
      </c>
      <c r="F44" s="459">
        <f t="shared" si="1"/>
        <v>2.5923625713757153E-2</v>
      </c>
      <c r="G44" s="458">
        <f t="shared" si="2"/>
        <v>86768269.930539042</v>
      </c>
      <c r="H44" s="447"/>
      <c r="I44" s="447"/>
      <c r="J44" s="447"/>
    </row>
    <row r="45" spans="1:10" ht="14">
      <c r="A45" s="447">
        <f t="shared" si="3"/>
        <v>2062</v>
      </c>
      <c r="B45" s="456">
        <f t="shared" si="4"/>
        <v>36</v>
      </c>
      <c r="C45" s="457">
        <f t="shared" si="6"/>
        <v>3837977139.1655736</v>
      </c>
      <c r="D45" s="458">
        <f t="shared" si="5"/>
        <v>383797713.91655737</v>
      </c>
      <c r="E45" s="457">
        <f t="shared" si="0"/>
        <v>3454179425.2490163</v>
      </c>
      <c r="F45" s="459">
        <f t="shared" si="1"/>
        <v>2.3354617760141583E-2</v>
      </c>
      <c r="G45" s="458">
        <f t="shared" si="2"/>
        <v>80671040.151636317</v>
      </c>
      <c r="H45" s="447"/>
      <c r="I45" s="447"/>
      <c r="J45" s="447"/>
    </row>
    <row r="46" spans="1:10" ht="14">
      <c r="A46" s="447">
        <f t="shared" si="3"/>
        <v>2063</v>
      </c>
      <c r="B46" s="456">
        <f t="shared" si="4"/>
        <v>37</v>
      </c>
      <c r="C46" s="457">
        <f t="shared" si="6"/>
        <v>3960792407.6188722</v>
      </c>
      <c r="D46" s="458">
        <f t="shared" si="5"/>
        <v>396079240.76188725</v>
      </c>
      <c r="E46" s="457">
        <f t="shared" si="0"/>
        <v>3564713166.8569851</v>
      </c>
      <c r="F46" s="459">
        <f t="shared" si="1"/>
        <v>2.1040196180307728E-2</v>
      </c>
      <c r="G46" s="458">
        <f t="shared" si="2"/>
        <v>75002264.357197002</v>
      </c>
      <c r="H46" s="447"/>
      <c r="I46" s="447"/>
      <c r="J46" s="447"/>
    </row>
    <row r="47" spans="1:10" ht="14">
      <c r="A47" s="447">
        <f t="shared" si="3"/>
        <v>2064</v>
      </c>
      <c r="B47" s="456">
        <f t="shared" si="4"/>
        <v>38</v>
      </c>
      <c r="C47" s="457">
        <f t="shared" si="6"/>
        <v>4087537764.6626763</v>
      </c>
      <c r="D47" s="458">
        <f t="shared" si="5"/>
        <v>408753776.46626765</v>
      </c>
      <c r="E47" s="457">
        <f t="shared" si="0"/>
        <v>3678783988.1964087</v>
      </c>
      <c r="F47" s="459">
        <f t="shared" si="1"/>
        <v>1.8955131693970926E-2</v>
      </c>
      <c r="G47" s="458">
        <f t="shared" si="2"/>
        <v>69731834.969934508</v>
      </c>
      <c r="H47" s="447"/>
      <c r="I47" s="447"/>
      <c r="J47" s="447"/>
    </row>
    <row r="48" spans="1:10" ht="14">
      <c r="A48" s="447">
        <f t="shared" si="3"/>
        <v>2065</v>
      </c>
      <c r="B48" s="456">
        <f t="shared" si="4"/>
        <v>39</v>
      </c>
      <c r="C48" s="457">
        <f t="shared" si="6"/>
        <v>4218338973.1318822</v>
      </c>
      <c r="D48" s="458">
        <f t="shared" si="5"/>
        <v>421833897.31318825</v>
      </c>
      <c r="E48" s="457">
        <f t="shared" si="0"/>
        <v>3796505075.8186941</v>
      </c>
      <c r="F48" s="459">
        <f t="shared" si="1"/>
        <v>1.7076695219793627E-2</v>
      </c>
      <c r="G48" s="458">
        <f t="shared" si="2"/>
        <v>64831760.080155335</v>
      </c>
      <c r="H48" s="447"/>
      <c r="I48" s="447"/>
      <c r="J48" s="447"/>
    </row>
    <row r="49" spans="1:12" ht="17.25" customHeight="1">
      <c r="A49" s="447">
        <f t="shared" si="3"/>
        <v>2066</v>
      </c>
      <c r="B49" s="456">
        <f t="shared" si="4"/>
        <v>40</v>
      </c>
      <c r="C49" s="457">
        <f t="shared" si="6"/>
        <v>4353325820.2721024</v>
      </c>
      <c r="D49" s="458">
        <f t="shared" si="5"/>
        <v>435332582.02721024</v>
      </c>
      <c r="E49" s="457">
        <f t="shared" si="0"/>
        <v>3917993238.2448921</v>
      </c>
      <c r="F49" s="459">
        <f t="shared" si="1"/>
        <v>1.5384410107922184E-2</v>
      </c>
      <c r="G49" s="458">
        <f t="shared" si="2"/>
        <v>60276014.777225487</v>
      </c>
      <c r="H49" s="447"/>
      <c r="I49" s="447"/>
      <c r="J49" s="447"/>
    </row>
    <row r="50" spans="1:12" ht="17.25" hidden="1" customHeight="1">
      <c r="A50" s="447">
        <f t="shared" si="3"/>
        <v>2067</v>
      </c>
      <c r="B50" s="456">
        <v>0</v>
      </c>
      <c r="C50" s="457">
        <f t="shared" si="6"/>
        <v>4492632246.5208101</v>
      </c>
      <c r="D50" s="458">
        <f t="shared" si="5"/>
        <v>449263224.65208101</v>
      </c>
      <c r="E50" s="457">
        <f t="shared" si="0"/>
        <v>4043369021.8687291</v>
      </c>
      <c r="F50" s="459">
        <f t="shared" si="1"/>
        <v>1</v>
      </c>
      <c r="G50" s="458">
        <f t="shared" si="2"/>
        <v>4043369021.8687291</v>
      </c>
      <c r="H50" s="447"/>
      <c r="I50" s="447"/>
      <c r="J50" s="447"/>
    </row>
    <row r="51" spans="1:12" ht="17.25" hidden="1" customHeight="1">
      <c r="A51" s="447">
        <f t="shared" si="3"/>
        <v>2068</v>
      </c>
      <c r="B51" s="456">
        <f t="shared" si="4"/>
        <v>1</v>
      </c>
      <c r="C51" s="457">
        <f t="shared" si="6"/>
        <v>4636396478.4094763</v>
      </c>
      <c r="D51" s="458">
        <f t="shared" si="5"/>
        <v>463639647.84094763</v>
      </c>
      <c r="E51" s="457">
        <f t="shared" si="0"/>
        <v>4172756830.5685287</v>
      </c>
      <c r="F51" s="459">
        <f t="shared" si="1"/>
        <v>0.9009009009009008</v>
      </c>
      <c r="G51" s="458">
        <f t="shared" si="2"/>
        <v>3759240387.8995748</v>
      </c>
      <c r="H51" s="447"/>
      <c r="I51" s="447"/>
      <c r="J51" s="447"/>
    </row>
    <row r="52" spans="1:12" ht="17.25" hidden="1" customHeight="1">
      <c r="A52" s="447">
        <f t="shared" si="3"/>
        <v>2069</v>
      </c>
      <c r="B52" s="456">
        <f t="shared" si="4"/>
        <v>2</v>
      </c>
      <c r="C52" s="457">
        <f t="shared" si="6"/>
        <v>4784761165.7185793</v>
      </c>
      <c r="D52" s="458">
        <f t="shared" si="5"/>
        <v>478476116.57185793</v>
      </c>
      <c r="E52" s="457">
        <f t="shared" si="0"/>
        <v>4306285049.1467209</v>
      </c>
      <c r="F52" s="459">
        <f t="shared" si="1"/>
        <v>0.8116224332440547</v>
      </c>
      <c r="G52" s="458">
        <f t="shared" si="2"/>
        <v>3495077549.8309555</v>
      </c>
      <c r="H52" s="447"/>
      <c r="I52" s="447"/>
      <c r="J52" s="447"/>
    </row>
    <row r="53" spans="1:12" ht="17.25" hidden="1" customHeight="1">
      <c r="A53" s="447">
        <f t="shared" si="3"/>
        <v>2070</v>
      </c>
      <c r="B53" s="456">
        <f t="shared" si="4"/>
        <v>3</v>
      </c>
      <c r="C53" s="457">
        <f t="shared" si="6"/>
        <v>4937873523.021574</v>
      </c>
      <c r="D53" s="458">
        <f t="shared" si="5"/>
        <v>493787352.3021574</v>
      </c>
      <c r="E53" s="457">
        <f t="shared" si="0"/>
        <v>4444086170.7194166</v>
      </c>
      <c r="F53" s="459">
        <f t="shared" si="1"/>
        <v>0.73119138130095018</v>
      </c>
      <c r="G53" s="458">
        <f t="shared" si="2"/>
        <v>3249477505.7887807</v>
      </c>
      <c r="H53" s="447"/>
      <c r="I53" s="447"/>
      <c r="J53" s="447"/>
    </row>
    <row r="54" spans="1:12" ht="17.25" hidden="1" customHeight="1">
      <c r="A54" s="447">
        <f t="shared" si="3"/>
        <v>2071</v>
      </c>
      <c r="B54" s="456">
        <f t="shared" si="4"/>
        <v>4</v>
      </c>
      <c r="C54" s="457">
        <f t="shared" si="6"/>
        <v>5095885475.7582645</v>
      </c>
      <c r="D54" s="458">
        <f t="shared" si="5"/>
        <v>509588547.57582647</v>
      </c>
      <c r="E54" s="457">
        <f t="shared" si="0"/>
        <v>4586296928.1824379</v>
      </c>
      <c r="F54" s="459">
        <f t="shared" si="1"/>
        <v>0.65873097414500015</v>
      </c>
      <c r="G54" s="458">
        <f t="shared" si="2"/>
        <v>3021135843.2198391</v>
      </c>
      <c r="H54" s="447"/>
      <c r="I54" s="447"/>
      <c r="J54" s="447"/>
    </row>
    <row r="55" spans="1:12" ht="17.25" hidden="1" customHeight="1">
      <c r="A55" s="447">
        <f t="shared" si="3"/>
        <v>2072</v>
      </c>
      <c r="B55" s="456">
        <f t="shared" si="4"/>
        <v>5</v>
      </c>
      <c r="C55" s="457">
        <f t="shared" si="6"/>
        <v>5258953810.9825287</v>
      </c>
      <c r="D55" s="458">
        <f t="shared" si="5"/>
        <v>525895381.09825289</v>
      </c>
      <c r="E55" s="457">
        <f t="shared" si="0"/>
        <v>4733058429.8842754</v>
      </c>
      <c r="F55" s="459">
        <f t="shared" si="1"/>
        <v>0.5934513280585586</v>
      </c>
      <c r="G55" s="458">
        <f t="shared" si="2"/>
        <v>2808839810.9935794</v>
      </c>
      <c r="H55" s="447"/>
      <c r="I55" s="447"/>
      <c r="J55" s="447"/>
    </row>
    <row r="56" spans="1:12" ht="17.25" hidden="1" customHeight="1">
      <c r="A56" s="447">
        <f t="shared" si="3"/>
        <v>2073</v>
      </c>
      <c r="B56" s="460">
        <v>47</v>
      </c>
      <c r="C56" s="457">
        <f t="shared" si="6"/>
        <v>5427240332.9339695</v>
      </c>
      <c r="D56" s="458">
        <f t="shared" si="5"/>
        <v>542724033.29339695</v>
      </c>
      <c r="E56" s="457">
        <f t="shared" si="0"/>
        <v>4884516299.6405725</v>
      </c>
      <c r="F56" s="459">
        <f t="shared" si="1"/>
        <v>7.4100305250742087E-3</v>
      </c>
      <c r="G56" s="458">
        <f t="shared" si="2"/>
        <v>36194414.880559161</v>
      </c>
      <c r="H56" s="447"/>
      <c r="I56" s="447"/>
      <c r="J56" s="447"/>
    </row>
    <row r="57" spans="1:12" s="464" customFormat="1">
      <c r="B57" s="449" t="s">
        <v>308</v>
      </c>
      <c r="C57" s="457"/>
      <c r="D57" s="461"/>
      <c r="E57" s="457"/>
      <c r="F57" s="462"/>
      <c r="G57" s="463">
        <f>SUM(G10:G56)</f>
        <v>32326678544.845337</v>
      </c>
    </row>
    <row r="58" spans="1:12" s="464" customFormat="1">
      <c r="B58" s="465"/>
      <c r="C58" s="466"/>
      <c r="D58" s="466"/>
      <c r="E58" s="466"/>
      <c r="F58" s="466"/>
      <c r="G58" s="466"/>
      <c r="H58" s="466"/>
      <c r="I58" s="466"/>
      <c r="J58" s="467"/>
      <c r="K58" s="466"/>
    </row>
    <row r="59" spans="1:12">
      <c r="B59" s="468" t="s">
        <v>0</v>
      </c>
      <c r="C59" s="676" t="s">
        <v>52</v>
      </c>
      <c r="D59" s="676"/>
      <c r="E59" s="676"/>
      <c r="F59" s="468"/>
      <c r="G59" s="468" t="s">
        <v>457</v>
      </c>
      <c r="H59" s="469" t="s">
        <v>390</v>
      </c>
      <c r="I59" s="468" t="s">
        <v>16</v>
      </c>
      <c r="J59" s="470"/>
      <c r="K59" s="471"/>
    </row>
    <row r="60" spans="1:12">
      <c r="B60" s="472" t="s">
        <v>18</v>
      </c>
      <c r="C60" s="677" t="s">
        <v>458</v>
      </c>
      <c r="D60" s="678"/>
      <c r="E60" s="679"/>
      <c r="F60" s="492"/>
      <c r="G60" s="473">
        <f>G61*G62*G63*G64</f>
        <v>1357289136</v>
      </c>
      <c r="H60" s="472" t="s">
        <v>459</v>
      </c>
      <c r="I60" s="472" t="s">
        <v>460</v>
      </c>
      <c r="J60" s="470"/>
      <c r="K60" s="471"/>
    </row>
    <row r="61" spans="1:12">
      <c r="B61" s="474">
        <v>1</v>
      </c>
      <c r="C61" s="680" t="s">
        <v>461</v>
      </c>
      <c r="D61" s="680"/>
      <c r="E61" s="680"/>
      <c r="F61" s="493"/>
      <c r="G61" s="475">
        <f>'Thông số XD'!D42</f>
        <v>1496.13</v>
      </c>
      <c r="H61" s="474" t="s">
        <v>199</v>
      </c>
      <c r="I61" s="474" t="s">
        <v>462</v>
      </c>
      <c r="J61" s="470"/>
      <c r="K61" s="471"/>
      <c r="L61" s="476"/>
    </row>
    <row r="62" spans="1:12" ht="21" customHeight="1">
      <c r="B62" s="474">
        <v>2</v>
      </c>
      <c r="C62" s="674" t="s">
        <v>463</v>
      </c>
      <c r="D62" s="674"/>
      <c r="E62" s="674"/>
      <c r="F62" s="494"/>
      <c r="G62" s="477">
        <f>'Văn phòng'!G48</f>
        <v>108000</v>
      </c>
      <c r="H62" s="478" t="s">
        <v>464</v>
      </c>
      <c r="I62" s="479"/>
      <c r="J62" s="470"/>
      <c r="K62" s="480"/>
      <c r="L62" s="480"/>
    </row>
    <row r="63" spans="1:12">
      <c r="B63" s="474">
        <v>3</v>
      </c>
      <c r="C63" s="674" t="s">
        <v>465</v>
      </c>
      <c r="D63" s="674"/>
      <c r="E63" s="674"/>
      <c r="F63" s="494"/>
      <c r="G63" s="481">
        <v>12</v>
      </c>
      <c r="H63" s="478" t="s">
        <v>466</v>
      </c>
      <c r="I63" s="479"/>
      <c r="J63" s="470"/>
      <c r="K63" s="482"/>
      <c r="L63" s="483"/>
    </row>
    <row r="64" spans="1:12">
      <c r="B64" s="474">
        <v>4</v>
      </c>
      <c r="C64" s="674" t="s">
        <v>467</v>
      </c>
      <c r="D64" s="674"/>
      <c r="E64" s="674"/>
      <c r="F64" s="494"/>
      <c r="G64" s="484">
        <v>0.7</v>
      </c>
      <c r="H64" s="478"/>
      <c r="I64" s="479"/>
      <c r="J64" s="470"/>
      <c r="K64" s="485"/>
    </row>
    <row r="65" spans="2:11">
      <c r="B65" s="474">
        <v>5</v>
      </c>
      <c r="C65" s="674" t="s">
        <v>476</v>
      </c>
      <c r="D65" s="674"/>
      <c r="E65" s="674"/>
      <c r="F65" s="494"/>
      <c r="G65" s="486">
        <v>3.2000000000000001E-2</v>
      </c>
      <c r="H65" s="478"/>
      <c r="I65" s="479"/>
      <c r="J65" s="470"/>
      <c r="K65" s="487"/>
    </row>
  </sheetData>
  <mergeCells count="8">
    <mergeCell ref="C64:E64"/>
    <mergeCell ref="C65:E65"/>
    <mergeCell ref="B1:I1"/>
    <mergeCell ref="C59:E59"/>
    <mergeCell ref="C60:E60"/>
    <mergeCell ref="C61:E61"/>
    <mergeCell ref="C62:E62"/>
    <mergeCell ref="C63:E6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07E0E-1A5C-4231-855A-0CBA5EDAE6CE}">
  <dimension ref="A1:L65"/>
  <sheetViews>
    <sheetView workbookViewId="0">
      <selection activeCell="D8" sqref="D8"/>
    </sheetView>
  </sheetViews>
  <sheetFormatPr defaultColWidth="17.83203125" defaultRowHeight="13.7"/>
  <cols>
    <col min="1" max="1" width="6.6640625" style="447" customWidth="1"/>
    <col min="2" max="2" width="6.33203125" style="488" customWidth="1"/>
    <col min="3" max="4" width="20.5" style="488" customWidth="1"/>
    <col min="5" max="6" width="21.0546875" style="488" customWidth="1"/>
    <col min="7" max="7" width="19.44140625" style="488" customWidth="1"/>
    <col min="8" max="8" width="13.609375" style="488" customWidth="1"/>
    <col min="9" max="9" width="20.21875" style="488" customWidth="1"/>
    <col min="10" max="10" width="24" style="488" customWidth="1"/>
    <col min="11" max="11" width="17.38671875" style="447" customWidth="1"/>
    <col min="12" max="12" width="18.88671875" style="447" customWidth="1"/>
    <col min="13" max="13" width="15" style="447" customWidth="1"/>
    <col min="14" max="14" width="9.71875" style="447" customWidth="1"/>
    <col min="15" max="15" width="8.609375" style="447" customWidth="1"/>
    <col min="16" max="19" width="9.71875" style="447" customWidth="1"/>
    <col min="20" max="257" width="8.609375" style="447" customWidth="1"/>
    <col min="258" max="258" width="6.33203125" style="447" customWidth="1"/>
    <col min="259" max="259" width="17.83203125" style="447"/>
    <col min="260" max="260" width="6.33203125" style="447" customWidth="1"/>
    <col min="261" max="261" width="20.5" style="447" customWidth="1"/>
    <col min="262" max="262" width="21.0546875" style="447" customWidth="1"/>
    <col min="263" max="263" width="19.44140625" style="447" customWidth="1"/>
    <col min="264" max="264" width="13.609375" style="447" customWidth="1"/>
    <col min="265" max="265" width="20.21875" style="447" customWidth="1"/>
    <col min="266" max="266" width="24" style="447" customWidth="1"/>
    <col min="267" max="267" width="17.38671875" style="447" customWidth="1"/>
    <col min="268" max="268" width="18.88671875" style="447" customWidth="1"/>
    <col min="269" max="269" width="15" style="447" customWidth="1"/>
    <col min="270" max="270" width="9.71875" style="447" customWidth="1"/>
    <col min="271" max="271" width="8.609375" style="447" customWidth="1"/>
    <col min="272" max="275" width="9.71875" style="447" customWidth="1"/>
    <col min="276" max="513" width="8.609375" style="447" customWidth="1"/>
    <col min="514" max="514" width="6.33203125" style="447" customWidth="1"/>
    <col min="515" max="515" width="17.83203125" style="447"/>
    <col min="516" max="516" width="6.33203125" style="447" customWidth="1"/>
    <col min="517" max="517" width="20.5" style="447" customWidth="1"/>
    <col min="518" max="518" width="21.0546875" style="447" customWidth="1"/>
    <col min="519" max="519" width="19.44140625" style="447" customWidth="1"/>
    <col min="520" max="520" width="13.609375" style="447" customWidth="1"/>
    <col min="521" max="521" width="20.21875" style="447" customWidth="1"/>
    <col min="522" max="522" width="24" style="447" customWidth="1"/>
    <col min="523" max="523" width="17.38671875" style="447" customWidth="1"/>
    <col min="524" max="524" width="18.88671875" style="447" customWidth="1"/>
    <col min="525" max="525" width="15" style="447" customWidth="1"/>
    <col min="526" max="526" width="9.71875" style="447" customWidth="1"/>
    <col min="527" max="527" width="8.609375" style="447" customWidth="1"/>
    <col min="528" max="531" width="9.71875" style="447" customWidth="1"/>
    <col min="532" max="769" width="8.609375" style="447" customWidth="1"/>
    <col min="770" max="770" width="6.33203125" style="447" customWidth="1"/>
    <col min="771" max="771" width="17.83203125" style="447"/>
    <col min="772" max="772" width="6.33203125" style="447" customWidth="1"/>
    <col min="773" max="773" width="20.5" style="447" customWidth="1"/>
    <col min="774" max="774" width="21.0546875" style="447" customWidth="1"/>
    <col min="775" max="775" width="19.44140625" style="447" customWidth="1"/>
    <col min="776" max="776" width="13.609375" style="447" customWidth="1"/>
    <col min="777" max="777" width="20.21875" style="447" customWidth="1"/>
    <col min="778" max="778" width="24" style="447" customWidth="1"/>
    <col min="779" max="779" width="17.38671875" style="447" customWidth="1"/>
    <col min="780" max="780" width="18.88671875" style="447" customWidth="1"/>
    <col min="781" max="781" width="15" style="447" customWidth="1"/>
    <col min="782" max="782" width="9.71875" style="447" customWidth="1"/>
    <col min="783" max="783" width="8.609375" style="447" customWidth="1"/>
    <col min="784" max="787" width="9.71875" style="447" customWidth="1"/>
    <col min="788" max="1025" width="8.609375" style="447" customWidth="1"/>
    <col min="1026" max="1026" width="6.33203125" style="447" customWidth="1"/>
    <col min="1027" max="1027" width="17.83203125" style="447"/>
    <col min="1028" max="1028" width="6.33203125" style="447" customWidth="1"/>
    <col min="1029" max="1029" width="20.5" style="447" customWidth="1"/>
    <col min="1030" max="1030" width="21.0546875" style="447" customWidth="1"/>
    <col min="1031" max="1031" width="19.44140625" style="447" customWidth="1"/>
    <col min="1032" max="1032" width="13.609375" style="447" customWidth="1"/>
    <col min="1033" max="1033" width="20.21875" style="447" customWidth="1"/>
    <col min="1034" max="1034" width="24" style="447" customWidth="1"/>
    <col min="1035" max="1035" width="17.38671875" style="447" customWidth="1"/>
    <col min="1036" max="1036" width="18.88671875" style="447" customWidth="1"/>
    <col min="1037" max="1037" width="15" style="447" customWidth="1"/>
    <col min="1038" max="1038" width="9.71875" style="447" customWidth="1"/>
    <col min="1039" max="1039" width="8.609375" style="447" customWidth="1"/>
    <col min="1040" max="1043" width="9.71875" style="447" customWidth="1"/>
    <col min="1044" max="1281" width="8.609375" style="447" customWidth="1"/>
    <col min="1282" max="1282" width="6.33203125" style="447" customWidth="1"/>
    <col min="1283" max="1283" width="17.83203125" style="447"/>
    <col min="1284" max="1284" width="6.33203125" style="447" customWidth="1"/>
    <col min="1285" max="1285" width="20.5" style="447" customWidth="1"/>
    <col min="1286" max="1286" width="21.0546875" style="447" customWidth="1"/>
    <col min="1287" max="1287" width="19.44140625" style="447" customWidth="1"/>
    <col min="1288" max="1288" width="13.609375" style="447" customWidth="1"/>
    <col min="1289" max="1289" width="20.21875" style="447" customWidth="1"/>
    <col min="1290" max="1290" width="24" style="447" customWidth="1"/>
    <col min="1291" max="1291" width="17.38671875" style="447" customWidth="1"/>
    <col min="1292" max="1292" width="18.88671875" style="447" customWidth="1"/>
    <col min="1293" max="1293" width="15" style="447" customWidth="1"/>
    <col min="1294" max="1294" width="9.71875" style="447" customWidth="1"/>
    <col min="1295" max="1295" width="8.609375" style="447" customWidth="1"/>
    <col min="1296" max="1299" width="9.71875" style="447" customWidth="1"/>
    <col min="1300" max="1537" width="8.609375" style="447" customWidth="1"/>
    <col min="1538" max="1538" width="6.33203125" style="447" customWidth="1"/>
    <col min="1539" max="1539" width="17.83203125" style="447"/>
    <col min="1540" max="1540" width="6.33203125" style="447" customWidth="1"/>
    <col min="1541" max="1541" width="20.5" style="447" customWidth="1"/>
    <col min="1542" max="1542" width="21.0546875" style="447" customWidth="1"/>
    <col min="1543" max="1543" width="19.44140625" style="447" customWidth="1"/>
    <col min="1544" max="1544" width="13.609375" style="447" customWidth="1"/>
    <col min="1545" max="1545" width="20.21875" style="447" customWidth="1"/>
    <col min="1546" max="1546" width="24" style="447" customWidth="1"/>
    <col min="1547" max="1547" width="17.38671875" style="447" customWidth="1"/>
    <col min="1548" max="1548" width="18.88671875" style="447" customWidth="1"/>
    <col min="1549" max="1549" width="15" style="447" customWidth="1"/>
    <col min="1550" max="1550" width="9.71875" style="447" customWidth="1"/>
    <col min="1551" max="1551" width="8.609375" style="447" customWidth="1"/>
    <col min="1552" max="1555" width="9.71875" style="447" customWidth="1"/>
    <col min="1556" max="1793" width="8.609375" style="447" customWidth="1"/>
    <col min="1794" max="1794" width="6.33203125" style="447" customWidth="1"/>
    <col min="1795" max="1795" width="17.83203125" style="447"/>
    <col min="1796" max="1796" width="6.33203125" style="447" customWidth="1"/>
    <col min="1797" max="1797" width="20.5" style="447" customWidth="1"/>
    <col min="1798" max="1798" width="21.0546875" style="447" customWidth="1"/>
    <col min="1799" max="1799" width="19.44140625" style="447" customWidth="1"/>
    <col min="1800" max="1800" width="13.609375" style="447" customWidth="1"/>
    <col min="1801" max="1801" width="20.21875" style="447" customWidth="1"/>
    <col min="1802" max="1802" width="24" style="447" customWidth="1"/>
    <col min="1803" max="1803" width="17.38671875" style="447" customWidth="1"/>
    <col min="1804" max="1804" width="18.88671875" style="447" customWidth="1"/>
    <col min="1805" max="1805" width="15" style="447" customWidth="1"/>
    <col min="1806" max="1806" width="9.71875" style="447" customWidth="1"/>
    <col min="1807" max="1807" width="8.609375" style="447" customWidth="1"/>
    <col min="1808" max="1811" width="9.71875" style="447" customWidth="1"/>
    <col min="1812" max="2049" width="8.609375" style="447" customWidth="1"/>
    <col min="2050" max="2050" width="6.33203125" style="447" customWidth="1"/>
    <col min="2051" max="2051" width="17.83203125" style="447"/>
    <col min="2052" max="2052" width="6.33203125" style="447" customWidth="1"/>
    <col min="2053" max="2053" width="20.5" style="447" customWidth="1"/>
    <col min="2054" max="2054" width="21.0546875" style="447" customWidth="1"/>
    <col min="2055" max="2055" width="19.44140625" style="447" customWidth="1"/>
    <col min="2056" max="2056" width="13.609375" style="447" customWidth="1"/>
    <col min="2057" max="2057" width="20.21875" style="447" customWidth="1"/>
    <col min="2058" max="2058" width="24" style="447" customWidth="1"/>
    <col min="2059" max="2059" width="17.38671875" style="447" customWidth="1"/>
    <col min="2060" max="2060" width="18.88671875" style="447" customWidth="1"/>
    <col min="2061" max="2061" width="15" style="447" customWidth="1"/>
    <col min="2062" max="2062" width="9.71875" style="447" customWidth="1"/>
    <col min="2063" max="2063" width="8.609375" style="447" customWidth="1"/>
    <col min="2064" max="2067" width="9.71875" style="447" customWidth="1"/>
    <col min="2068" max="2305" width="8.609375" style="447" customWidth="1"/>
    <col min="2306" max="2306" width="6.33203125" style="447" customWidth="1"/>
    <col min="2307" max="2307" width="17.83203125" style="447"/>
    <col min="2308" max="2308" width="6.33203125" style="447" customWidth="1"/>
    <col min="2309" max="2309" width="20.5" style="447" customWidth="1"/>
    <col min="2310" max="2310" width="21.0546875" style="447" customWidth="1"/>
    <col min="2311" max="2311" width="19.44140625" style="447" customWidth="1"/>
    <col min="2312" max="2312" width="13.609375" style="447" customWidth="1"/>
    <col min="2313" max="2313" width="20.21875" style="447" customWidth="1"/>
    <col min="2314" max="2314" width="24" style="447" customWidth="1"/>
    <col min="2315" max="2315" width="17.38671875" style="447" customWidth="1"/>
    <col min="2316" max="2316" width="18.88671875" style="447" customWidth="1"/>
    <col min="2317" max="2317" width="15" style="447" customWidth="1"/>
    <col min="2318" max="2318" width="9.71875" style="447" customWidth="1"/>
    <col min="2319" max="2319" width="8.609375" style="447" customWidth="1"/>
    <col min="2320" max="2323" width="9.71875" style="447" customWidth="1"/>
    <col min="2324" max="2561" width="8.609375" style="447" customWidth="1"/>
    <col min="2562" max="2562" width="6.33203125" style="447" customWidth="1"/>
    <col min="2563" max="2563" width="17.83203125" style="447"/>
    <col min="2564" max="2564" width="6.33203125" style="447" customWidth="1"/>
    <col min="2565" max="2565" width="20.5" style="447" customWidth="1"/>
    <col min="2566" max="2566" width="21.0546875" style="447" customWidth="1"/>
    <col min="2567" max="2567" width="19.44140625" style="447" customWidth="1"/>
    <col min="2568" max="2568" width="13.609375" style="447" customWidth="1"/>
    <col min="2569" max="2569" width="20.21875" style="447" customWidth="1"/>
    <col min="2570" max="2570" width="24" style="447" customWidth="1"/>
    <col min="2571" max="2571" width="17.38671875" style="447" customWidth="1"/>
    <col min="2572" max="2572" width="18.88671875" style="447" customWidth="1"/>
    <col min="2573" max="2573" width="15" style="447" customWidth="1"/>
    <col min="2574" max="2574" width="9.71875" style="447" customWidth="1"/>
    <col min="2575" max="2575" width="8.609375" style="447" customWidth="1"/>
    <col min="2576" max="2579" width="9.71875" style="447" customWidth="1"/>
    <col min="2580" max="2817" width="8.609375" style="447" customWidth="1"/>
    <col min="2818" max="2818" width="6.33203125" style="447" customWidth="1"/>
    <col min="2819" max="2819" width="17.83203125" style="447"/>
    <col min="2820" max="2820" width="6.33203125" style="447" customWidth="1"/>
    <col min="2821" max="2821" width="20.5" style="447" customWidth="1"/>
    <col min="2822" max="2822" width="21.0546875" style="447" customWidth="1"/>
    <col min="2823" max="2823" width="19.44140625" style="447" customWidth="1"/>
    <col min="2824" max="2824" width="13.609375" style="447" customWidth="1"/>
    <col min="2825" max="2825" width="20.21875" style="447" customWidth="1"/>
    <col min="2826" max="2826" width="24" style="447" customWidth="1"/>
    <col min="2827" max="2827" width="17.38671875" style="447" customWidth="1"/>
    <col min="2828" max="2828" width="18.88671875" style="447" customWidth="1"/>
    <col min="2829" max="2829" width="15" style="447" customWidth="1"/>
    <col min="2830" max="2830" width="9.71875" style="447" customWidth="1"/>
    <col min="2831" max="2831" width="8.609375" style="447" customWidth="1"/>
    <col min="2832" max="2835" width="9.71875" style="447" customWidth="1"/>
    <col min="2836" max="3073" width="8.609375" style="447" customWidth="1"/>
    <col min="3074" max="3074" width="6.33203125" style="447" customWidth="1"/>
    <col min="3075" max="3075" width="17.83203125" style="447"/>
    <col min="3076" max="3076" width="6.33203125" style="447" customWidth="1"/>
    <col min="3077" max="3077" width="20.5" style="447" customWidth="1"/>
    <col min="3078" max="3078" width="21.0546875" style="447" customWidth="1"/>
    <col min="3079" max="3079" width="19.44140625" style="447" customWidth="1"/>
    <col min="3080" max="3080" width="13.609375" style="447" customWidth="1"/>
    <col min="3081" max="3081" width="20.21875" style="447" customWidth="1"/>
    <col min="3082" max="3082" width="24" style="447" customWidth="1"/>
    <col min="3083" max="3083" width="17.38671875" style="447" customWidth="1"/>
    <col min="3084" max="3084" width="18.88671875" style="447" customWidth="1"/>
    <col min="3085" max="3085" width="15" style="447" customWidth="1"/>
    <col min="3086" max="3086" width="9.71875" style="447" customWidth="1"/>
    <col min="3087" max="3087" width="8.609375" style="447" customWidth="1"/>
    <col min="3088" max="3091" width="9.71875" style="447" customWidth="1"/>
    <col min="3092" max="3329" width="8.609375" style="447" customWidth="1"/>
    <col min="3330" max="3330" width="6.33203125" style="447" customWidth="1"/>
    <col min="3331" max="3331" width="17.83203125" style="447"/>
    <col min="3332" max="3332" width="6.33203125" style="447" customWidth="1"/>
    <col min="3333" max="3333" width="20.5" style="447" customWidth="1"/>
    <col min="3334" max="3334" width="21.0546875" style="447" customWidth="1"/>
    <col min="3335" max="3335" width="19.44140625" style="447" customWidth="1"/>
    <col min="3336" max="3336" width="13.609375" style="447" customWidth="1"/>
    <col min="3337" max="3337" width="20.21875" style="447" customWidth="1"/>
    <col min="3338" max="3338" width="24" style="447" customWidth="1"/>
    <col min="3339" max="3339" width="17.38671875" style="447" customWidth="1"/>
    <col min="3340" max="3340" width="18.88671875" style="447" customWidth="1"/>
    <col min="3341" max="3341" width="15" style="447" customWidth="1"/>
    <col min="3342" max="3342" width="9.71875" style="447" customWidth="1"/>
    <col min="3343" max="3343" width="8.609375" style="447" customWidth="1"/>
    <col min="3344" max="3347" width="9.71875" style="447" customWidth="1"/>
    <col min="3348" max="3585" width="8.609375" style="447" customWidth="1"/>
    <col min="3586" max="3586" width="6.33203125" style="447" customWidth="1"/>
    <col min="3587" max="3587" width="17.83203125" style="447"/>
    <col min="3588" max="3588" width="6.33203125" style="447" customWidth="1"/>
    <col min="3589" max="3589" width="20.5" style="447" customWidth="1"/>
    <col min="3590" max="3590" width="21.0546875" style="447" customWidth="1"/>
    <col min="3591" max="3591" width="19.44140625" style="447" customWidth="1"/>
    <col min="3592" max="3592" width="13.609375" style="447" customWidth="1"/>
    <col min="3593" max="3593" width="20.21875" style="447" customWidth="1"/>
    <col min="3594" max="3594" width="24" style="447" customWidth="1"/>
    <col min="3595" max="3595" width="17.38671875" style="447" customWidth="1"/>
    <col min="3596" max="3596" width="18.88671875" style="447" customWidth="1"/>
    <col min="3597" max="3597" width="15" style="447" customWidth="1"/>
    <col min="3598" max="3598" width="9.71875" style="447" customWidth="1"/>
    <col min="3599" max="3599" width="8.609375" style="447" customWidth="1"/>
    <col min="3600" max="3603" width="9.71875" style="447" customWidth="1"/>
    <col min="3604" max="3841" width="8.609375" style="447" customWidth="1"/>
    <col min="3842" max="3842" width="6.33203125" style="447" customWidth="1"/>
    <col min="3843" max="3843" width="17.83203125" style="447"/>
    <col min="3844" max="3844" width="6.33203125" style="447" customWidth="1"/>
    <col min="3845" max="3845" width="20.5" style="447" customWidth="1"/>
    <col min="3846" max="3846" width="21.0546875" style="447" customWidth="1"/>
    <col min="3847" max="3847" width="19.44140625" style="447" customWidth="1"/>
    <col min="3848" max="3848" width="13.609375" style="447" customWidth="1"/>
    <col min="3849" max="3849" width="20.21875" style="447" customWidth="1"/>
    <col min="3850" max="3850" width="24" style="447" customWidth="1"/>
    <col min="3851" max="3851" width="17.38671875" style="447" customWidth="1"/>
    <col min="3852" max="3852" width="18.88671875" style="447" customWidth="1"/>
    <col min="3853" max="3853" width="15" style="447" customWidth="1"/>
    <col min="3854" max="3854" width="9.71875" style="447" customWidth="1"/>
    <col min="3855" max="3855" width="8.609375" style="447" customWidth="1"/>
    <col min="3856" max="3859" width="9.71875" style="447" customWidth="1"/>
    <col min="3860" max="4097" width="8.609375" style="447" customWidth="1"/>
    <col min="4098" max="4098" width="6.33203125" style="447" customWidth="1"/>
    <col min="4099" max="4099" width="17.83203125" style="447"/>
    <col min="4100" max="4100" width="6.33203125" style="447" customWidth="1"/>
    <col min="4101" max="4101" width="20.5" style="447" customWidth="1"/>
    <col min="4102" max="4102" width="21.0546875" style="447" customWidth="1"/>
    <col min="4103" max="4103" width="19.44140625" style="447" customWidth="1"/>
    <col min="4104" max="4104" width="13.609375" style="447" customWidth="1"/>
    <col min="4105" max="4105" width="20.21875" style="447" customWidth="1"/>
    <col min="4106" max="4106" width="24" style="447" customWidth="1"/>
    <col min="4107" max="4107" width="17.38671875" style="447" customWidth="1"/>
    <col min="4108" max="4108" width="18.88671875" style="447" customWidth="1"/>
    <col min="4109" max="4109" width="15" style="447" customWidth="1"/>
    <col min="4110" max="4110" width="9.71875" style="447" customWidth="1"/>
    <col min="4111" max="4111" width="8.609375" style="447" customWidth="1"/>
    <col min="4112" max="4115" width="9.71875" style="447" customWidth="1"/>
    <col min="4116" max="4353" width="8.609375" style="447" customWidth="1"/>
    <col min="4354" max="4354" width="6.33203125" style="447" customWidth="1"/>
    <col min="4355" max="4355" width="17.83203125" style="447"/>
    <col min="4356" max="4356" width="6.33203125" style="447" customWidth="1"/>
    <col min="4357" max="4357" width="20.5" style="447" customWidth="1"/>
    <col min="4358" max="4358" width="21.0546875" style="447" customWidth="1"/>
    <col min="4359" max="4359" width="19.44140625" style="447" customWidth="1"/>
    <col min="4360" max="4360" width="13.609375" style="447" customWidth="1"/>
    <col min="4361" max="4361" width="20.21875" style="447" customWidth="1"/>
    <col min="4362" max="4362" width="24" style="447" customWidth="1"/>
    <col min="4363" max="4363" width="17.38671875" style="447" customWidth="1"/>
    <col min="4364" max="4364" width="18.88671875" style="447" customWidth="1"/>
    <col min="4365" max="4365" width="15" style="447" customWidth="1"/>
    <col min="4366" max="4366" width="9.71875" style="447" customWidth="1"/>
    <col min="4367" max="4367" width="8.609375" style="447" customWidth="1"/>
    <col min="4368" max="4371" width="9.71875" style="447" customWidth="1"/>
    <col min="4372" max="4609" width="8.609375" style="447" customWidth="1"/>
    <col min="4610" max="4610" width="6.33203125" style="447" customWidth="1"/>
    <col min="4611" max="4611" width="17.83203125" style="447"/>
    <col min="4612" max="4612" width="6.33203125" style="447" customWidth="1"/>
    <col min="4613" max="4613" width="20.5" style="447" customWidth="1"/>
    <col min="4614" max="4614" width="21.0546875" style="447" customWidth="1"/>
    <col min="4615" max="4615" width="19.44140625" style="447" customWidth="1"/>
    <col min="4616" max="4616" width="13.609375" style="447" customWidth="1"/>
    <col min="4617" max="4617" width="20.21875" style="447" customWidth="1"/>
    <col min="4618" max="4618" width="24" style="447" customWidth="1"/>
    <col min="4619" max="4619" width="17.38671875" style="447" customWidth="1"/>
    <col min="4620" max="4620" width="18.88671875" style="447" customWidth="1"/>
    <col min="4621" max="4621" width="15" style="447" customWidth="1"/>
    <col min="4622" max="4622" width="9.71875" style="447" customWidth="1"/>
    <col min="4623" max="4623" width="8.609375" style="447" customWidth="1"/>
    <col min="4624" max="4627" width="9.71875" style="447" customWidth="1"/>
    <col min="4628" max="4865" width="8.609375" style="447" customWidth="1"/>
    <col min="4866" max="4866" width="6.33203125" style="447" customWidth="1"/>
    <col min="4867" max="4867" width="17.83203125" style="447"/>
    <col min="4868" max="4868" width="6.33203125" style="447" customWidth="1"/>
    <col min="4869" max="4869" width="20.5" style="447" customWidth="1"/>
    <col min="4870" max="4870" width="21.0546875" style="447" customWidth="1"/>
    <col min="4871" max="4871" width="19.44140625" style="447" customWidth="1"/>
    <col min="4872" max="4872" width="13.609375" style="447" customWidth="1"/>
    <col min="4873" max="4873" width="20.21875" style="447" customWidth="1"/>
    <col min="4874" max="4874" width="24" style="447" customWidth="1"/>
    <col min="4875" max="4875" width="17.38671875" style="447" customWidth="1"/>
    <col min="4876" max="4876" width="18.88671875" style="447" customWidth="1"/>
    <col min="4877" max="4877" width="15" style="447" customWidth="1"/>
    <col min="4878" max="4878" width="9.71875" style="447" customWidth="1"/>
    <col min="4879" max="4879" width="8.609375" style="447" customWidth="1"/>
    <col min="4880" max="4883" width="9.71875" style="447" customWidth="1"/>
    <col min="4884" max="5121" width="8.609375" style="447" customWidth="1"/>
    <col min="5122" max="5122" width="6.33203125" style="447" customWidth="1"/>
    <col min="5123" max="5123" width="17.83203125" style="447"/>
    <col min="5124" max="5124" width="6.33203125" style="447" customWidth="1"/>
    <col min="5125" max="5125" width="20.5" style="447" customWidth="1"/>
    <col min="5126" max="5126" width="21.0546875" style="447" customWidth="1"/>
    <col min="5127" max="5127" width="19.44140625" style="447" customWidth="1"/>
    <col min="5128" max="5128" width="13.609375" style="447" customWidth="1"/>
    <col min="5129" max="5129" width="20.21875" style="447" customWidth="1"/>
    <col min="5130" max="5130" width="24" style="447" customWidth="1"/>
    <col min="5131" max="5131" width="17.38671875" style="447" customWidth="1"/>
    <col min="5132" max="5132" width="18.88671875" style="447" customWidth="1"/>
    <col min="5133" max="5133" width="15" style="447" customWidth="1"/>
    <col min="5134" max="5134" width="9.71875" style="447" customWidth="1"/>
    <col min="5135" max="5135" width="8.609375" style="447" customWidth="1"/>
    <col min="5136" max="5139" width="9.71875" style="447" customWidth="1"/>
    <col min="5140" max="5377" width="8.609375" style="447" customWidth="1"/>
    <col min="5378" max="5378" width="6.33203125" style="447" customWidth="1"/>
    <col min="5379" max="5379" width="17.83203125" style="447"/>
    <col min="5380" max="5380" width="6.33203125" style="447" customWidth="1"/>
    <col min="5381" max="5381" width="20.5" style="447" customWidth="1"/>
    <col min="5382" max="5382" width="21.0546875" style="447" customWidth="1"/>
    <col min="5383" max="5383" width="19.44140625" style="447" customWidth="1"/>
    <col min="5384" max="5384" width="13.609375" style="447" customWidth="1"/>
    <col min="5385" max="5385" width="20.21875" style="447" customWidth="1"/>
    <col min="5386" max="5386" width="24" style="447" customWidth="1"/>
    <col min="5387" max="5387" width="17.38671875" style="447" customWidth="1"/>
    <col min="5388" max="5388" width="18.88671875" style="447" customWidth="1"/>
    <col min="5389" max="5389" width="15" style="447" customWidth="1"/>
    <col min="5390" max="5390" width="9.71875" style="447" customWidth="1"/>
    <col min="5391" max="5391" width="8.609375" style="447" customWidth="1"/>
    <col min="5392" max="5395" width="9.71875" style="447" customWidth="1"/>
    <col min="5396" max="5633" width="8.609375" style="447" customWidth="1"/>
    <col min="5634" max="5634" width="6.33203125" style="447" customWidth="1"/>
    <col min="5635" max="5635" width="17.83203125" style="447"/>
    <col min="5636" max="5636" width="6.33203125" style="447" customWidth="1"/>
    <col min="5637" max="5637" width="20.5" style="447" customWidth="1"/>
    <col min="5638" max="5638" width="21.0546875" style="447" customWidth="1"/>
    <col min="5639" max="5639" width="19.44140625" style="447" customWidth="1"/>
    <col min="5640" max="5640" width="13.609375" style="447" customWidth="1"/>
    <col min="5641" max="5641" width="20.21875" style="447" customWidth="1"/>
    <col min="5642" max="5642" width="24" style="447" customWidth="1"/>
    <col min="5643" max="5643" width="17.38671875" style="447" customWidth="1"/>
    <col min="5644" max="5644" width="18.88671875" style="447" customWidth="1"/>
    <col min="5645" max="5645" width="15" style="447" customWidth="1"/>
    <col min="5646" max="5646" width="9.71875" style="447" customWidth="1"/>
    <col min="5647" max="5647" width="8.609375" style="447" customWidth="1"/>
    <col min="5648" max="5651" width="9.71875" style="447" customWidth="1"/>
    <col min="5652" max="5889" width="8.609375" style="447" customWidth="1"/>
    <col min="5890" max="5890" width="6.33203125" style="447" customWidth="1"/>
    <col min="5891" max="5891" width="17.83203125" style="447"/>
    <col min="5892" max="5892" width="6.33203125" style="447" customWidth="1"/>
    <col min="5893" max="5893" width="20.5" style="447" customWidth="1"/>
    <col min="5894" max="5894" width="21.0546875" style="447" customWidth="1"/>
    <col min="5895" max="5895" width="19.44140625" style="447" customWidth="1"/>
    <col min="5896" max="5896" width="13.609375" style="447" customWidth="1"/>
    <col min="5897" max="5897" width="20.21875" style="447" customWidth="1"/>
    <col min="5898" max="5898" width="24" style="447" customWidth="1"/>
    <col min="5899" max="5899" width="17.38671875" style="447" customWidth="1"/>
    <col min="5900" max="5900" width="18.88671875" style="447" customWidth="1"/>
    <col min="5901" max="5901" width="15" style="447" customWidth="1"/>
    <col min="5902" max="5902" width="9.71875" style="447" customWidth="1"/>
    <col min="5903" max="5903" width="8.609375" style="447" customWidth="1"/>
    <col min="5904" max="5907" width="9.71875" style="447" customWidth="1"/>
    <col min="5908" max="6145" width="8.609375" style="447" customWidth="1"/>
    <col min="6146" max="6146" width="6.33203125" style="447" customWidth="1"/>
    <col min="6147" max="6147" width="17.83203125" style="447"/>
    <col min="6148" max="6148" width="6.33203125" style="447" customWidth="1"/>
    <col min="6149" max="6149" width="20.5" style="447" customWidth="1"/>
    <col min="6150" max="6150" width="21.0546875" style="447" customWidth="1"/>
    <col min="6151" max="6151" width="19.44140625" style="447" customWidth="1"/>
    <col min="6152" max="6152" width="13.609375" style="447" customWidth="1"/>
    <col min="6153" max="6153" width="20.21875" style="447" customWidth="1"/>
    <col min="6154" max="6154" width="24" style="447" customWidth="1"/>
    <col min="6155" max="6155" width="17.38671875" style="447" customWidth="1"/>
    <col min="6156" max="6156" width="18.88671875" style="447" customWidth="1"/>
    <col min="6157" max="6157" width="15" style="447" customWidth="1"/>
    <col min="6158" max="6158" width="9.71875" style="447" customWidth="1"/>
    <col min="6159" max="6159" width="8.609375" style="447" customWidth="1"/>
    <col min="6160" max="6163" width="9.71875" style="447" customWidth="1"/>
    <col min="6164" max="6401" width="8.609375" style="447" customWidth="1"/>
    <col min="6402" max="6402" width="6.33203125" style="447" customWidth="1"/>
    <col min="6403" max="6403" width="17.83203125" style="447"/>
    <col min="6404" max="6404" width="6.33203125" style="447" customWidth="1"/>
    <col min="6405" max="6405" width="20.5" style="447" customWidth="1"/>
    <col min="6406" max="6406" width="21.0546875" style="447" customWidth="1"/>
    <col min="6407" max="6407" width="19.44140625" style="447" customWidth="1"/>
    <col min="6408" max="6408" width="13.609375" style="447" customWidth="1"/>
    <col min="6409" max="6409" width="20.21875" style="447" customWidth="1"/>
    <col min="6410" max="6410" width="24" style="447" customWidth="1"/>
    <col min="6411" max="6411" width="17.38671875" style="447" customWidth="1"/>
    <col min="6412" max="6412" width="18.88671875" style="447" customWidth="1"/>
    <col min="6413" max="6413" width="15" style="447" customWidth="1"/>
    <col min="6414" max="6414" width="9.71875" style="447" customWidth="1"/>
    <col min="6415" max="6415" width="8.609375" style="447" customWidth="1"/>
    <col min="6416" max="6419" width="9.71875" style="447" customWidth="1"/>
    <col min="6420" max="6657" width="8.609375" style="447" customWidth="1"/>
    <col min="6658" max="6658" width="6.33203125" style="447" customWidth="1"/>
    <col min="6659" max="6659" width="17.83203125" style="447"/>
    <col min="6660" max="6660" width="6.33203125" style="447" customWidth="1"/>
    <col min="6661" max="6661" width="20.5" style="447" customWidth="1"/>
    <col min="6662" max="6662" width="21.0546875" style="447" customWidth="1"/>
    <col min="6663" max="6663" width="19.44140625" style="447" customWidth="1"/>
    <col min="6664" max="6664" width="13.609375" style="447" customWidth="1"/>
    <col min="6665" max="6665" width="20.21875" style="447" customWidth="1"/>
    <col min="6666" max="6666" width="24" style="447" customWidth="1"/>
    <col min="6667" max="6667" width="17.38671875" style="447" customWidth="1"/>
    <col min="6668" max="6668" width="18.88671875" style="447" customWidth="1"/>
    <col min="6669" max="6669" width="15" style="447" customWidth="1"/>
    <col min="6670" max="6670" width="9.71875" style="447" customWidth="1"/>
    <col min="6671" max="6671" width="8.609375" style="447" customWidth="1"/>
    <col min="6672" max="6675" width="9.71875" style="447" customWidth="1"/>
    <col min="6676" max="6913" width="8.609375" style="447" customWidth="1"/>
    <col min="6914" max="6914" width="6.33203125" style="447" customWidth="1"/>
    <col min="6915" max="6915" width="17.83203125" style="447"/>
    <col min="6916" max="6916" width="6.33203125" style="447" customWidth="1"/>
    <col min="6917" max="6917" width="20.5" style="447" customWidth="1"/>
    <col min="6918" max="6918" width="21.0546875" style="447" customWidth="1"/>
    <col min="6919" max="6919" width="19.44140625" style="447" customWidth="1"/>
    <col min="6920" max="6920" width="13.609375" style="447" customWidth="1"/>
    <col min="6921" max="6921" width="20.21875" style="447" customWidth="1"/>
    <col min="6922" max="6922" width="24" style="447" customWidth="1"/>
    <col min="6923" max="6923" width="17.38671875" style="447" customWidth="1"/>
    <col min="6924" max="6924" width="18.88671875" style="447" customWidth="1"/>
    <col min="6925" max="6925" width="15" style="447" customWidth="1"/>
    <col min="6926" max="6926" width="9.71875" style="447" customWidth="1"/>
    <col min="6927" max="6927" width="8.609375" style="447" customWidth="1"/>
    <col min="6928" max="6931" width="9.71875" style="447" customWidth="1"/>
    <col min="6932" max="7169" width="8.609375" style="447" customWidth="1"/>
    <col min="7170" max="7170" width="6.33203125" style="447" customWidth="1"/>
    <col min="7171" max="7171" width="17.83203125" style="447"/>
    <col min="7172" max="7172" width="6.33203125" style="447" customWidth="1"/>
    <col min="7173" max="7173" width="20.5" style="447" customWidth="1"/>
    <col min="7174" max="7174" width="21.0546875" style="447" customWidth="1"/>
    <col min="7175" max="7175" width="19.44140625" style="447" customWidth="1"/>
    <col min="7176" max="7176" width="13.609375" style="447" customWidth="1"/>
    <col min="7177" max="7177" width="20.21875" style="447" customWidth="1"/>
    <col min="7178" max="7178" width="24" style="447" customWidth="1"/>
    <col min="7179" max="7179" width="17.38671875" style="447" customWidth="1"/>
    <col min="7180" max="7180" width="18.88671875" style="447" customWidth="1"/>
    <col min="7181" max="7181" width="15" style="447" customWidth="1"/>
    <col min="7182" max="7182" width="9.71875" style="447" customWidth="1"/>
    <col min="7183" max="7183" width="8.609375" style="447" customWidth="1"/>
    <col min="7184" max="7187" width="9.71875" style="447" customWidth="1"/>
    <col min="7188" max="7425" width="8.609375" style="447" customWidth="1"/>
    <col min="7426" max="7426" width="6.33203125" style="447" customWidth="1"/>
    <col min="7427" max="7427" width="17.83203125" style="447"/>
    <col min="7428" max="7428" width="6.33203125" style="447" customWidth="1"/>
    <col min="7429" max="7429" width="20.5" style="447" customWidth="1"/>
    <col min="7430" max="7430" width="21.0546875" style="447" customWidth="1"/>
    <col min="7431" max="7431" width="19.44140625" style="447" customWidth="1"/>
    <col min="7432" max="7432" width="13.609375" style="447" customWidth="1"/>
    <col min="7433" max="7433" width="20.21875" style="447" customWidth="1"/>
    <col min="7434" max="7434" width="24" style="447" customWidth="1"/>
    <col min="7435" max="7435" width="17.38671875" style="447" customWidth="1"/>
    <col min="7436" max="7436" width="18.88671875" style="447" customWidth="1"/>
    <col min="7437" max="7437" width="15" style="447" customWidth="1"/>
    <col min="7438" max="7438" width="9.71875" style="447" customWidth="1"/>
    <col min="7439" max="7439" width="8.609375" style="447" customWidth="1"/>
    <col min="7440" max="7443" width="9.71875" style="447" customWidth="1"/>
    <col min="7444" max="7681" width="8.609375" style="447" customWidth="1"/>
    <col min="7682" max="7682" width="6.33203125" style="447" customWidth="1"/>
    <col min="7683" max="7683" width="17.83203125" style="447"/>
    <col min="7684" max="7684" width="6.33203125" style="447" customWidth="1"/>
    <col min="7685" max="7685" width="20.5" style="447" customWidth="1"/>
    <col min="7686" max="7686" width="21.0546875" style="447" customWidth="1"/>
    <col min="7687" max="7687" width="19.44140625" style="447" customWidth="1"/>
    <col min="7688" max="7688" width="13.609375" style="447" customWidth="1"/>
    <col min="7689" max="7689" width="20.21875" style="447" customWidth="1"/>
    <col min="7690" max="7690" width="24" style="447" customWidth="1"/>
    <col min="7691" max="7691" width="17.38671875" style="447" customWidth="1"/>
    <col min="7692" max="7692" width="18.88671875" style="447" customWidth="1"/>
    <col min="7693" max="7693" width="15" style="447" customWidth="1"/>
    <col min="7694" max="7694" width="9.71875" style="447" customWidth="1"/>
    <col min="7695" max="7695" width="8.609375" style="447" customWidth="1"/>
    <col min="7696" max="7699" width="9.71875" style="447" customWidth="1"/>
    <col min="7700" max="7937" width="8.609375" style="447" customWidth="1"/>
    <col min="7938" max="7938" width="6.33203125" style="447" customWidth="1"/>
    <col min="7939" max="7939" width="17.83203125" style="447"/>
    <col min="7940" max="7940" width="6.33203125" style="447" customWidth="1"/>
    <col min="7941" max="7941" width="20.5" style="447" customWidth="1"/>
    <col min="7942" max="7942" width="21.0546875" style="447" customWidth="1"/>
    <col min="7943" max="7943" width="19.44140625" style="447" customWidth="1"/>
    <col min="7944" max="7944" width="13.609375" style="447" customWidth="1"/>
    <col min="7945" max="7945" width="20.21875" style="447" customWidth="1"/>
    <col min="7946" max="7946" width="24" style="447" customWidth="1"/>
    <col min="7947" max="7947" width="17.38671875" style="447" customWidth="1"/>
    <col min="7948" max="7948" width="18.88671875" style="447" customWidth="1"/>
    <col min="7949" max="7949" width="15" style="447" customWidth="1"/>
    <col min="7950" max="7950" width="9.71875" style="447" customWidth="1"/>
    <col min="7951" max="7951" width="8.609375" style="447" customWidth="1"/>
    <col min="7952" max="7955" width="9.71875" style="447" customWidth="1"/>
    <col min="7956" max="8193" width="8.609375" style="447" customWidth="1"/>
    <col min="8194" max="8194" width="6.33203125" style="447" customWidth="1"/>
    <col min="8195" max="8195" width="17.83203125" style="447"/>
    <col min="8196" max="8196" width="6.33203125" style="447" customWidth="1"/>
    <col min="8197" max="8197" width="20.5" style="447" customWidth="1"/>
    <col min="8198" max="8198" width="21.0546875" style="447" customWidth="1"/>
    <col min="8199" max="8199" width="19.44140625" style="447" customWidth="1"/>
    <col min="8200" max="8200" width="13.609375" style="447" customWidth="1"/>
    <col min="8201" max="8201" width="20.21875" style="447" customWidth="1"/>
    <col min="8202" max="8202" width="24" style="447" customWidth="1"/>
    <col min="8203" max="8203" width="17.38671875" style="447" customWidth="1"/>
    <col min="8204" max="8204" width="18.88671875" style="447" customWidth="1"/>
    <col min="8205" max="8205" width="15" style="447" customWidth="1"/>
    <col min="8206" max="8206" width="9.71875" style="447" customWidth="1"/>
    <col min="8207" max="8207" width="8.609375" style="447" customWidth="1"/>
    <col min="8208" max="8211" width="9.71875" style="447" customWidth="1"/>
    <col min="8212" max="8449" width="8.609375" style="447" customWidth="1"/>
    <col min="8450" max="8450" width="6.33203125" style="447" customWidth="1"/>
    <col min="8451" max="8451" width="17.83203125" style="447"/>
    <col min="8452" max="8452" width="6.33203125" style="447" customWidth="1"/>
    <col min="8453" max="8453" width="20.5" style="447" customWidth="1"/>
    <col min="8454" max="8454" width="21.0546875" style="447" customWidth="1"/>
    <col min="8455" max="8455" width="19.44140625" style="447" customWidth="1"/>
    <col min="8456" max="8456" width="13.609375" style="447" customWidth="1"/>
    <col min="8457" max="8457" width="20.21875" style="447" customWidth="1"/>
    <col min="8458" max="8458" width="24" style="447" customWidth="1"/>
    <col min="8459" max="8459" width="17.38671875" style="447" customWidth="1"/>
    <col min="8460" max="8460" width="18.88671875" style="447" customWidth="1"/>
    <col min="8461" max="8461" width="15" style="447" customWidth="1"/>
    <col min="8462" max="8462" width="9.71875" style="447" customWidth="1"/>
    <col min="8463" max="8463" width="8.609375" style="447" customWidth="1"/>
    <col min="8464" max="8467" width="9.71875" style="447" customWidth="1"/>
    <col min="8468" max="8705" width="8.609375" style="447" customWidth="1"/>
    <col min="8706" max="8706" width="6.33203125" style="447" customWidth="1"/>
    <col min="8707" max="8707" width="17.83203125" style="447"/>
    <col min="8708" max="8708" width="6.33203125" style="447" customWidth="1"/>
    <col min="8709" max="8709" width="20.5" style="447" customWidth="1"/>
    <col min="8710" max="8710" width="21.0546875" style="447" customWidth="1"/>
    <col min="8711" max="8711" width="19.44140625" style="447" customWidth="1"/>
    <col min="8712" max="8712" width="13.609375" style="447" customWidth="1"/>
    <col min="8713" max="8713" width="20.21875" style="447" customWidth="1"/>
    <col min="8714" max="8714" width="24" style="447" customWidth="1"/>
    <col min="8715" max="8715" width="17.38671875" style="447" customWidth="1"/>
    <col min="8716" max="8716" width="18.88671875" style="447" customWidth="1"/>
    <col min="8717" max="8717" width="15" style="447" customWidth="1"/>
    <col min="8718" max="8718" width="9.71875" style="447" customWidth="1"/>
    <col min="8719" max="8719" width="8.609375" style="447" customWidth="1"/>
    <col min="8720" max="8723" width="9.71875" style="447" customWidth="1"/>
    <col min="8724" max="8961" width="8.609375" style="447" customWidth="1"/>
    <col min="8962" max="8962" width="6.33203125" style="447" customWidth="1"/>
    <col min="8963" max="8963" width="17.83203125" style="447"/>
    <col min="8964" max="8964" width="6.33203125" style="447" customWidth="1"/>
    <col min="8965" max="8965" width="20.5" style="447" customWidth="1"/>
    <col min="8966" max="8966" width="21.0546875" style="447" customWidth="1"/>
    <col min="8967" max="8967" width="19.44140625" style="447" customWidth="1"/>
    <col min="8968" max="8968" width="13.609375" style="447" customWidth="1"/>
    <col min="8969" max="8969" width="20.21875" style="447" customWidth="1"/>
    <col min="8970" max="8970" width="24" style="447" customWidth="1"/>
    <col min="8971" max="8971" width="17.38671875" style="447" customWidth="1"/>
    <col min="8972" max="8972" width="18.88671875" style="447" customWidth="1"/>
    <col min="8973" max="8973" width="15" style="447" customWidth="1"/>
    <col min="8974" max="8974" width="9.71875" style="447" customWidth="1"/>
    <col min="8975" max="8975" width="8.609375" style="447" customWidth="1"/>
    <col min="8976" max="8979" width="9.71875" style="447" customWidth="1"/>
    <col min="8980" max="9217" width="8.609375" style="447" customWidth="1"/>
    <col min="9218" max="9218" width="6.33203125" style="447" customWidth="1"/>
    <col min="9219" max="9219" width="17.83203125" style="447"/>
    <col min="9220" max="9220" width="6.33203125" style="447" customWidth="1"/>
    <col min="9221" max="9221" width="20.5" style="447" customWidth="1"/>
    <col min="9222" max="9222" width="21.0546875" style="447" customWidth="1"/>
    <col min="9223" max="9223" width="19.44140625" style="447" customWidth="1"/>
    <col min="9224" max="9224" width="13.609375" style="447" customWidth="1"/>
    <col min="9225" max="9225" width="20.21875" style="447" customWidth="1"/>
    <col min="9226" max="9226" width="24" style="447" customWidth="1"/>
    <col min="9227" max="9227" width="17.38671875" style="447" customWidth="1"/>
    <col min="9228" max="9228" width="18.88671875" style="447" customWidth="1"/>
    <col min="9229" max="9229" width="15" style="447" customWidth="1"/>
    <col min="9230" max="9230" width="9.71875" style="447" customWidth="1"/>
    <col min="9231" max="9231" width="8.609375" style="447" customWidth="1"/>
    <col min="9232" max="9235" width="9.71875" style="447" customWidth="1"/>
    <col min="9236" max="9473" width="8.609375" style="447" customWidth="1"/>
    <col min="9474" max="9474" width="6.33203125" style="447" customWidth="1"/>
    <col min="9475" max="9475" width="17.83203125" style="447"/>
    <col min="9476" max="9476" width="6.33203125" style="447" customWidth="1"/>
    <col min="9477" max="9477" width="20.5" style="447" customWidth="1"/>
    <col min="9478" max="9478" width="21.0546875" style="447" customWidth="1"/>
    <col min="9479" max="9479" width="19.44140625" style="447" customWidth="1"/>
    <col min="9480" max="9480" width="13.609375" style="447" customWidth="1"/>
    <col min="9481" max="9481" width="20.21875" style="447" customWidth="1"/>
    <col min="9482" max="9482" width="24" style="447" customWidth="1"/>
    <col min="9483" max="9483" width="17.38671875" style="447" customWidth="1"/>
    <col min="9484" max="9484" width="18.88671875" style="447" customWidth="1"/>
    <col min="9485" max="9485" width="15" style="447" customWidth="1"/>
    <col min="9486" max="9486" width="9.71875" style="447" customWidth="1"/>
    <col min="9487" max="9487" width="8.609375" style="447" customWidth="1"/>
    <col min="9488" max="9491" width="9.71875" style="447" customWidth="1"/>
    <col min="9492" max="9729" width="8.609375" style="447" customWidth="1"/>
    <col min="9730" max="9730" width="6.33203125" style="447" customWidth="1"/>
    <col min="9731" max="9731" width="17.83203125" style="447"/>
    <col min="9732" max="9732" width="6.33203125" style="447" customWidth="1"/>
    <col min="9733" max="9733" width="20.5" style="447" customWidth="1"/>
    <col min="9734" max="9734" width="21.0546875" style="447" customWidth="1"/>
    <col min="9735" max="9735" width="19.44140625" style="447" customWidth="1"/>
    <col min="9736" max="9736" width="13.609375" style="447" customWidth="1"/>
    <col min="9737" max="9737" width="20.21875" style="447" customWidth="1"/>
    <col min="9738" max="9738" width="24" style="447" customWidth="1"/>
    <col min="9739" max="9739" width="17.38671875" style="447" customWidth="1"/>
    <col min="9740" max="9740" width="18.88671875" style="447" customWidth="1"/>
    <col min="9741" max="9741" width="15" style="447" customWidth="1"/>
    <col min="9742" max="9742" width="9.71875" style="447" customWidth="1"/>
    <col min="9743" max="9743" width="8.609375" style="447" customWidth="1"/>
    <col min="9744" max="9747" width="9.71875" style="447" customWidth="1"/>
    <col min="9748" max="9985" width="8.609375" style="447" customWidth="1"/>
    <col min="9986" max="9986" width="6.33203125" style="447" customWidth="1"/>
    <col min="9987" max="9987" width="17.83203125" style="447"/>
    <col min="9988" max="9988" width="6.33203125" style="447" customWidth="1"/>
    <col min="9989" max="9989" width="20.5" style="447" customWidth="1"/>
    <col min="9990" max="9990" width="21.0546875" style="447" customWidth="1"/>
    <col min="9991" max="9991" width="19.44140625" style="447" customWidth="1"/>
    <col min="9992" max="9992" width="13.609375" style="447" customWidth="1"/>
    <col min="9993" max="9993" width="20.21875" style="447" customWidth="1"/>
    <col min="9994" max="9994" width="24" style="447" customWidth="1"/>
    <col min="9995" max="9995" width="17.38671875" style="447" customWidth="1"/>
    <col min="9996" max="9996" width="18.88671875" style="447" customWidth="1"/>
    <col min="9997" max="9997" width="15" style="447" customWidth="1"/>
    <col min="9998" max="9998" width="9.71875" style="447" customWidth="1"/>
    <col min="9999" max="9999" width="8.609375" style="447" customWidth="1"/>
    <col min="10000" max="10003" width="9.71875" style="447" customWidth="1"/>
    <col min="10004" max="10241" width="8.609375" style="447" customWidth="1"/>
    <col min="10242" max="10242" width="6.33203125" style="447" customWidth="1"/>
    <col min="10243" max="10243" width="17.83203125" style="447"/>
    <col min="10244" max="10244" width="6.33203125" style="447" customWidth="1"/>
    <col min="10245" max="10245" width="20.5" style="447" customWidth="1"/>
    <col min="10246" max="10246" width="21.0546875" style="447" customWidth="1"/>
    <col min="10247" max="10247" width="19.44140625" style="447" customWidth="1"/>
    <col min="10248" max="10248" width="13.609375" style="447" customWidth="1"/>
    <col min="10249" max="10249" width="20.21875" style="447" customWidth="1"/>
    <col min="10250" max="10250" width="24" style="447" customWidth="1"/>
    <col min="10251" max="10251" width="17.38671875" style="447" customWidth="1"/>
    <col min="10252" max="10252" width="18.88671875" style="447" customWidth="1"/>
    <col min="10253" max="10253" width="15" style="447" customWidth="1"/>
    <col min="10254" max="10254" width="9.71875" style="447" customWidth="1"/>
    <col min="10255" max="10255" width="8.609375" style="447" customWidth="1"/>
    <col min="10256" max="10259" width="9.71875" style="447" customWidth="1"/>
    <col min="10260" max="10497" width="8.609375" style="447" customWidth="1"/>
    <col min="10498" max="10498" width="6.33203125" style="447" customWidth="1"/>
    <col min="10499" max="10499" width="17.83203125" style="447"/>
    <col min="10500" max="10500" width="6.33203125" style="447" customWidth="1"/>
    <col min="10501" max="10501" width="20.5" style="447" customWidth="1"/>
    <col min="10502" max="10502" width="21.0546875" style="447" customWidth="1"/>
    <col min="10503" max="10503" width="19.44140625" style="447" customWidth="1"/>
    <col min="10504" max="10504" width="13.609375" style="447" customWidth="1"/>
    <col min="10505" max="10505" width="20.21875" style="447" customWidth="1"/>
    <col min="10506" max="10506" width="24" style="447" customWidth="1"/>
    <col min="10507" max="10507" width="17.38671875" style="447" customWidth="1"/>
    <col min="10508" max="10508" width="18.88671875" style="447" customWidth="1"/>
    <col min="10509" max="10509" width="15" style="447" customWidth="1"/>
    <col min="10510" max="10510" width="9.71875" style="447" customWidth="1"/>
    <col min="10511" max="10511" width="8.609375" style="447" customWidth="1"/>
    <col min="10512" max="10515" width="9.71875" style="447" customWidth="1"/>
    <col min="10516" max="10753" width="8.609375" style="447" customWidth="1"/>
    <col min="10754" max="10754" width="6.33203125" style="447" customWidth="1"/>
    <col min="10755" max="10755" width="17.83203125" style="447"/>
    <col min="10756" max="10756" width="6.33203125" style="447" customWidth="1"/>
    <col min="10757" max="10757" width="20.5" style="447" customWidth="1"/>
    <col min="10758" max="10758" width="21.0546875" style="447" customWidth="1"/>
    <col min="10759" max="10759" width="19.44140625" style="447" customWidth="1"/>
    <col min="10760" max="10760" width="13.609375" style="447" customWidth="1"/>
    <col min="10761" max="10761" width="20.21875" style="447" customWidth="1"/>
    <col min="10762" max="10762" width="24" style="447" customWidth="1"/>
    <col min="10763" max="10763" width="17.38671875" style="447" customWidth="1"/>
    <col min="10764" max="10764" width="18.88671875" style="447" customWidth="1"/>
    <col min="10765" max="10765" width="15" style="447" customWidth="1"/>
    <col min="10766" max="10766" width="9.71875" style="447" customWidth="1"/>
    <col min="10767" max="10767" width="8.609375" style="447" customWidth="1"/>
    <col min="10768" max="10771" width="9.71875" style="447" customWidth="1"/>
    <col min="10772" max="11009" width="8.609375" style="447" customWidth="1"/>
    <col min="11010" max="11010" width="6.33203125" style="447" customWidth="1"/>
    <col min="11011" max="11011" width="17.83203125" style="447"/>
    <col min="11012" max="11012" width="6.33203125" style="447" customWidth="1"/>
    <col min="11013" max="11013" width="20.5" style="447" customWidth="1"/>
    <col min="11014" max="11014" width="21.0546875" style="447" customWidth="1"/>
    <col min="11015" max="11015" width="19.44140625" style="447" customWidth="1"/>
    <col min="11016" max="11016" width="13.609375" style="447" customWidth="1"/>
    <col min="11017" max="11017" width="20.21875" style="447" customWidth="1"/>
    <col min="11018" max="11018" width="24" style="447" customWidth="1"/>
    <col min="11019" max="11019" width="17.38671875" style="447" customWidth="1"/>
    <col min="11020" max="11020" width="18.88671875" style="447" customWidth="1"/>
    <col min="11021" max="11021" width="15" style="447" customWidth="1"/>
    <col min="11022" max="11022" width="9.71875" style="447" customWidth="1"/>
    <col min="11023" max="11023" width="8.609375" style="447" customWidth="1"/>
    <col min="11024" max="11027" width="9.71875" style="447" customWidth="1"/>
    <col min="11028" max="11265" width="8.609375" style="447" customWidth="1"/>
    <col min="11266" max="11266" width="6.33203125" style="447" customWidth="1"/>
    <col min="11267" max="11267" width="17.83203125" style="447"/>
    <col min="11268" max="11268" width="6.33203125" style="447" customWidth="1"/>
    <col min="11269" max="11269" width="20.5" style="447" customWidth="1"/>
    <col min="11270" max="11270" width="21.0546875" style="447" customWidth="1"/>
    <col min="11271" max="11271" width="19.44140625" style="447" customWidth="1"/>
    <col min="11272" max="11272" width="13.609375" style="447" customWidth="1"/>
    <col min="11273" max="11273" width="20.21875" style="447" customWidth="1"/>
    <col min="11274" max="11274" width="24" style="447" customWidth="1"/>
    <col min="11275" max="11275" width="17.38671875" style="447" customWidth="1"/>
    <col min="11276" max="11276" width="18.88671875" style="447" customWidth="1"/>
    <col min="11277" max="11277" width="15" style="447" customWidth="1"/>
    <col min="11278" max="11278" width="9.71875" style="447" customWidth="1"/>
    <col min="11279" max="11279" width="8.609375" style="447" customWidth="1"/>
    <col min="11280" max="11283" width="9.71875" style="447" customWidth="1"/>
    <col min="11284" max="11521" width="8.609375" style="447" customWidth="1"/>
    <col min="11522" max="11522" width="6.33203125" style="447" customWidth="1"/>
    <col min="11523" max="11523" width="17.83203125" style="447"/>
    <col min="11524" max="11524" width="6.33203125" style="447" customWidth="1"/>
    <col min="11525" max="11525" width="20.5" style="447" customWidth="1"/>
    <col min="11526" max="11526" width="21.0546875" style="447" customWidth="1"/>
    <col min="11527" max="11527" width="19.44140625" style="447" customWidth="1"/>
    <col min="11528" max="11528" width="13.609375" style="447" customWidth="1"/>
    <col min="11529" max="11529" width="20.21875" style="447" customWidth="1"/>
    <col min="11530" max="11530" width="24" style="447" customWidth="1"/>
    <col min="11531" max="11531" width="17.38671875" style="447" customWidth="1"/>
    <col min="11532" max="11532" width="18.88671875" style="447" customWidth="1"/>
    <col min="11533" max="11533" width="15" style="447" customWidth="1"/>
    <col min="11534" max="11534" width="9.71875" style="447" customWidth="1"/>
    <col min="11535" max="11535" width="8.609375" style="447" customWidth="1"/>
    <col min="11536" max="11539" width="9.71875" style="447" customWidth="1"/>
    <col min="11540" max="11777" width="8.609375" style="447" customWidth="1"/>
    <col min="11778" max="11778" width="6.33203125" style="447" customWidth="1"/>
    <col min="11779" max="11779" width="17.83203125" style="447"/>
    <col min="11780" max="11780" width="6.33203125" style="447" customWidth="1"/>
    <col min="11781" max="11781" width="20.5" style="447" customWidth="1"/>
    <col min="11782" max="11782" width="21.0546875" style="447" customWidth="1"/>
    <col min="11783" max="11783" width="19.44140625" style="447" customWidth="1"/>
    <col min="11784" max="11784" width="13.609375" style="447" customWidth="1"/>
    <col min="11785" max="11785" width="20.21875" style="447" customWidth="1"/>
    <col min="11786" max="11786" width="24" style="447" customWidth="1"/>
    <col min="11787" max="11787" width="17.38671875" style="447" customWidth="1"/>
    <col min="11788" max="11788" width="18.88671875" style="447" customWidth="1"/>
    <col min="11789" max="11789" width="15" style="447" customWidth="1"/>
    <col min="11790" max="11790" width="9.71875" style="447" customWidth="1"/>
    <col min="11791" max="11791" width="8.609375" style="447" customWidth="1"/>
    <col min="11792" max="11795" width="9.71875" style="447" customWidth="1"/>
    <col min="11796" max="12033" width="8.609375" style="447" customWidth="1"/>
    <col min="12034" max="12034" width="6.33203125" style="447" customWidth="1"/>
    <col min="12035" max="12035" width="17.83203125" style="447"/>
    <col min="12036" max="12036" width="6.33203125" style="447" customWidth="1"/>
    <col min="12037" max="12037" width="20.5" style="447" customWidth="1"/>
    <col min="12038" max="12038" width="21.0546875" style="447" customWidth="1"/>
    <col min="12039" max="12039" width="19.44140625" style="447" customWidth="1"/>
    <col min="12040" max="12040" width="13.609375" style="447" customWidth="1"/>
    <col min="12041" max="12041" width="20.21875" style="447" customWidth="1"/>
    <col min="12042" max="12042" width="24" style="447" customWidth="1"/>
    <col min="12043" max="12043" width="17.38671875" style="447" customWidth="1"/>
    <col min="12044" max="12044" width="18.88671875" style="447" customWidth="1"/>
    <col min="12045" max="12045" width="15" style="447" customWidth="1"/>
    <col min="12046" max="12046" width="9.71875" style="447" customWidth="1"/>
    <col min="12047" max="12047" width="8.609375" style="447" customWidth="1"/>
    <col min="12048" max="12051" width="9.71875" style="447" customWidth="1"/>
    <col min="12052" max="12289" width="8.609375" style="447" customWidth="1"/>
    <col min="12290" max="12290" width="6.33203125" style="447" customWidth="1"/>
    <col min="12291" max="12291" width="17.83203125" style="447"/>
    <col min="12292" max="12292" width="6.33203125" style="447" customWidth="1"/>
    <col min="12293" max="12293" width="20.5" style="447" customWidth="1"/>
    <col min="12294" max="12294" width="21.0546875" style="447" customWidth="1"/>
    <col min="12295" max="12295" width="19.44140625" style="447" customWidth="1"/>
    <col min="12296" max="12296" width="13.609375" style="447" customWidth="1"/>
    <col min="12297" max="12297" width="20.21875" style="447" customWidth="1"/>
    <col min="12298" max="12298" width="24" style="447" customWidth="1"/>
    <col min="12299" max="12299" width="17.38671875" style="447" customWidth="1"/>
    <col min="12300" max="12300" width="18.88671875" style="447" customWidth="1"/>
    <col min="12301" max="12301" width="15" style="447" customWidth="1"/>
    <col min="12302" max="12302" width="9.71875" style="447" customWidth="1"/>
    <col min="12303" max="12303" width="8.609375" style="447" customWidth="1"/>
    <col min="12304" max="12307" width="9.71875" style="447" customWidth="1"/>
    <col min="12308" max="12545" width="8.609375" style="447" customWidth="1"/>
    <col min="12546" max="12546" width="6.33203125" style="447" customWidth="1"/>
    <col min="12547" max="12547" width="17.83203125" style="447"/>
    <col min="12548" max="12548" width="6.33203125" style="447" customWidth="1"/>
    <col min="12549" max="12549" width="20.5" style="447" customWidth="1"/>
    <col min="12550" max="12550" width="21.0546875" style="447" customWidth="1"/>
    <col min="12551" max="12551" width="19.44140625" style="447" customWidth="1"/>
    <col min="12552" max="12552" width="13.609375" style="447" customWidth="1"/>
    <col min="12553" max="12553" width="20.21875" style="447" customWidth="1"/>
    <col min="12554" max="12554" width="24" style="447" customWidth="1"/>
    <col min="12555" max="12555" width="17.38671875" style="447" customWidth="1"/>
    <col min="12556" max="12556" width="18.88671875" style="447" customWidth="1"/>
    <col min="12557" max="12557" width="15" style="447" customWidth="1"/>
    <col min="12558" max="12558" width="9.71875" style="447" customWidth="1"/>
    <col min="12559" max="12559" width="8.609375" style="447" customWidth="1"/>
    <col min="12560" max="12563" width="9.71875" style="447" customWidth="1"/>
    <col min="12564" max="12801" width="8.609375" style="447" customWidth="1"/>
    <col min="12802" max="12802" width="6.33203125" style="447" customWidth="1"/>
    <col min="12803" max="12803" width="17.83203125" style="447"/>
    <col min="12804" max="12804" width="6.33203125" style="447" customWidth="1"/>
    <col min="12805" max="12805" width="20.5" style="447" customWidth="1"/>
    <col min="12806" max="12806" width="21.0546875" style="447" customWidth="1"/>
    <col min="12807" max="12807" width="19.44140625" style="447" customWidth="1"/>
    <col min="12808" max="12808" width="13.609375" style="447" customWidth="1"/>
    <col min="12809" max="12809" width="20.21875" style="447" customWidth="1"/>
    <col min="12810" max="12810" width="24" style="447" customWidth="1"/>
    <col min="12811" max="12811" width="17.38671875" style="447" customWidth="1"/>
    <col min="12812" max="12812" width="18.88671875" style="447" customWidth="1"/>
    <col min="12813" max="12813" width="15" style="447" customWidth="1"/>
    <col min="12814" max="12814" width="9.71875" style="447" customWidth="1"/>
    <col min="12815" max="12815" width="8.609375" style="447" customWidth="1"/>
    <col min="12816" max="12819" width="9.71875" style="447" customWidth="1"/>
    <col min="12820" max="13057" width="8.609375" style="447" customWidth="1"/>
    <col min="13058" max="13058" width="6.33203125" style="447" customWidth="1"/>
    <col min="13059" max="13059" width="17.83203125" style="447"/>
    <col min="13060" max="13060" width="6.33203125" style="447" customWidth="1"/>
    <col min="13061" max="13061" width="20.5" style="447" customWidth="1"/>
    <col min="13062" max="13062" width="21.0546875" style="447" customWidth="1"/>
    <col min="13063" max="13063" width="19.44140625" style="447" customWidth="1"/>
    <col min="13064" max="13064" width="13.609375" style="447" customWidth="1"/>
    <col min="13065" max="13065" width="20.21875" style="447" customWidth="1"/>
    <col min="13066" max="13066" width="24" style="447" customWidth="1"/>
    <col min="13067" max="13067" width="17.38671875" style="447" customWidth="1"/>
    <col min="13068" max="13068" width="18.88671875" style="447" customWidth="1"/>
    <col min="13069" max="13069" width="15" style="447" customWidth="1"/>
    <col min="13070" max="13070" width="9.71875" style="447" customWidth="1"/>
    <col min="13071" max="13071" width="8.609375" style="447" customWidth="1"/>
    <col min="13072" max="13075" width="9.71875" style="447" customWidth="1"/>
    <col min="13076" max="13313" width="8.609375" style="447" customWidth="1"/>
    <col min="13314" max="13314" width="6.33203125" style="447" customWidth="1"/>
    <col min="13315" max="13315" width="17.83203125" style="447"/>
    <col min="13316" max="13316" width="6.33203125" style="447" customWidth="1"/>
    <col min="13317" max="13317" width="20.5" style="447" customWidth="1"/>
    <col min="13318" max="13318" width="21.0546875" style="447" customWidth="1"/>
    <col min="13319" max="13319" width="19.44140625" style="447" customWidth="1"/>
    <col min="13320" max="13320" width="13.609375" style="447" customWidth="1"/>
    <col min="13321" max="13321" width="20.21875" style="447" customWidth="1"/>
    <col min="13322" max="13322" width="24" style="447" customWidth="1"/>
    <col min="13323" max="13323" width="17.38671875" style="447" customWidth="1"/>
    <col min="13324" max="13324" width="18.88671875" style="447" customWidth="1"/>
    <col min="13325" max="13325" width="15" style="447" customWidth="1"/>
    <col min="13326" max="13326" width="9.71875" style="447" customWidth="1"/>
    <col min="13327" max="13327" width="8.609375" style="447" customWidth="1"/>
    <col min="13328" max="13331" width="9.71875" style="447" customWidth="1"/>
    <col min="13332" max="13569" width="8.609375" style="447" customWidth="1"/>
    <col min="13570" max="13570" width="6.33203125" style="447" customWidth="1"/>
    <col min="13571" max="13571" width="17.83203125" style="447"/>
    <col min="13572" max="13572" width="6.33203125" style="447" customWidth="1"/>
    <col min="13573" max="13573" width="20.5" style="447" customWidth="1"/>
    <col min="13574" max="13574" width="21.0546875" style="447" customWidth="1"/>
    <col min="13575" max="13575" width="19.44140625" style="447" customWidth="1"/>
    <col min="13576" max="13576" width="13.609375" style="447" customWidth="1"/>
    <col min="13577" max="13577" width="20.21875" style="447" customWidth="1"/>
    <col min="13578" max="13578" width="24" style="447" customWidth="1"/>
    <col min="13579" max="13579" width="17.38671875" style="447" customWidth="1"/>
    <col min="13580" max="13580" width="18.88671875" style="447" customWidth="1"/>
    <col min="13581" max="13581" width="15" style="447" customWidth="1"/>
    <col min="13582" max="13582" width="9.71875" style="447" customWidth="1"/>
    <col min="13583" max="13583" width="8.609375" style="447" customWidth="1"/>
    <col min="13584" max="13587" width="9.71875" style="447" customWidth="1"/>
    <col min="13588" max="13825" width="8.609375" style="447" customWidth="1"/>
    <col min="13826" max="13826" width="6.33203125" style="447" customWidth="1"/>
    <col min="13827" max="13827" width="17.83203125" style="447"/>
    <col min="13828" max="13828" width="6.33203125" style="447" customWidth="1"/>
    <col min="13829" max="13829" width="20.5" style="447" customWidth="1"/>
    <col min="13830" max="13830" width="21.0546875" style="447" customWidth="1"/>
    <col min="13831" max="13831" width="19.44140625" style="447" customWidth="1"/>
    <col min="13832" max="13832" width="13.609375" style="447" customWidth="1"/>
    <col min="13833" max="13833" width="20.21875" style="447" customWidth="1"/>
    <col min="13834" max="13834" width="24" style="447" customWidth="1"/>
    <col min="13835" max="13835" width="17.38671875" style="447" customWidth="1"/>
    <col min="13836" max="13836" width="18.88671875" style="447" customWidth="1"/>
    <col min="13837" max="13837" width="15" style="447" customWidth="1"/>
    <col min="13838" max="13838" width="9.71875" style="447" customWidth="1"/>
    <col min="13839" max="13839" width="8.609375" style="447" customWidth="1"/>
    <col min="13840" max="13843" width="9.71875" style="447" customWidth="1"/>
    <col min="13844" max="14081" width="8.609375" style="447" customWidth="1"/>
    <col min="14082" max="14082" width="6.33203125" style="447" customWidth="1"/>
    <col min="14083" max="14083" width="17.83203125" style="447"/>
    <col min="14084" max="14084" width="6.33203125" style="447" customWidth="1"/>
    <col min="14085" max="14085" width="20.5" style="447" customWidth="1"/>
    <col min="14086" max="14086" width="21.0546875" style="447" customWidth="1"/>
    <col min="14087" max="14087" width="19.44140625" style="447" customWidth="1"/>
    <col min="14088" max="14088" width="13.609375" style="447" customWidth="1"/>
    <col min="14089" max="14089" width="20.21875" style="447" customWidth="1"/>
    <col min="14090" max="14090" width="24" style="447" customWidth="1"/>
    <col min="14091" max="14091" width="17.38671875" style="447" customWidth="1"/>
    <col min="14092" max="14092" width="18.88671875" style="447" customWidth="1"/>
    <col min="14093" max="14093" width="15" style="447" customWidth="1"/>
    <col min="14094" max="14094" width="9.71875" style="447" customWidth="1"/>
    <col min="14095" max="14095" width="8.609375" style="447" customWidth="1"/>
    <col min="14096" max="14099" width="9.71875" style="447" customWidth="1"/>
    <col min="14100" max="14337" width="8.609375" style="447" customWidth="1"/>
    <col min="14338" max="14338" width="6.33203125" style="447" customWidth="1"/>
    <col min="14339" max="14339" width="17.83203125" style="447"/>
    <col min="14340" max="14340" width="6.33203125" style="447" customWidth="1"/>
    <col min="14341" max="14341" width="20.5" style="447" customWidth="1"/>
    <col min="14342" max="14342" width="21.0546875" style="447" customWidth="1"/>
    <col min="14343" max="14343" width="19.44140625" style="447" customWidth="1"/>
    <col min="14344" max="14344" width="13.609375" style="447" customWidth="1"/>
    <col min="14345" max="14345" width="20.21875" style="447" customWidth="1"/>
    <col min="14346" max="14346" width="24" style="447" customWidth="1"/>
    <col min="14347" max="14347" width="17.38671875" style="447" customWidth="1"/>
    <col min="14348" max="14348" width="18.88671875" style="447" customWidth="1"/>
    <col min="14349" max="14349" width="15" style="447" customWidth="1"/>
    <col min="14350" max="14350" width="9.71875" style="447" customWidth="1"/>
    <col min="14351" max="14351" width="8.609375" style="447" customWidth="1"/>
    <col min="14352" max="14355" width="9.71875" style="447" customWidth="1"/>
    <col min="14356" max="14593" width="8.609375" style="447" customWidth="1"/>
    <col min="14594" max="14594" width="6.33203125" style="447" customWidth="1"/>
    <col min="14595" max="14595" width="17.83203125" style="447"/>
    <col min="14596" max="14596" width="6.33203125" style="447" customWidth="1"/>
    <col min="14597" max="14597" width="20.5" style="447" customWidth="1"/>
    <col min="14598" max="14598" width="21.0546875" style="447" customWidth="1"/>
    <col min="14599" max="14599" width="19.44140625" style="447" customWidth="1"/>
    <col min="14600" max="14600" width="13.609375" style="447" customWidth="1"/>
    <col min="14601" max="14601" width="20.21875" style="447" customWidth="1"/>
    <col min="14602" max="14602" width="24" style="447" customWidth="1"/>
    <col min="14603" max="14603" width="17.38671875" style="447" customWidth="1"/>
    <col min="14604" max="14604" width="18.88671875" style="447" customWidth="1"/>
    <col min="14605" max="14605" width="15" style="447" customWidth="1"/>
    <col min="14606" max="14606" width="9.71875" style="447" customWidth="1"/>
    <col min="14607" max="14607" width="8.609375" style="447" customWidth="1"/>
    <col min="14608" max="14611" width="9.71875" style="447" customWidth="1"/>
    <col min="14612" max="14849" width="8.609375" style="447" customWidth="1"/>
    <col min="14850" max="14850" width="6.33203125" style="447" customWidth="1"/>
    <col min="14851" max="14851" width="17.83203125" style="447"/>
    <col min="14852" max="14852" width="6.33203125" style="447" customWidth="1"/>
    <col min="14853" max="14853" width="20.5" style="447" customWidth="1"/>
    <col min="14854" max="14854" width="21.0546875" style="447" customWidth="1"/>
    <col min="14855" max="14855" width="19.44140625" style="447" customWidth="1"/>
    <col min="14856" max="14856" width="13.609375" style="447" customWidth="1"/>
    <col min="14857" max="14857" width="20.21875" style="447" customWidth="1"/>
    <col min="14858" max="14858" width="24" style="447" customWidth="1"/>
    <col min="14859" max="14859" width="17.38671875" style="447" customWidth="1"/>
    <col min="14860" max="14860" width="18.88671875" style="447" customWidth="1"/>
    <col min="14861" max="14861" width="15" style="447" customWidth="1"/>
    <col min="14862" max="14862" width="9.71875" style="447" customWidth="1"/>
    <col min="14863" max="14863" width="8.609375" style="447" customWidth="1"/>
    <col min="14864" max="14867" width="9.71875" style="447" customWidth="1"/>
    <col min="14868" max="15105" width="8.609375" style="447" customWidth="1"/>
    <col min="15106" max="15106" width="6.33203125" style="447" customWidth="1"/>
    <col min="15107" max="15107" width="17.83203125" style="447"/>
    <col min="15108" max="15108" width="6.33203125" style="447" customWidth="1"/>
    <col min="15109" max="15109" width="20.5" style="447" customWidth="1"/>
    <col min="15110" max="15110" width="21.0546875" style="447" customWidth="1"/>
    <col min="15111" max="15111" width="19.44140625" style="447" customWidth="1"/>
    <col min="15112" max="15112" width="13.609375" style="447" customWidth="1"/>
    <col min="15113" max="15113" width="20.21875" style="447" customWidth="1"/>
    <col min="15114" max="15114" width="24" style="447" customWidth="1"/>
    <col min="15115" max="15115" width="17.38671875" style="447" customWidth="1"/>
    <col min="15116" max="15116" width="18.88671875" style="447" customWidth="1"/>
    <col min="15117" max="15117" width="15" style="447" customWidth="1"/>
    <col min="15118" max="15118" width="9.71875" style="447" customWidth="1"/>
    <col min="15119" max="15119" width="8.609375" style="447" customWidth="1"/>
    <col min="15120" max="15123" width="9.71875" style="447" customWidth="1"/>
    <col min="15124" max="15361" width="8.609375" style="447" customWidth="1"/>
    <col min="15362" max="15362" width="6.33203125" style="447" customWidth="1"/>
    <col min="15363" max="15363" width="17.83203125" style="447"/>
    <col min="15364" max="15364" width="6.33203125" style="447" customWidth="1"/>
    <col min="15365" max="15365" width="20.5" style="447" customWidth="1"/>
    <col min="15366" max="15366" width="21.0546875" style="447" customWidth="1"/>
    <col min="15367" max="15367" width="19.44140625" style="447" customWidth="1"/>
    <col min="15368" max="15368" width="13.609375" style="447" customWidth="1"/>
    <col min="15369" max="15369" width="20.21875" style="447" customWidth="1"/>
    <col min="15370" max="15370" width="24" style="447" customWidth="1"/>
    <col min="15371" max="15371" width="17.38671875" style="447" customWidth="1"/>
    <col min="15372" max="15372" width="18.88671875" style="447" customWidth="1"/>
    <col min="15373" max="15373" width="15" style="447" customWidth="1"/>
    <col min="15374" max="15374" width="9.71875" style="447" customWidth="1"/>
    <col min="15375" max="15375" width="8.609375" style="447" customWidth="1"/>
    <col min="15376" max="15379" width="9.71875" style="447" customWidth="1"/>
    <col min="15380" max="15617" width="8.609375" style="447" customWidth="1"/>
    <col min="15618" max="15618" width="6.33203125" style="447" customWidth="1"/>
    <col min="15619" max="15619" width="17.83203125" style="447"/>
    <col min="15620" max="15620" width="6.33203125" style="447" customWidth="1"/>
    <col min="15621" max="15621" width="20.5" style="447" customWidth="1"/>
    <col min="15622" max="15622" width="21.0546875" style="447" customWidth="1"/>
    <col min="15623" max="15623" width="19.44140625" style="447" customWidth="1"/>
    <col min="15624" max="15624" width="13.609375" style="447" customWidth="1"/>
    <col min="15625" max="15625" width="20.21875" style="447" customWidth="1"/>
    <col min="15626" max="15626" width="24" style="447" customWidth="1"/>
    <col min="15627" max="15627" width="17.38671875" style="447" customWidth="1"/>
    <col min="15628" max="15628" width="18.88671875" style="447" customWidth="1"/>
    <col min="15629" max="15629" width="15" style="447" customWidth="1"/>
    <col min="15630" max="15630" width="9.71875" style="447" customWidth="1"/>
    <col min="15631" max="15631" width="8.609375" style="447" customWidth="1"/>
    <col min="15632" max="15635" width="9.71875" style="447" customWidth="1"/>
    <col min="15636" max="15873" width="8.609375" style="447" customWidth="1"/>
    <col min="15874" max="15874" width="6.33203125" style="447" customWidth="1"/>
    <col min="15875" max="15875" width="17.83203125" style="447"/>
    <col min="15876" max="15876" width="6.33203125" style="447" customWidth="1"/>
    <col min="15877" max="15877" width="20.5" style="447" customWidth="1"/>
    <col min="15878" max="15878" width="21.0546875" style="447" customWidth="1"/>
    <col min="15879" max="15879" width="19.44140625" style="447" customWidth="1"/>
    <col min="15880" max="15880" width="13.609375" style="447" customWidth="1"/>
    <col min="15881" max="15881" width="20.21875" style="447" customWidth="1"/>
    <col min="15882" max="15882" width="24" style="447" customWidth="1"/>
    <col min="15883" max="15883" width="17.38671875" style="447" customWidth="1"/>
    <col min="15884" max="15884" width="18.88671875" style="447" customWidth="1"/>
    <col min="15885" max="15885" width="15" style="447" customWidth="1"/>
    <col min="15886" max="15886" width="9.71875" style="447" customWidth="1"/>
    <col min="15887" max="15887" width="8.609375" style="447" customWidth="1"/>
    <col min="15888" max="15891" width="9.71875" style="447" customWidth="1"/>
    <col min="15892" max="16129" width="8.609375" style="447" customWidth="1"/>
    <col min="16130" max="16130" width="6.33203125" style="447" customWidth="1"/>
    <col min="16131" max="16131" width="17.83203125" style="447"/>
    <col min="16132" max="16132" width="6.33203125" style="447" customWidth="1"/>
    <col min="16133" max="16133" width="20.5" style="447" customWidth="1"/>
    <col min="16134" max="16134" width="21.0546875" style="447" customWidth="1"/>
    <col min="16135" max="16135" width="19.44140625" style="447" customWidth="1"/>
    <col min="16136" max="16136" width="13.609375" style="447" customWidth="1"/>
    <col min="16137" max="16137" width="20.21875" style="447" customWidth="1"/>
    <col min="16138" max="16138" width="24" style="447" customWidth="1"/>
    <col min="16139" max="16139" width="17.38671875" style="447" customWidth="1"/>
    <col min="16140" max="16140" width="18.88671875" style="447" customWidth="1"/>
    <col min="16141" max="16141" width="15" style="447" customWidth="1"/>
    <col min="16142" max="16142" width="9.71875" style="447" customWidth="1"/>
    <col min="16143" max="16143" width="8.609375" style="447" customWidth="1"/>
    <col min="16144" max="16147" width="9.71875" style="447" customWidth="1"/>
    <col min="16148" max="16384" width="8.609375" style="447" customWidth="1"/>
  </cols>
  <sheetData>
    <row r="1" spans="1:11" ht="36" customHeight="1">
      <c r="B1" s="675" t="s">
        <v>449</v>
      </c>
      <c r="C1" s="675"/>
      <c r="D1" s="675"/>
      <c r="E1" s="675"/>
      <c r="F1" s="675"/>
      <c r="G1" s="675"/>
      <c r="H1" s="675"/>
      <c r="I1" s="675"/>
      <c r="J1" s="446"/>
      <c r="K1" s="446"/>
    </row>
    <row r="2" spans="1:11" ht="15">
      <c r="B2" s="489"/>
      <c r="C2" s="489"/>
      <c r="D2" s="489"/>
      <c r="E2" s="489"/>
      <c r="F2" s="489"/>
      <c r="G2" s="489"/>
      <c r="H2" s="489"/>
      <c r="I2" s="489"/>
      <c r="J2" s="446"/>
      <c r="K2" s="446"/>
    </row>
    <row r="3" spans="1:11" ht="15" hidden="1">
      <c r="B3" s="489"/>
      <c r="C3" s="489" t="s">
        <v>468</v>
      </c>
      <c r="D3" s="490">
        <f>'Thông số XD'!D42</f>
        <v>1496.13</v>
      </c>
      <c r="E3" s="489" t="s">
        <v>199</v>
      </c>
      <c r="F3" s="489"/>
      <c r="G3" s="489"/>
      <c r="H3" s="489"/>
      <c r="I3" s="489"/>
      <c r="J3" s="446"/>
      <c r="K3" s="446"/>
    </row>
    <row r="4" spans="1:11" ht="15" hidden="1">
      <c r="B4" s="489"/>
      <c r="C4" s="489" t="s">
        <v>463</v>
      </c>
      <c r="D4" s="491">
        <f>'Văn phòng'!G48</f>
        <v>108000</v>
      </c>
      <c r="E4" s="489" t="s">
        <v>469</v>
      </c>
      <c r="F4" s="489"/>
      <c r="G4" s="489"/>
      <c r="H4" s="489"/>
      <c r="I4" s="489"/>
      <c r="J4" s="446"/>
      <c r="K4" s="446"/>
    </row>
    <row r="5" spans="1:11" ht="15" hidden="1">
      <c r="B5" s="489"/>
      <c r="C5" s="489"/>
      <c r="D5" s="489"/>
      <c r="E5" s="489"/>
      <c r="F5" s="489"/>
      <c r="G5" s="489"/>
      <c r="H5" s="489"/>
      <c r="I5" s="489"/>
      <c r="J5" s="446"/>
      <c r="K5" s="446"/>
    </row>
    <row r="6" spans="1:11" ht="14.45" hidden="1" customHeight="1">
      <c r="B6" s="489"/>
      <c r="C6" s="489"/>
      <c r="D6" s="489"/>
      <c r="E6" s="489"/>
      <c r="F6" s="489"/>
      <c r="G6" s="489"/>
      <c r="H6" s="489"/>
      <c r="I6" s="489"/>
      <c r="J6" s="446"/>
      <c r="K6" s="446"/>
    </row>
    <row r="7" spans="1:11" ht="14.45" customHeight="1">
      <c r="B7" s="448"/>
      <c r="C7" s="448"/>
      <c r="D7" s="534">
        <v>0.45</v>
      </c>
      <c r="E7" s="495" t="s">
        <v>114</v>
      </c>
      <c r="F7" s="496">
        <f>'DT TMDV'!F7</f>
        <v>0.11</v>
      </c>
      <c r="G7" s="448"/>
      <c r="H7" s="448"/>
      <c r="I7" s="448"/>
      <c r="J7" s="446"/>
      <c r="K7" s="446"/>
    </row>
    <row r="8" spans="1:11" ht="26.7">
      <c r="B8" s="449" t="s">
        <v>450</v>
      </c>
      <c r="C8" s="449" t="s">
        <v>451</v>
      </c>
      <c r="D8" s="449" t="s">
        <v>452</v>
      </c>
      <c r="E8" s="449" t="s">
        <v>453</v>
      </c>
      <c r="F8" s="450" t="s">
        <v>132</v>
      </c>
      <c r="G8" s="449" t="s">
        <v>454</v>
      </c>
      <c r="H8" s="447"/>
      <c r="I8" s="447" t="s">
        <v>523</v>
      </c>
      <c r="J8" s="447"/>
    </row>
    <row r="9" spans="1:11">
      <c r="B9" s="451" t="s">
        <v>29</v>
      </c>
      <c r="C9" s="452" t="s">
        <v>30</v>
      </c>
      <c r="D9" s="453" t="s">
        <v>522</v>
      </c>
      <c r="E9" s="454" t="s">
        <v>456</v>
      </c>
      <c r="F9" s="455" t="s">
        <v>33</v>
      </c>
      <c r="G9" s="452" t="s">
        <v>34</v>
      </c>
      <c r="H9" s="447"/>
      <c r="I9" s="447"/>
      <c r="J9" s="447"/>
    </row>
    <row r="10" spans="1:11" ht="14">
      <c r="A10" s="447">
        <v>2027</v>
      </c>
      <c r="B10" s="456">
        <v>1</v>
      </c>
      <c r="C10" s="457">
        <v>0</v>
      </c>
      <c r="D10" s="458">
        <f>C10*[166]Inputs!$B$36</f>
        <v>0</v>
      </c>
      <c r="E10" s="457">
        <f t="shared" ref="E10:E56" si="0">C10-D10</f>
        <v>0</v>
      </c>
      <c r="F10" s="459">
        <f>1/(1+$F$7)^(B10)</f>
        <v>0.9009009009009008</v>
      </c>
      <c r="G10" s="458">
        <f>IF([167]Inputs!$B$19="no",E10*F10,E10/F10)</f>
        <v>0</v>
      </c>
      <c r="H10" s="447"/>
      <c r="I10" s="447"/>
      <c r="J10" s="447"/>
    </row>
    <row r="11" spans="1:11" ht="14">
      <c r="A11" s="447">
        <f>A10+1</f>
        <v>2028</v>
      </c>
      <c r="B11" s="456">
        <f>B10+1</f>
        <v>2</v>
      </c>
      <c r="C11" s="457">
        <f>C10</f>
        <v>0</v>
      </c>
      <c r="D11" s="458">
        <f>C11*[166]Inputs!$B$36</f>
        <v>0</v>
      </c>
      <c r="E11" s="457">
        <f t="shared" si="0"/>
        <v>0</v>
      </c>
      <c r="F11" s="459">
        <f t="shared" ref="F11:F56" si="1">1/(1+$F$7)^(B11)</f>
        <v>0.8116224332440547</v>
      </c>
      <c r="G11" s="458">
        <f t="shared" ref="G11:G56" si="2">E11*F11</f>
        <v>0</v>
      </c>
      <c r="H11" s="447"/>
      <c r="I11" s="447"/>
      <c r="J11" s="447"/>
    </row>
    <row r="12" spans="1:11" ht="14">
      <c r="A12" s="447">
        <f t="shared" ref="A12:B56" si="3">A11+1</f>
        <v>2029</v>
      </c>
      <c r="B12" s="456">
        <f t="shared" si="3"/>
        <v>3</v>
      </c>
      <c r="C12" s="457">
        <f>G60</f>
        <v>31388175000</v>
      </c>
      <c r="D12" s="458">
        <f>C12*$D$7</f>
        <v>14124678750</v>
      </c>
      <c r="E12" s="457">
        <f t="shared" si="0"/>
        <v>17263496250</v>
      </c>
      <c r="F12" s="459">
        <f t="shared" si="1"/>
        <v>0.73119138130095018</v>
      </c>
      <c r="G12" s="458">
        <f>E12*F12</f>
        <v>12622919669.121273</v>
      </c>
      <c r="H12" s="447"/>
      <c r="I12" s="447"/>
      <c r="J12" s="447"/>
    </row>
    <row r="13" spans="1:11" ht="14">
      <c r="A13" s="447">
        <f t="shared" si="3"/>
        <v>2030</v>
      </c>
      <c r="B13" s="456">
        <f t="shared" si="3"/>
        <v>4</v>
      </c>
      <c r="C13" s="457">
        <f>C12*(1+$G$65)</f>
        <v>32392596600</v>
      </c>
      <c r="D13" s="458">
        <f t="shared" ref="D13:D56" si="4">C13*$D$7</f>
        <v>14576668470</v>
      </c>
      <c r="E13" s="457">
        <f t="shared" si="0"/>
        <v>17815928130</v>
      </c>
      <c r="F13" s="459">
        <f t="shared" si="1"/>
        <v>0.65873097414500015</v>
      </c>
      <c r="G13" s="458">
        <f t="shared" si="2"/>
        <v>11735903692.372211</v>
      </c>
      <c r="H13" s="447"/>
      <c r="I13" s="447"/>
      <c r="J13" s="447"/>
    </row>
    <row r="14" spans="1:11" ht="14">
      <c r="A14" s="447">
        <f t="shared" si="3"/>
        <v>2031</v>
      </c>
      <c r="B14" s="456">
        <f t="shared" si="3"/>
        <v>5</v>
      </c>
      <c r="C14" s="457">
        <f t="shared" ref="C14:C56" si="5">C13*(1+$G$65)</f>
        <v>33429159691.200001</v>
      </c>
      <c r="D14" s="458">
        <f t="shared" si="4"/>
        <v>15043121861.040001</v>
      </c>
      <c r="E14" s="457">
        <f t="shared" si="0"/>
        <v>18386037830.16</v>
      </c>
      <c r="F14" s="459">
        <f t="shared" si="1"/>
        <v>0.5934513280585586</v>
      </c>
      <c r="G14" s="458">
        <f t="shared" si="2"/>
        <v>10911218568.04335</v>
      </c>
      <c r="H14" s="447"/>
      <c r="I14" s="447"/>
      <c r="J14" s="447"/>
    </row>
    <row r="15" spans="1:11" ht="14">
      <c r="A15" s="447">
        <f t="shared" si="3"/>
        <v>2032</v>
      </c>
      <c r="B15" s="456">
        <f t="shared" si="3"/>
        <v>6</v>
      </c>
      <c r="C15" s="457">
        <f t="shared" si="5"/>
        <v>34498892801.318405</v>
      </c>
      <c r="D15" s="458">
        <f t="shared" si="4"/>
        <v>15524501760.593283</v>
      </c>
      <c r="E15" s="457">
        <f t="shared" si="0"/>
        <v>18974391040.725121</v>
      </c>
      <c r="F15" s="459">
        <f t="shared" si="1"/>
        <v>0.53464083608879154</v>
      </c>
      <c r="G15" s="458">
        <f t="shared" si="2"/>
        <v>10144484290.288954</v>
      </c>
      <c r="H15" s="447"/>
      <c r="I15" s="447"/>
      <c r="J15" s="447"/>
    </row>
    <row r="16" spans="1:11" ht="14">
      <c r="A16" s="447">
        <f t="shared" si="3"/>
        <v>2033</v>
      </c>
      <c r="B16" s="456">
        <f t="shared" si="3"/>
        <v>7</v>
      </c>
      <c r="C16" s="457">
        <f t="shared" si="5"/>
        <v>35602857370.960594</v>
      </c>
      <c r="D16" s="458">
        <f t="shared" si="4"/>
        <v>16021285816.932268</v>
      </c>
      <c r="E16" s="457">
        <f t="shared" si="0"/>
        <v>19581571554.028328</v>
      </c>
      <c r="F16" s="459">
        <f t="shared" si="1"/>
        <v>0.48165841089080319</v>
      </c>
      <c r="G16" s="458">
        <f t="shared" si="2"/>
        <v>9431628637.45784</v>
      </c>
      <c r="H16" s="447"/>
      <c r="I16" s="447"/>
      <c r="J16" s="447"/>
    </row>
    <row r="17" spans="1:10" ht="14">
      <c r="A17" s="447">
        <f t="shared" si="3"/>
        <v>2034</v>
      </c>
      <c r="B17" s="456">
        <f t="shared" si="3"/>
        <v>8</v>
      </c>
      <c r="C17" s="457">
        <f t="shared" si="5"/>
        <v>36742148806.831337</v>
      </c>
      <c r="D17" s="458">
        <f t="shared" si="4"/>
        <v>16533966963.074102</v>
      </c>
      <c r="E17" s="457">
        <f t="shared" si="0"/>
        <v>20208181843.757233</v>
      </c>
      <c r="F17" s="459">
        <f t="shared" si="1"/>
        <v>0.43392649629802077</v>
      </c>
      <c r="G17" s="458">
        <f t="shared" si="2"/>
        <v>8768865544.0148525</v>
      </c>
      <c r="H17" s="447"/>
      <c r="I17" s="447"/>
      <c r="J17" s="447"/>
    </row>
    <row r="18" spans="1:10" ht="14">
      <c r="A18" s="447">
        <f t="shared" si="3"/>
        <v>2035</v>
      </c>
      <c r="B18" s="456">
        <f t="shared" si="3"/>
        <v>9</v>
      </c>
      <c r="C18" s="457">
        <f t="shared" si="5"/>
        <v>37917897568.64994</v>
      </c>
      <c r="D18" s="458">
        <f t="shared" si="4"/>
        <v>17063053905.892473</v>
      </c>
      <c r="E18" s="457">
        <f t="shared" si="0"/>
        <v>20854843662.757469</v>
      </c>
      <c r="F18" s="459">
        <f t="shared" si="1"/>
        <v>0.39092477143965831</v>
      </c>
      <c r="G18" s="458">
        <f t="shared" si="2"/>
        <v>8152674992.2732706</v>
      </c>
      <c r="H18" s="447"/>
      <c r="I18" s="447"/>
      <c r="J18" s="447"/>
    </row>
    <row r="19" spans="1:10" ht="14">
      <c r="A19" s="447">
        <f t="shared" si="3"/>
        <v>2036</v>
      </c>
      <c r="B19" s="456">
        <f t="shared" si="3"/>
        <v>10</v>
      </c>
      <c r="C19" s="457">
        <f t="shared" si="5"/>
        <v>39131270290.846741</v>
      </c>
      <c r="D19" s="458">
        <f t="shared" si="4"/>
        <v>17609071630.881035</v>
      </c>
      <c r="E19" s="457">
        <f t="shared" si="0"/>
        <v>21522198659.965706</v>
      </c>
      <c r="F19" s="459">
        <f t="shared" si="1"/>
        <v>0.3521844787744669</v>
      </c>
      <c r="G19" s="458">
        <f t="shared" si="2"/>
        <v>7579784317.1405525</v>
      </c>
      <c r="H19" s="447"/>
      <c r="I19" s="447"/>
      <c r="J19" s="447"/>
    </row>
    <row r="20" spans="1:10" ht="14">
      <c r="A20" s="447">
        <f t="shared" si="3"/>
        <v>2037</v>
      </c>
      <c r="B20" s="456">
        <f t="shared" si="3"/>
        <v>11</v>
      </c>
      <c r="C20" s="457">
        <f t="shared" si="5"/>
        <v>40383470940.153839</v>
      </c>
      <c r="D20" s="458">
        <f t="shared" si="4"/>
        <v>18172561923.069229</v>
      </c>
      <c r="E20" s="457">
        <f t="shared" si="0"/>
        <v>22210909017.08461</v>
      </c>
      <c r="F20" s="459">
        <f t="shared" si="1"/>
        <v>0.31728331421123146</v>
      </c>
      <c r="G20" s="458">
        <f t="shared" si="2"/>
        <v>7047150824.5847301</v>
      </c>
      <c r="H20" s="447"/>
      <c r="I20" s="447"/>
      <c r="J20" s="447"/>
    </row>
    <row r="21" spans="1:10" ht="14">
      <c r="A21" s="447">
        <f t="shared" si="3"/>
        <v>2038</v>
      </c>
      <c r="B21" s="456">
        <f t="shared" si="3"/>
        <v>12</v>
      </c>
      <c r="C21" s="457">
        <f t="shared" si="5"/>
        <v>41675742010.238762</v>
      </c>
      <c r="D21" s="458">
        <f t="shared" si="4"/>
        <v>18754083904.607445</v>
      </c>
      <c r="E21" s="457">
        <f t="shared" si="0"/>
        <v>22921658105.631317</v>
      </c>
      <c r="F21" s="459">
        <f t="shared" si="1"/>
        <v>0.28584082361372198</v>
      </c>
      <c r="G21" s="458">
        <f t="shared" si="2"/>
        <v>6551945631.5058022</v>
      </c>
      <c r="H21" s="447"/>
      <c r="I21" s="447"/>
      <c r="J21" s="447"/>
    </row>
    <row r="22" spans="1:10" ht="14">
      <c r="A22" s="447">
        <f t="shared" si="3"/>
        <v>2039</v>
      </c>
      <c r="B22" s="456">
        <f t="shared" si="3"/>
        <v>13</v>
      </c>
      <c r="C22" s="457">
        <f t="shared" si="5"/>
        <v>43009365754.566406</v>
      </c>
      <c r="D22" s="458">
        <f t="shared" si="4"/>
        <v>19354214589.554882</v>
      </c>
      <c r="E22" s="457">
        <f t="shared" si="0"/>
        <v>23655151165.011524</v>
      </c>
      <c r="F22" s="459">
        <f t="shared" si="1"/>
        <v>0.25751425550785767</v>
      </c>
      <c r="G22" s="458">
        <f t="shared" si="2"/>
        <v>6091538641.1837749</v>
      </c>
      <c r="H22" s="447"/>
      <c r="I22" s="447"/>
      <c r="J22" s="447"/>
    </row>
    <row r="23" spans="1:10" ht="14">
      <c r="A23" s="447">
        <f t="shared" si="3"/>
        <v>2040</v>
      </c>
      <c r="B23" s="456">
        <f t="shared" si="3"/>
        <v>14</v>
      </c>
      <c r="C23" s="457">
        <f t="shared" si="5"/>
        <v>44385665458.712532</v>
      </c>
      <c r="D23" s="458">
        <f t="shared" si="4"/>
        <v>19973549456.420639</v>
      </c>
      <c r="E23" s="457">
        <f t="shared" si="0"/>
        <v>24412116002.291893</v>
      </c>
      <c r="F23" s="459">
        <f t="shared" si="1"/>
        <v>0.23199482478185374</v>
      </c>
      <c r="G23" s="458">
        <f t="shared" si="2"/>
        <v>5663484574.5059958</v>
      </c>
      <c r="H23" s="447"/>
      <c r="I23" s="447"/>
      <c r="J23" s="447"/>
    </row>
    <row r="24" spans="1:10" ht="14">
      <c r="A24" s="447">
        <f t="shared" si="3"/>
        <v>2041</v>
      </c>
      <c r="B24" s="456">
        <f t="shared" si="3"/>
        <v>15</v>
      </c>
      <c r="C24" s="457">
        <f t="shared" si="5"/>
        <v>45806006753.391335</v>
      </c>
      <c r="D24" s="458">
        <f t="shared" si="4"/>
        <v>20612703039.0261</v>
      </c>
      <c r="E24" s="457">
        <f t="shared" si="0"/>
        <v>25193303714.365234</v>
      </c>
      <c r="F24" s="459">
        <f t="shared" si="1"/>
        <v>0.2090043466503187</v>
      </c>
      <c r="G24" s="458">
        <f t="shared" si="2"/>
        <v>5265509982.7839527</v>
      </c>
      <c r="H24" s="447"/>
      <c r="I24" s="447"/>
      <c r="J24" s="447"/>
    </row>
    <row r="25" spans="1:10" ht="14">
      <c r="A25" s="447">
        <f t="shared" si="3"/>
        <v>2042</v>
      </c>
      <c r="B25" s="456">
        <f t="shared" si="3"/>
        <v>16</v>
      </c>
      <c r="C25" s="457">
        <f t="shared" si="5"/>
        <v>47271798969.499855</v>
      </c>
      <c r="D25" s="458">
        <f t="shared" si="4"/>
        <v>21272309536.274937</v>
      </c>
      <c r="E25" s="457">
        <f t="shared" si="0"/>
        <v>25999489433.224918</v>
      </c>
      <c r="F25" s="459">
        <f t="shared" si="1"/>
        <v>0.18829220418947626</v>
      </c>
      <c r="G25" s="458">
        <f t="shared" si="2"/>
        <v>4895501173.1829166</v>
      </c>
      <c r="H25" s="447"/>
      <c r="I25" s="447"/>
      <c r="J25" s="447"/>
    </row>
    <row r="26" spans="1:10" ht="14">
      <c r="A26" s="447">
        <f t="shared" si="3"/>
        <v>2043</v>
      </c>
      <c r="B26" s="456">
        <f t="shared" si="3"/>
        <v>17</v>
      </c>
      <c r="C26" s="457">
        <f t="shared" si="5"/>
        <v>48784496536.523849</v>
      </c>
      <c r="D26" s="458">
        <f t="shared" si="4"/>
        <v>21953023441.435734</v>
      </c>
      <c r="E26" s="457">
        <f t="shared" si="0"/>
        <v>26831473095.088116</v>
      </c>
      <c r="F26" s="459">
        <f t="shared" si="1"/>
        <v>0.16963261638691554</v>
      </c>
      <c r="G26" s="458">
        <f t="shared" si="2"/>
        <v>4551492982.6349277</v>
      </c>
      <c r="H26" s="447"/>
      <c r="I26" s="447"/>
      <c r="J26" s="447"/>
    </row>
    <row r="27" spans="1:10" ht="14">
      <c r="A27" s="447">
        <f t="shared" si="3"/>
        <v>2044</v>
      </c>
      <c r="B27" s="456">
        <f t="shared" si="3"/>
        <v>18</v>
      </c>
      <c r="C27" s="457">
        <f t="shared" si="5"/>
        <v>50345600425.692612</v>
      </c>
      <c r="D27" s="458">
        <f t="shared" si="4"/>
        <v>22655520191.561676</v>
      </c>
      <c r="E27" s="457">
        <f t="shared" si="0"/>
        <v>27690080234.130936</v>
      </c>
      <c r="F27" s="459">
        <f t="shared" si="1"/>
        <v>0.15282217692514913</v>
      </c>
      <c r="G27" s="458">
        <f t="shared" si="2"/>
        <v>4231658340.6119328</v>
      </c>
      <c r="H27" s="447"/>
      <c r="I27" s="447"/>
      <c r="J27" s="447"/>
    </row>
    <row r="28" spans="1:10" ht="14">
      <c r="A28" s="447">
        <f t="shared" si="3"/>
        <v>2045</v>
      </c>
      <c r="B28" s="456">
        <f t="shared" si="3"/>
        <v>19</v>
      </c>
      <c r="C28" s="457">
        <f t="shared" si="5"/>
        <v>51956659639.314774</v>
      </c>
      <c r="D28" s="458">
        <f t="shared" si="4"/>
        <v>23380496837.69165</v>
      </c>
      <c r="E28" s="457">
        <f t="shared" si="0"/>
        <v>28576162801.623123</v>
      </c>
      <c r="F28" s="459">
        <f t="shared" si="1"/>
        <v>0.13767763686950371</v>
      </c>
      <c r="G28" s="458">
        <f t="shared" si="2"/>
        <v>3934298565.3256884</v>
      </c>
      <c r="H28" s="447"/>
      <c r="I28" s="447"/>
      <c r="J28" s="447"/>
    </row>
    <row r="29" spans="1:10" ht="14">
      <c r="A29" s="447">
        <f t="shared" si="3"/>
        <v>2046</v>
      </c>
      <c r="B29" s="456">
        <f t="shared" si="3"/>
        <v>20</v>
      </c>
      <c r="C29" s="457">
        <f t="shared" si="5"/>
        <v>53619272747.77285</v>
      </c>
      <c r="D29" s="458">
        <f t="shared" si="4"/>
        <v>24128672736.497784</v>
      </c>
      <c r="E29" s="457">
        <f t="shared" si="0"/>
        <v>29490600011.275066</v>
      </c>
      <c r="F29" s="459">
        <f t="shared" si="1"/>
        <v>0.12403390708964297</v>
      </c>
      <c r="G29" s="458">
        <f t="shared" si="2"/>
        <v>3657834341.8163157</v>
      </c>
      <c r="H29" s="447"/>
      <c r="I29" s="447"/>
      <c r="J29" s="447"/>
    </row>
    <row r="30" spans="1:10" ht="14">
      <c r="A30" s="447">
        <f t="shared" si="3"/>
        <v>2047</v>
      </c>
      <c r="B30" s="456">
        <f t="shared" si="3"/>
        <v>21</v>
      </c>
      <c r="C30" s="457">
        <f t="shared" si="5"/>
        <v>55335089475.701584</v>
      </c>
      <c r="D30" s="458">
        <f t="shared" si="4"/>
        <v>24900790264.065712</v>
      </c>
      <c r="E30" s="457">
        <f t="shared" si="0"/>
        <v>30434299211.635872</v>
      </c>
      <c r="F30" s="459">
        <f t="shared" si="1"/>
        <v>0.11174225863931797</v>
      </c>
      <c r="G30" s="458">
        <f t="shared" si="2"/>
        <v>3400797334.0130067</v>
      </c>
      <c r="H30" s="447"/>
      <c r="I30" s="447"/>
      <c r="J30" s="447"/>
    </row>
    <row r="31" spans="1:10" ht="14">
      <c r="A31" s="447">
        <f t="shared" si="3"/>
        <v>2048</v>
      </c>
      <c r="B31" s="456">
        <f t="shared" si="3"/>
        <v>22</v>
      </c>
      <c r="C31" s="457">
        <f t="shared" si="5"/>
        <v>57105812338.924034</v>
      </c>
      <c r="D31" s="458">
        <f t="shared" si="4"/>
        <v>25697615552.515816</v>
      </c>
      <c r="E31" s="457">
        <f t="shared" si="0"/>
        <v>31408196786.408218</v>
      </c>
      <c r="F31" s="459">
        <f t="shared" si="1"/>
        <v>0.10066870147686303</v>
      </c>
      <c r="G31" s="458">
        <f t="shared" si="2"/>
        <v>3161822386.2174978</v>
      </c>
      <c r="H31" s="447"/>
      <c r="I31" s="447"/>
      <c r="J31" s="447"/>
    </row>
    <row r="32" spans="1:10" ht="14">
      <c r="A32" s="447">
        <f t="shared" si="3"/>
        <v>2049</v>
      </c>
      <c r="B32" s="456">
        <f t="shared" si="3"/>
        <v>23</v>
      </c>
      <c r="C32" s="457">
        <f t="shared" si="5"/>
        <v>58933198333.769608</v>
      </c>
      <c r="D32" s="458">
        <f t="shared" si="4"/>
        <v>26519939250.196323</v>
      </c>
      <c r="E32" s="457">
        <f t="shared" si="0"/>
        <v>32413259083.573284</v>
      </c>
      <c r="F32" s="459">
        <f t="shared" si="1"/>
        <v>9.0692523853029769E-2</v>
      </c>
      <c r="G32" s="458">
        <f t="shared" si="2"/>
        <v>2939640272.591404</v>
      </c>
      <c r="H32" s="447"/>
      <c r="I32" s="447"/>
      <c r="J32" s="447"/>
    </row>
    <row r="33" spans="1:10" ht="14">
      <c r="A33" s="447">
        <f t="shared" si="3"/>
        <v>2050</v>
      </c>
      <c r="B33" s="456">
        <f t="shared" si="3"/>
        <v>24</v>
      </c>
      <c r="C33" s="457">
        <f t="shared" si="5"/>
        <v>60819060680.450233</v>
      </c>
      <c r="D33" s="458">
        <f t="shared" si="4"/>
        <v>27368577306.202606</v>
      </c>
      <c r="E33" s="457">
        <f t="shared" si="0"/>
        <v>33450483374.247627</v>
      </c>
      <c r="F33" s="459">
        <f t="shared" si="1"/>
        <v>8.1704976444170935E-2</v>
      </c>
      <c r="G33" s="458">
        <f t="shared" si="2"/>
        <v>2733070956.1390338</v>
      </c>
      <c r="H33" s="447"/>
      <c r="I33" s="447"/>
      <c r="J33" s="447"/>
    </row>
    <row r="34" spans="1:10" ht="14">
      <c r="A34" s="447">
        <f t="shared" si="3"/>
        <v>2051</v>
      </c>
      <c r="B34" s="456">
        <f t="shared" si="3"/>
        <v>25</v>
      </c>
      <c r="C34" s="457">
        <f t="shared" si="5"/>
        <v>62765270622.22464</v>
      </c>
      <c r="D34" s="458">
        <f t="shared" si="4"/>
        <v>28244371780.001087</v>
      </c>
      <c r="E34" s="457">
        <f t="shared" si="0"/>
        <v>34520898842.223557</v>
      </c>
      <c r="F34" s="459">
        <f t="shared" si="1"/>
        <v>7.3608086886640473E-2</v>
      </c>
      <c r="G34" s="458">
        <f t="shared" si="2"/>
        <v>2541017321.3833179</v>
      </c>
      <c r="H34" s="447"/>
      <c r="I34" s="447"/>
      <c r="J34" s="447"/>
    </row>
    <row r="35" spans="1:10" ht="14">
      <c r="A35" s="447">
        <f t="shared" si="3"/>
        <v>2052</v>
      </c>
      <c r="B35" s="456">
        <f t="shared" si="3"/>
        <v>26</v>
      </c>
      <c r="C35" s="457">
        <f t="shared" si="5"/>
        <v>64773759282.135834</v>
      </c>
      <c r="D35" s="458">
        <f t="shared" si="4"/>
        <v>29148191676.961124</v>
      </c>
      <c r="E35" s="457">
        <f t="shared" si="0"/>
        <v>35625567605.174713</v>
      </c>
      <c r="F35" s="459">
        <f t="shared" si="1"/>
        <v>6.6313591789766188E-2</v>
      </c>
      <c r="G35" s="458">
        <f t="shared" si="2"/>
        <v>2362459347.4482741</v>
      </c>
      <c r="H35" s="447"/>
      <c r="I35" s="447"/>
      <c r="J35" s="447"/>
    </row>
    <row r="36" spans="1:10" ht="14">
      <c r="A36" s="447">
        <f t="shared" si="3"/>
        <v>2053</v>
      </c>
      <c r="B36" s="456">
        <f t="shared" si="3"/>
        <v>27</v>
      </c>
      <c r="C36" s="457">
        <f t="shared" si="5"/>
        <v>66846519579.164185</v>
      </c>
      <c r="D36" s="458">
        <f t="shared" si="4"/>
        <v>30080933810.623882</v>
      </c>
      <c r="E36" s="457">
        <f t="shared" si="0"/>
        <v>36765585768.540298</v>
      </c>
      <c r="F36" s="459">
        <f t="shared" si="1"/>
        <v>5.9741974585374946E-2</v>
      </c>
      <c r="G36" s="458">
        <f t="shared" si="2"/>
        <v>2196448690.6005573</v>
      </c>
      <c r="H36" s="447"/>
      <c r="I36" s="447"/>
      <c r="J36" s="447"/>
    </row>
    <row r="37" spans="1:10" ht="14">
      <c r="A37" s="447">
        <f t="shared" si="3"/>
        <v>2054</v>
      </c>
      <c r="B37" s="456">
        <f t="shared" si="3"/>
        <v>28</v>
      </c>
      <c r="C37" s="457">
        <f t="shared" si="5"/>
        <v>68985608205.697433</v>
      </c>
      <c r="D37" s="458">
        <f t="shared" si="4"/>
        <v>31043523692.563847</v>
      </c>
      <c r="E37" s="457">
        <f t="shared" si="0"/>
        <v>37942084513.133591</v>
      </c>
      <c r="F37" s="459">
        <f t="shared" si="1"/>
        <v>5.3821598725563004E-2</v>
      </c>
      <c r="G37" s="458">
        <f t="shared" si="2"/>
        <v>2042103647.4772747</v>
      </c>
      <c r="H37" s="447"/>
      <c r="I37" s="447"/>
      <c r="J37" s="447"/>
    </row>
    <row r="38" spans="1:10" ht="14">
      <c r="A38" s="447">
        <f t="shared" si="3"/>
        <v>2055</v>
      </c>
      <c r="B38" s="456">
        <f t="shared" si="3"/>
        <v>29</v>
      </c>
      <c r="C38" s="457">
        <f t="shared" si="5"/>
        <v>71193147668.279755</v>
      </c>
      <c r="D38" s="458">
        <f t="shared" si="4"/>
        <v>32036916450.725891</v>
      </c>
      <c r="E38" s="457">
        <f t="shared" si="0"/>
        <v>39156231217.553864</v>
      </c>
      <c r="F38" s="459">
        <f t="shared" si="1"/>
        <v>4.8487926779786493E-2</v>
      </c>
      <c r="G38" s="458">
        <f t="shared" si="2"/>
        <v>1898604472.2491419</v>
      </c>
      <c r="H38" s="447"/>
      <c r="I38" s="447"/>
      <c r="J38" s="447"/>
    </row>
    <row r="39" spans="1:10" ht="14">
      <c r="A39" s="447">
        <f t="shared" si="3"/>
        <v>2056</v>
      </c>
      <c r="B39" s="456">
        <f t="shared" si="3"/>
        <v>30</v>
      </c>
      <c r="C39" s="457">
        <f t="shared" si="5"/>
        <v>73471328393.664703</v>
      </c>
      <c r="D39" s="458">
        <f t="shared" si="4"/>
        <v>33062097777.149117</v>
      </c>
      <c r="E39" s="457">
        <f t="shared" si="0"/>
        <v>40409230616.515587</v>
      </c>
      <c r="F39" s="459">
        <f t="shared" si="1"/>
        <v>4.3682816918726573E-2</v>
      </c>
      <c r="G39" s="458">
        <f t="shared" si="2"/>
        <v>1765189022.8478508</v>
      </c>
      <c r="H39" s="447"/>
      <c r="I39" s="447"/>
      <c r="J39" s="447"/>
    </row>
    <row r="40" spans="1:10" ht="14">
      <c r="A40" s="447">
        <f t="shared" si="3"/>
        <v>2057</v>
      </c>
      <c r="B40" s="456">
        <f t="shared" si="3"/>
        <v>31</v>
      </c>
      <c r="C40" s="457">
        <f t="shared" si="5"/>
        <v>75822410902.261978</v>
      </c>
      <c r="D40" s="458">
        <f t="shared" si="4"/>
        <v>34120084906.017891</v>
      </c>
      <c r="E40" s="457">
        <f t="shared" si="0"/>
        <v>41702325996.244087</v>
      </c>
      <c r="F40" s="459">
        <f t="shared" si="1"/>
        <v>3.9353889115969883E-2</v>
      </c>
      <c r="G40" s="458">
        <f t="shared" si="2"/>
        <v>1641148713.134218</v>
      </c>
      <c r="H40" s="447"/>
      <c r="I40" s="447"/>
      <c r="J40" s="447"/>
    </row>
    <row r="41" spans="1:10" ht="14">
      <c r="A41" s="447">
        <f t="shared" si="3"/>
        <v>2058</v>
      </c>
      <c r="B41" s="456">
        <f t="shared" si="3"/>
        <v>32</v>
      </c>
      <c r="C41" s="457">
        <f t="shared" si="5"/>
        <v>78248728051.134369</v>
      </c>
      <c r="D41" s="458">
        <f t="shared" si="4"/>
        <v>35211927623.010468</v>
      </c>
      <c r="E41" s="457">
        <f t="shared" si="0"/>
        <v>43036800428.123901</v>
      </c>
      <c r="F41" s="459">
        <f t="shared" si="1"/>
        <v>3.545395415853142E-2</v>
      </c>
      <c r="G41" s="458">
        <f t="shared" si="2"/>
        <v>1525824749.5085702</v>
      </c>
      <c r="H41" s="447"/>
      <c r="I41" s="447"/>
      <c r="J41" s="447"/>
    </row>
    <row r="42" spans="1:10" ht="14">
      <c r="A42" s="447">
        <f t="shared" si="3"/>
        <v>2059</v>
      </c>
      <c r="B42" s="456">
        <f t="shared" si="3"/>
        <v>33</v>
      </c>
      <c r="C42" s="457">
        <f t="shared" si="5"/>
        <v>80752687348.770676</v>
      </c>
      <c r="D42" s="458">
        <f t="shared" si="4"/>
        <v>36338709306.946808</v>
      </c>
      <c r="E42" s="457">
        <f t="shared" si="0"/>
        <v>44413978041.823868</v>
      </c>
      <c r="F42" s="459">
        <f t="shared" si="1"/>
        <v>3.1940499241920196E-2</v>
      </c>
      <c r="G42" s="458">
        <f t="shared" si="2"/>
        <v>1418604631.9755354</v>
      </c>
      <c r="H42" s="447"/>
      <c r="I42" s="447"/>
      <c r="J42" s="447"/>
    </row>
    <row r="43" spans="1:10" ht="14">
      <c r="A43" s="447">
        <f t="shared" si="3"/>
        <v>2060</v>
      </c>
      <c r="B43" s="456">
        <f t="shared" si="3"/>
        <v>34</v>
      </c>
      <c r="C43" s="457">
        <f t="shared" si="5"/>
        <v>83336773343.931335</v>
      </c>
      <c r="D43" s="458">
        <f t="shared" si="4"/>
        <v>37501548004.769104</v>
      </c>
      <c r="E43" s="457">
        <f t="shared" si="0"/>
        <v>45835225339.162231</v>
      </c>
      <c r="F43" s="459">
        <f t="shared" si="1"/>
        <v>2.8775224542270446E-2</v>
      </c>
      <c r="G43" s="458">
        <f t="shared" si="2"/>
        <v>1318918901.0799572</v>
      </c>
      <c r="H43" s="447"/>
      <c r="I43" s="447"/>
      <c r="J43" s="447"/>
    </row>
    <row r="44" spans="1:10" ht="14">
      <c r="A44" s="447">
        <f t="shared" si="3"/>
        <v>2061</v>
      </c>
      <c r="B44" s="456">
        <f t="shared" si="3"/>
        <v>35</v>
      </c>
      <c r="C44" s="457">
        <f t="shared" si="5"/>
        <v>86003550090.937134</v>
      </c>
      <c r="D44" s="458">
        <f t="shared" si="4"/>
        <v>38701597540.921715</v>
      </c>
      <c r="E44" s="457">
        <f t="shared" si="0"/>
        <v>47301952550.015419</v>
      </c>
      <c r="F44" s="459">
        <f t="shared" si="1"/>
        <v>2.5923625713757153E-2</v>
      </c>
      <c r="G44" s="458">
        <f t="shared" si="2"/>
        <v>1226238113.4365005</v>
      </c>
      <c r="H44" s="447"/>
      <c r="I44" s="447"/>
      <c r="J44" s="447"/>
    </row>
    <row r="45" spans="1:10" ht="14">
      <c r="A45" s="447">
        <f t="shared" si="3"/>
        <v>2062</v>
      </c>
      <c r="B45" s="456">
        <f t="shared" si="3"/>
        <v>36</v>
      </c>
      <c r="C45" s="457">
        <f t="shared" si="5"/>
        <v>88755663693.847122</v>
      </c>
      <c r="D45" s="458">
        <f t="shared" si="4"/>
        <v>39940048662.231209</v>
      </c>
      <c r="E45" s="457">
        <f t="shared" si="0"/>
        <v>48815615031.615913</v>
      </c>
      <c r="F45" s="459">
        <f t="shared" si="1"/>
        <v>2.3354617760141583E-2</v>
      </c>
      <c r="G45" s="458">
        <f t="shared" si="2"/>
        <v>1140070029.7896113</v>
      </c>
      <c r="H45" s="447"/>
      <c r="I45" s="447"/>
      <c r="J45" s="447"/>
    </row>
    <row r="46" spans="1:10" ht="14">
      <c r="A46" s="447">
        <f t="shared" si="3"/>
        <v>2063</v>
      </c>
      <c r="B46" s="456">
        <f t="shared" si="3"/>
        <v>37</v>
      </c>
      <c r="C46" s="457">
        <f t="shared" si="5"/>
        <v>91595844932.050232</v>
      </c>
      <c r="D46" s="458">
        <f t="shared" si="4"/>
        <v>41218130219.422607</v>
      </c>
      <c r="E46" s="457">
        <f t="shared" si="0"/>
        <v>50377714712.627625</v>
      </c>
      <c r="F46" s="459">
        <f t="shared" si="1"/>
        <v>2.1040196180307728E-2</v>
      </c>
      <c r="G46" s="458">
        <f t="shared" si="2"/>
        <v>1059957000.6692601</v>
      </c>
      <c r="H46" s="447"/>
      <c r="I46" s="447"/>
      <c r="J46" s="447"/>
    </row>
    <row r="47" spans="1:10" ht="14">
      <c r="A47" s="447">
        <f t="shared" si="3"/>
        <v>2064</v>
      </c>
      <c r="B47" s="456">
        <f t="shared" si="3"/>
        <v>38</v>
      </c>
      <c r="C47" s="457">
        <f t="shared" si="5"/>
        <v>94526911969.875839</v>
      </c>
      <c r="D47" s="458">
        <f t="shared" si="4"/>
        <v>42537110386.44413</v>
      </c>
      <c r="E47" s="457">
        <f t="shared" si="0"/>
        <v>51989801583.431709</v>
      </c>
      <c r="F47" s="459">
        <f t="shared" si="1"/>
        <v>1.8955131693970926E-2</v>
      </c>
      <c r="G47" s="458">
        <f t="shared" si="2"/>
        <v>985473535.75736618</v>
      </c>
      <c r="H47" s="447"/>
      <c r="I47" s="447"/>
      <c r="J47" s="447"/>
    </row>
    <row r="48" spans="1:10" ht="14">
      <c r="A48" s="447">
        <f t="shared" si="3"/>
        <v>2065</v>
      </c>
      <c r="B48" s="456">
        <f t="shared" si="3"/>
        <v>39</v>
      </c>
      <c r="C48" s="457">
        <f t="shared" si="5"/>
        <v>97551773152.911865</v>
      </c>
      <c r="D48" s="458">
        <f t="shared" si="4"/>
        <v>43898297918.810341</v>
      </c>
      <c r="E48" s="457">
        <f t="shared" si="0"/>
        <v>53653475234.101524</v>
      </c>
      <c r="F48" s="459">
        <f t="shared" si="1"/>
        <v>1.7076695219793627E-2</v>
      </c>
      <c r="G48" s="458">
        <f t="shared" si="2"/>
        <v>916224044.05549729</v>
      </c>
      <c r="H48" s="447"/>
      <c r="I48" s="447"/>
      <c r="J48" s="447"/>
    </row>
    <row r="49" spans="1:12" ht="17.25" customHeight="1">
      <c r="A49" s="447">
        <f t="shared" si="3"/>
        <v>2066</v>
      </c>
      <c r="B49" s="456">
        <f t="shared" si="3"/>
        <v>40</v>
      </c>
      <c r="C49" s="457">
        <f t="shared" si="5"/>
        <v>100673429893.80505</v>
      </c>
      <c r="D49" s="458">
        <f t="shared" si="4"/>
        <v>45303043452.212273</v>
      </c>
      <c r="E49" s="457">
        <f t="shared" si="0"/>
        <v>55370386441.592781</v>
      </c>
      <c r="F49" s="459">
        <f t="shared" si="1"/>
        <v>1.5384410107922184E-2</v>
      </c>
      <c r="G49" s="458">
        <f t="shared" si="2"/>
        <v>851840732.85159743</v>
      </c>
      <c r="H49" s="447"/>
      <c r="I49" s="447"/>
      <c r="J49" s="447"/>
    </row>
    <row r="50" spans="1:12" ht="17.25" hidden="1" customHeight="1">
      <c r="A50" s="447">
        <f t="shared" si="3"/>
        <v>2067</v>
      </c>
      <c r="B50" s="456">
        <v>0</v>
      </c>
      <c r="C50" s="457">
        <f t="shared" si="5"/>
        <v>103894979650.40681</v>
      </c>
      <c r="D50" s="458">
        <f t="shared" si="4"/>
        <v>46752740842.683067</v>
      </c>
      <c r="E50" s="457">
        <f t="shared" si="0"/>
        <v>57142238807.723747</v>
      </c>
      <c r="F50" s="459">
        <f t="shared" si="1"/>
        <v>1</v>
      </c>
      <c r="G50" s="458">
        <f t="shared" si="2"/>
        <v>57142238807.723747</v>
      </c>
      <c r="H50" s="447"/>
      <c r="I50" s="447"/>
      <c r="J50" s="447"/>
    </row>
    <row r="51" spans="1:12" ht="17.25" hidden="1" customHeight="1">
      <c r="A51" s="447">
        <f t="shared" si="3"/>
        <v>2068</v>
      </c>
      <c r="B51" s="456">
        <f t="shared" si="3"/>
        <v>1</v>
      </c>
      <c r="C51" s="457">
        <f t="shared" si="5"/>
        <v>107219618999.21983</v>
      </c>
      <c r="D51" s="458">
        <f t="shared" si="4"/>
        <v>48248828549.648926</v>
      </c>
      <c r="E51" s="457">
        <f t="shared" si="0"/>
        <v>58970790449.570908</v>
      </c>
      <c r="F51" s="459">
        <f t="shared" si="1"/>
        <v>0.9009009009009008</v>
      </c>
      <c r="G51" s="458">
        <f t="shared" si="2"/>
        <v>53126838242.856667</v>
      </c>
      <c r="H51" s="447"/>
      <c r="I51" s="447"/>
      <c r="J51" s="447"/>
    </row>
    <row r="52" spans="1:12" ht="17.25" hidden="1" customHeight="1">
      <c r="A52" s="447">
        <f t="shared" si="3"/>
        <v>2069</v>
      </c>
      <c r="B52" s="456">
        <f t="shared" si="3"/>
        <v>2</v>
      </c>
      <c r="C52" s="457">
        <f t="shared" si="5"/>
        <v>110650646807.19487</v>
      </c>
      <c r="D52" s="458">
        <f t="shared" si="4"/>
        <v>49792791063.237694</v>
      </c>
      <c r="E52" s="457">
        <f t="shared" si="0"/>
        <v>60857855743.957176</v>
      </c>
      <c r="F52" s="459">
        <f t="shared" si="1"/>
        <v>0.8116224332440547</v>
      </c>
      <c r="G52" s="458">
        <f t="shared" si="2"/>
        <v>49393600960.926193</v>
      </c>
      <c r="H52" s="447"/>
      <c r="I52" s="447"/>
      <c r="J52" s="447"/>
    </row>
    <row r="53" spans="1:12" ht="17.25" hidden="1" customHeight="1">
      <c r="A53" s="447">
        <f t="shared" si="3"/>
        <v>2070</v>
      </c>
      <c r="B53" s="456">
        <f t="shared" si="3"/>
        <v>3</v>
      </c>
      <c r="C53" s="457">
        <f t="shared" si="5"/>
        <v>114191467505.02512</v>
      </c>
      <c r="D53" s="458">
        <f t="shared" si="4"/>
        <v>51386160377.261307</v>
      </c>
      <c r="E53" s="457">
        <f t="shared" si="0"/>
        <v>62805307127.763809</v>
      </c>
      <c r="F53" s="459">
        <f t="shared" si="1"/>
        <v>0.73119138130095018</v>
      </c>
      <c r="G53" s="458">
        <f t="shared" si="2"/>
        <v>45922699271.780029</v>
      </c>
      <c r="H53" s="447"/>
      <c r="I53" s="447"/>
      <c r="J53" s="447"/>
    </row>
    <row r="54" spans="1:12" ht="17.25" hidden="1" customHeight="1">
      <c r="A54" s="447">
        <f t="shared" si="3"/>
        <v>2071</v>
      </c>
      <c r="B54" s="456">
        <f t="shared" si="3"/>
        <v>4</v>
      </c>
      <c r="C54" s="457">
        <f t="shared" si="5"/>
        <v>117845594465.18593</v>
      </c>
      <c r="D54" s="458">
        <f t="shared" si="4"/>
        <v>53030517509.333672</v>
      </c>
      <c r="E54" s="457">
        <f t="shared" si="0"/>
        <v>64815076955.852257</v>
      </c>
      <c r="F54" s="459">
        <f t="shared" si="1"/>
        <v>0.65873097414500015</v>
      </c>
      <c r="G54" s="458">
        <f t="shared" si="2"/>
        <v>42695698782.411705</v>
      </c>
      <c r="H54" s="447"/>
      <c r="I54" s="447"/>
      <c r="J54" s="447"/>
    </row>
    <row r="55" spans="1:12" ht="17.25" hidden="1" customHeight="1">
      <c r="A55" s="447">
        <f t="shared" si="3"/>
        <v>2072</v>
      </c>
      <c r="B55" s="456">
        <f t="shared" si="3"/>
        <v>5</v>
      </c>
      <c r="C55" s="457">
        <f t="shared" si="5"/>
        <v>121616653488.07188</v>
      </c>
      <c r="D55" s="458">
        <f t="shared" si="4"/>
        <v>54727494069.632347</v>
      </c>
      <c r="E55" s="457">
        <f t="shared" si="0"/>
        <v>66889159418.439537</v>
      </c>
      <c r="F55" s="459">
        <f t="shared" si="1"/>
        <v>0.5934513280585586</v>
      </c>
      <c r="G55" s="458">
        <f t="shared" si="2"/>
        <v>39695460489.59359</v>
      </c>
      <c r="H55" s="447"/>
      <c r="I55" s="447"/>
      <c r="J55" s="447"/>
    </row>
    <row r="56" spans="1:12" ht="17.25" hidden="1" customHeight="1">
      <c r="A56" s="447">
        <f t="shared" si="3"/>
        <v>2073</v>
      </c>
      <c r="B56" s="460">
        <v>47</v>
      </c>
      <c r="C56" s="457">
        <f t="shared" si="5"/>
        <v>125508386399.69019</v>
      </c>
      <c r="D56" s="458">
        <f t="shared" si="4"/>
        <v>56478773879.860588</v>
      </c>
      <c r="E56" s="457">
        <f t="shared" si="0"/>
        <v>69029612519.82959</v>
      </c>
      <c r="F56" s="459">
        <f t="shared" si="1"/>
        <v>7.4100305250742087E-3</v>
      </c>
      <c r="G56" s="458">
        <f t="shared" si="2"/>
        <v>511511535.90598202</v>
      </c>
      <c r="H56" s="447"/>
      <c r="I56" s="447"/>
      <c r="J56" s="447"/>
    </row>
    <row r="57" spans="1:12" s="464" customFormat="1">
      <c r="B57" s="449" t="s">
        <v>308</v>
      </c>
      <c r="C57" s="457"/>
      <c r="D57" s="461"/>
      <c r="E57" s="457"/>
      <c r="F57" s="462"/>
      <c r="G57" s="463">
        <f>SUM(G10:G56)</f>
        <v>456851396763.27173</v>
      </c>
    </row>
    <row r="58" spans="1:12" s="464" customFormat="1">
      <c r="B58" s="465"/>
      <c r="C58" s="466"/>
      <c r="D58" s="466"/>
      <c r="E58" s="466"/>
      <c r="F58" s="466"/>
      <c r="G58" s="466"/>
      <c r="H58" s="466"/>
      <c r="I58" s="466"/>
      <c r="J58" s="467"/>
      <c r="K58" s="466"/>
    </row>
    <row r="59" spans="1:12">
      <c r="B59" s="468" t="s">
        <v>0</v>
      </c>
      <c r="C59" s="676" t="s">
        <v>52</v>
      </c>
      <c r="D59" s="676"/>
      <c r="E59" s="676"/>
      <c r="F59" s="468"/>
      <c r="G59" s="468" t="s">
        <v>457</v>
      </c>
      <c r="H59" s="469" t="s">
        <v>390</v>
      </c>
      <c r="I59" s="468" t="s">
        <v>16</v>
      </c>
      <c r="J59" s="470"/>
      <c r="K59" s="471"/>
    </row>
    <row r="60" spans="1:12">
      <c r="B60" s="472" t="s">
        <v>18</v>
      </c>
      <c r="C60" s="677" t="s">
        <v>458</v>
      </c>
      <c r="D60" s="678"/>
      <c r="E60" s="679"/>
      <c r="F60" s="492"/>
      <c r="G60" s="473">
        <f>G61*G62*G63*G64</f>
        <v>31388175000</v>
      </c>
      <c r="H60" s="472" t="s">
        <v>459</v>
      </c>
      <c r="I60" s="472" t="s">
        <v>460</v>
      </c>
      <c r="J60" s="470"/>
      <c r="K60" s="471"/>
    </row>
    <row r="61" spans="1:12">
      <c r="B61" s="474">
        <v>1</v>
      </c>
      <c r="C61" s="680" t="s">
        <v>470</v>
      </c>
      <c r="D61" s="680"/>
      <c r="E61" s="680"/>
      <c r="F61" s="493"/>
      <c r="G61" s="475">
        <f>'Thông số XD'!I17+'Thông số XD'!I18</f>
        <v>273</v>
      </c>
      <c r="H61" s="474" t="s">
        <v>199</v>
      </c>
      <c r="I61" s="474" t="s">
        <v>462</v>
      </c>
      <c r="J61" s="470"/>
      <c r="K61" s="471"/>
      <c r="L61" s="476"/>
    </row>
    <row r="62" spans="1:12" ht="21" customHeight="1">
      <c r="B62" s="474">
        <v>2</v>
      </c>
      <c r="C62" s="674" t="s">
        <v>471</v>
      </c>
      <c r="D62" s="674"/>
      <c r="E62" s="674"/>
      <c r="F62" s="494"/>
      <c r="G62" s="477">
        <f>KS!H10</f>
        <v>630000</v>
      </c>
      <c r="H62" s="478" t="s">
        <v>472</v>
      </c>
      <c r="I62" s="479"/>
      <c r="J62" s="470"/>
      <c r="K62" s="480"/>
      <c r="L62" s="480"/>
    </row>
    <row r="63" spans="1:12">
      <c r="B63" s="474">
        <v>3</v>
      </c>
      <c r="C63" s="674" t="s">
        <v>473</v>
      </c>
      <c r="D63" s="674"/>
      <c r="E63" s="674"/>
      <c r="F63" s="494"/>
      <c r="G63" s="481">
        <v>365</v>
      </c>
      <c r="H63" s="478" t="s">
        <v>475</v>
      </c>
      <c r="I63" s="479"/>
      <c r="J63" s="470"/>
      <c r="K63" s="482"/>
      <c r="L63" s="483"/>
    </row>
    <row r="64" spans="1:12">
      <c r="B64" s="474">
        <v>4</v>
      </c>
      <c r="C64" s="674" t="s">
        <v>474</v>
      </c>
      <c r="D64" s="674"/>
      <c r="E64" s="674"/>
      <c r="F64" s="494"/>
      <c r="G64" s="484">
        <v>0.5</v>
      </c>
      <c r="H64" s="478"/>
      <c r="I64" s="479"/>
      <c r="J64" s="470"/>
      <c r="K64" s="485"/>
    </row>
    <row r="65" spans="2:11" ht="13.7" customHeight="1">
      <c r="B65" s="474">
        <v>5</v>
      </c>
      <c r="C65" s="674" t="s">
        <v>476</v>
      </c>
      <c r="D65" s="674"/>
      <c r="E65" s="674"/>
      <c r="F65" s="494"/>
      <c r="G65" s="486">
        <v>3.2000000000000001E-2</v>
      </c>
      <c r="H65" s="478"/>
      <c r="I65" s="479"/>
      <c r="J65" s="470"/>
      <c r="K65" s="487"/>
    </row>
  </sheetData>
  <mergeCells count="8">
    <mergeCell ref="C64:E64"/>
    <mergeCell ref="C65:E65"/>
    <mergeCell ref="B1:I1"/>
    <mergeCell ref="C59:E59"/>
    <mergeCell ref="C60:E60"/>
    <mergeCell ref="C61:E61"/>
    <mergeCell ref="C62:E62"/>
    <mergeCell ref="C63:E6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BB1E-43F2-47D4-BCD6-ED6FBAC3085E}">
  <dimension ref="B1:R35"/>
  <sheetViews>
    <sheetView topLeftCell="A17" zoomScale="85" zoomScaleNormal="85" workbookViewId="0">
      <selection activeCell="B45" sqref="B45"/>
    </sheetView>
  </sheetViews>
  <sheetFormatPr defaultRowHeight="14"/>
  <cols>
    <col min="1" max="1" width="5.77734375" style="5" customWidth="1"/>
    <col min="2" max="2" width="41.609375" style="5" bestFit="1" customWidth="1"/>
    <col min="3" max="3" width="4.6640625" style="5" bestFit="1" customWidth="1"/>
    <col min="4" max="4" width="16.33203125" style="5" bestFit="1" customWidth="1"/>
    <col min="5" max="5" width="15.1640625" style="5" bestFit="1" customWidth="1"/>
    <col min="6" max="7" width="15.38671875" style="5" bestFit="1" customWidth="1"/>
    <col min="8" max="11" width="15.1640625" style="5" bestFit="1" customWidth="1"/>
    <col min="12" max="12" width="14.44140625" style="5" bestFit="1" customWidth="1"/>
    <col min="13" max="16" width="13.5" style="5" bestFit="1" customWidth="1"/>
    <col min="17" max="17" width="12.0546875" style="5" bestFit="1" customWidth="1"/>
    <col min="18" max="18" width="4.5" style="5" bestFit="1" customWidth="1"/>
    <col min="19" max="16384" width="8.88671875" style="5"/>
  </cols>
  <sheetData>
    <row r="1" spans="2:18" s="535" customFormat="1">
      <c r="B1" s="230" t="s">
        <v>45</v>
      </c>
    </row>
    <row r="2" spans="2:18">
      <c r="B2" s="682" t="s">
        <v>46</v>
      </c>
      <c r="C2" s="682"/>
      <c r="D2" s="541">
        <v>2026</v>
      </c>
      <c r="E2" s="541">
        <v>2027</v>
      </c>
      <c r="F2" s="542">
        <v>2028</v>
      </c>
    </row>
    <row r="3" spans="2:18">
      <c r="B3" s="683" t="s">
        <v>445</v>
      </c>
      <c r="C3" s="683"/>
      <c r="D3" s="543">
        <v>0.3</v>
      </c>
      <c r="E3" s="543">
        <v>0.35</v>
      </c>
      <c r="F3" s="543">
        <v>0.35</v>
      </c>
    </row>
    <row r="4" spans="2:18">
      <c r="B4" s="683" t="s">
        <v>78</v>
      </c>
      <c r="C4" s="683"/>
      <c r="D4" s="543">
        <v>0.3</v>
      </c>
      <c r="E4" s="543">
        <v>0.35</v>
      </c>
      <c r="F4" s="543">
        <v>0.35</v>
      </c>
    </row>
    <row r="5" spans="2:18">
      <c r="B5" s="544"/>
      <c r="C5" s="544"/>
      <c r="D5" s="545"/>
      <c r="E5" s="545"/>
      <c r="F5" s="546"/>
    </row>
    <row r="6" spans="2:18" ht="15.6" hidden="1" customHeight="1">
      <c r="B6" s="684" t="s">
        <v>137</v>
      </c>
      <c r="C6" s="684"/>
      <c r="D6" s="684"/>
      <c r="E6" s="547">
        <v>0</v>
      </c>
    </row>
    <row r="7" spans="2:18" s="536" customFormat="1">
      <c r="B7" s="548"/>
      <c r="C7" s="548"/>
      <c r="D7" s="548"/>
      <c r="E7" s="549"/>
    </row>
    <row r="8" spans="2:18" s="231" customFormat="1">
      <c r="B8" s="230" t="s">
        <v>87</v>
      </c>
    </row>
    <row r="9" spans="2:18" ht="14.35" thickBot="1">
      <c r="B9" s="550" t="s">
        <v>73</v>
      </c>
      <c r="C9" s="550" t="s">
        <v>82</v>
      </c>
      <c r="D9" s="550" t="s">
        <v>50</v>
      </c>
      <c r="E9" s="550">
        <v>2026</v>
      </c>
      <c r="F9" s="550">
        <f>E9+1</f>
        <v>2027</v>
      </c>
      <c r="G9" s="550">
        <f t="shared" ref="G9:J9" si="0">F9+1</f>
        <v>2028</v>
      </c>
      <c r="H9" s="550">
        <f t="shared" si="0"/>
        <v>2029</v>
      </c>
      <c r="I9" s="550">
        <f t="shared" si="0"/>
        <v>2030</v>
      </c>
      <c r="J9" s="550">
        <f t="shared" si="0"/>
        <v>2031</v>
      </c>
      <c r="K9" s="551" t="s">
        <v>254</v>
      </c>
      <c r="L9" s="551" t="s">
        <v>255</v>
      </c>
      <c r="M9" s="551" t="s">
        <v>256</v>
      </c>
      <c r="N9" s="551" t="s">
        <v>257</v>
      </c>
      <c r="O9" s="551" t="s">
        <v>258</v>
      </c>
      <c r="P9" s="551" t="s">
        <v>516</v>
      </c>
      <c r="Q9" s="551" t="s">
        <v>517</v>
      </c>
      <c r="R9" s="551" t="s">
        <v>518</v>
      </c>
    </row>
    <row r="10" spans="2:18" ht="14.35" thickBot="1">
      <c r="B10" s="552" t="s">
        <v>136</v>
      </c>
      <c r="C10" s="553"/>
      <c r="D10" s="553"/>
      <c r="E10" s="552">
        <v>0</v>
      </c>
      <c r="F10" s="552">
        <f>E10+1</f>
        <v>1</v>
      </c>
      <c r="G10" s="552">
        <f t="shared" ref="G10:R10" si="1">F10+1</f>
        <v>2</v>
      </c>
      <c r="H10" s="552">
        <f t="shared" si="1"/>
        <v>3</v>
      </c>
      <c r="I10" s="552">
        <f t="shared" si="1"/>
        <v>4</v>
      </c>
      <c r="J10" s="552">
        <f t="shared" si="1"/>
        <v>5</v>
      </c>
      <c r="K10" s="552">
        <f t="shared" si="1"/>
        <v>6</v>
      </c>
      <c r="L10" s="552">
        <f t="shared" si="1"/>
        <v>7</v>
      </c>
      <c r="M10" s="552">
        <f t="shared" si="1"/>
        <v>8</v>
      </c>
      <c r="N10" s="552">
        <f t="shared" si="1"/>
        <v>9</v>
      </c>
      <c r="O10" s="552">
        <f t="shared" si="1"/>
        <v>10</v>
      </c>
      <c r="P10" s="552">
        <f t="shared" si="1"/>
        <v>11</v>
      </c>
      <c r="Q10" s="552">
        <f t="shared" si="1"/>
        <v>12</v>
      </c>
      <c r="R10" s="552">
        <f t="shared" si="1"/>
        <v>13</v>
      </c>
    </row>
    <row r="11" spans="2:18">
      <c r="B11" s="5" t="s">
        <v>75</v>
      </c>
      <c r="E11" s="554">
        <f>D3</f>
        <v>0.3</v>
      </c>
      <c r="F11" s="554">
        <f>E3</f>
        <v>0.35</v>
      </c>
      <c r="G11" s="554">
        <f>F3</f>
        <v>0.35</v>
      </c>
      <c r="H11" s="554">
        <v>0</v>
      </c>
      <c r="I11" s="554">
        <f t="shared" ref="I11:K12" si="2">G3</f>
        <v>0</v>
      </c>
      <c r="J11" s="554">
        <f t="shared" si="2"/>
        <v>0</v>
      </c>
      <c r="K11" s="554">
        <f t="shared" si="2"/>
        <v>0</v>
      </c>
    </row>
    <row r="12" spans="2:18">
      <c r="B12" s="5" t="s">
        <v>78</v>
      </c>
      <c r="E12" s="554">
        <f>D4</f>
        <v>0.3</v>
      </c>
      <c r="F12" s="554">
        <f t="shared" ref="F12:G12" si="3">E4</f>
        <v>0.35</v>
      </c>
      <c r="G12" s="554">
        <f t="shared" si="3"/>
        <v>0.35</v>
      </c>
      <c r="H12" s="554">
        <v>0</v>
      </c>
      <c r="I12" s="554">
        <f t="shared" si="2"/>
        <v>0</v>
      </c>
      <c r="J12" s="554">
        <f t="shared" si="2"/>
        <v>0</v>
      </c>
      <c r="K12" s="554">
        <f t="shared" si="2"/>
        <v>0</v>
      </c>
    </row>
    <row r="14" spans="2:18" ht="14.35" thickBot="1">
      <c r="B14" s="555" t="s">
        <v>42</v>
      </c>
      <c r="C14" s="556"/>
      <c r="D14" s="557"/>
      <c r="E14" s="537"/>
      <c r="F14" s="537"/>
      <c r="G14" s="537"/>
      <c r="H14" s="537"/>
      <c r="I14" s="537"/>
      <c r="J14" s="537"/>
      <c r="K14" s="537"/>
      <c r="L14" s="537"/>
      <c r="M14" s="537"/>
      <c r="N14" s="537"/>
      <c r="O14" s="537"/>
      <c r="P14" s="537"/>
      <c r="Q14" s="537"/>
      <c r="R14" s="537"/>
    </row>
    <row r="15" spans="2:18">
      <c r="B15" s="5" t="s">
        <v>519</v>
      </c>
      <c r="D15" s="558">
        <f>-(TMĐT!E7+TMĐT!D38)</f>
        <v>-308545320160</v>
      </c>
      <c r="G15" s="558"/>
      <c r="H15" s="558"/>
      <c r="I15" s="558"/>
      <c r="J15" s="558"/>
      <c r="K15" s="558"/>
      <c r="L15" s="558"/>
      <c r="M15" s="558"/>
      <c r="N15" s="558"/>
      <c r="O15" s="558"/>
      <c r="P15" s="558"/>
      <c r="Q15" s="558"/>
      <c r="R15" s="558"/>
    </row>
    <row r="16" spans="2:18" hidden="1">
      <c r="B16" s="5" t="s">
        <v>266</v>
      </c>
      <c r="D16" s="558"/>
      <c r="E16" s="558"/>
      <c r="G16" s="558"/>
      <c r="H16" s="558"/>
      <c r="I16" s="558"/>
      <c r="J16" s="558"/>
      <c r="K16" s="558"/>
      <c r="L16" s="558"/>
      <c r="M16" s="558"/>
      <c r="N16" s="558"/>
      <c r="O16" s="558"/>
      <c r="P16" s="558"/>
      <c r="Q16" s="558"/>
      <c r="R16" s="558"/>
    </row>
    <row r="17" spans="2:18">
      <c r="B17" s="5" t="s">
        <v>77</v>
      </c>
      <c r="C17" s="182" t="s">
        <v>83</v>
      </c>
      <c r="D17" s="558">
        <f>D15</f>
        <v>-308545320160</v>
      </c>
      <c r="E17" s="558">
        <f>$D$17*E11</f>
        <v>-92563596048</v>
      </c>
      <c r="F17" s="558">
        <f>$D$17*F11</f>
        <v>-107990862056</v>
      </c>
      <c r="G17" s="558">
        <f t="shared" ref="E17:K17" si="4">$D$17*G11</f>
        <v>-107990862056</v>
      </c>
      <c r="H17" s="558">
        <f t="shared" si="4"/>
        <v>0</v>
      </c>
      <c r="I17" s="558">
        <f t="shared" si="4"/>
        <v>0</v>
      </c>
      <c r="J17" s="558">
        <f t="shared" si="4"/>
        <v>0</v>
      </c>
      <c r="K17" s="558">
        <f t="shared" si="4"/>
        <v>0</v>
      </c>
      <c r="L17" s="558">
        <f t="shared" ref="L17:R17" si="5">$D$17*L11</f>
        <v>0</v>
      </c>
      <c r="M17" s="558">
        <f t="shared" si="5"/>
        <v>0</v>
      </c>
      <c r="N17" s="558">
        <f t="shared" si="5"/>
        <v>0</v>
      </c>
      <c r="O17" s="558">
        <f t="shared" si="5"/>
        <v>0</v>
      </c>
      <c r="P17" s="558">
        <f t="shared" si="5"/>
        <v>0</v>
      </c>
      <c r="Q17" s="558">
        <f t="shared" si="5"/>
        <v>0</v>
      </c>
      <c r="R17" s="558">
        <f t="shared" si="5"/>
        <v>0</v>
      </c>
    </row>
    <row r="18" spans="2:18">
      <c r="F18" s="559"/>
      <c r="G18" s="559"/>
      <c r="H18" s="559"/>
      <c r="I18" s="559"/>
      <c r="J18" s="559"/>
      <c r="K18" s="559"/>
      <c r="L18" s="559"/>
      <c r="M18" s="559"/>
      <c r="N18" s="559"/>
      <c r="O18" s="559"/>
      <c r="P18" s="559"/>
      <c r="Q18" s="559"/>
      <c r="R18" s="559"/>
    </row>
    <row r="19" spans="2:18" ht="14.35" thickBot="1">
      <c r="B19" s="555" t="s">
        <v>79</v>
      </c>
      <c r="C19" s="560"/>
      <c r="D19" s="557"/>
      <c r="E19" s="537"/>
      <c r="F19" s="537"/>
      <c r="G19" s="537"/>
      <c r="H19" s="537"/>
      <c r="I19" s="537"/>
      <c r="J19" s="537"/>
      <c r="K19" s="537"/>
      <c r="L19" s="537"/>
      <c r="M19" s="537"/>
      <c r="N19" s="537"/>
      <c r="O19" s="537"/>
      <c r="P19" s="537"/>
      <c r="Q19" s="537"/>
      <c r="R19" s="537"/>
    </row>
    <row r="20" spans="2:18">
      <c r="B20" s="5" t="s">
        <v>80</v>
      </c>
      <c r="C20" s="182" t="s">
        <v>83</v>
      </c>
      <c r="D20" s="538">
        <f>SUM(E21:H21)</f>
        <v>-308545320160</v>
      </c>
    </row>
    <row r="21" spans="2:18">
      <c r="B21" s="5" t="s">
        <v>81</v>
      </c>
      <c r="C21" s="182" t="s">
        <v>83</v>
      </c>
      <c r="D21" s="561"/>
      <c r="E21" s="538">
        <f>E17</f>
        <v>-92563596048</v>
      </c>
      <c r="F21" s="558">
        <f>$D$17*F12</f>
        <v>-107990862056</v>
      </c>
      <c r="G21" s="558">
        <f>$D$17*G12</f>
        <v>-107990862056</v>
      </c>
      <c r="H21" s="558">
        <f t="shared" ref="F21:K21" si="6">$D$17*H12</f>
        <v>0</v>
      </c>
      <c r="I21" s="558">
        <f t="shared" si="6"/>
        <v>0</v>
      </c>
      <c r="J21" s="558">
        <f t="shared" si="6"/>
        <v>0</v>
      </c>
      <c r="K21" s="558">
        <f t="shared" si="6"/>
        <v>0</v>
      </c>
      <c r="L21" s="558">
        <f t="shared" ref="L21:R21" si="7">$D$17*L12</f>
        <v>0</v>
      </c>
      <c r="M21" s="558">
        <f t="shared" si="7"/>
        <v>0</v>
      </c>
      <c r="N21" s="558">
        <f t="shared" si="7"/>
        <v>0</v>
      </c>
      <c r="O21" s="558">
        <f t="shared" si="7"/>
        <v>0</v>
      </c>
      <c r="P21" s="558">
        <f t="shared" si="7"/>
        <v>0</v>
      </c>
      <c r="Q21" s="558">
        <f t="shared" si="7"/>
        <v>0</v>
      </c>
      <c r="R21" s="558">
        <f t="shared" si="7"/>
        <v>0</v>
      </c>
    </row>
    <row r="22" spans="2:18">
      <c r="D22" s="3"/>
      <c r="F22" s="559"/>
      <c r="G22" s="559"/>
      <c r="H22" s="559"/>
      <c r="I22" s="559"/>
      <c r="J22" s="559"/>
      <c r="K22" s="559"/>
      <c r="L22" s="559"/>
      <c r="M22" s="559"/>
      <c r="N22" s="559"/>
      <c r="O22" s="559"/>
      <c r="P22" s="559"/>
      <c r="Q22" s="559"/>
      <c r="R22" s="559"/>
    </row>
    <row r="23" spans="2:18" ht="14.35" thickBot="1">
      <c r="B23" s="539" t="s">
        <v>61</v>
      </c>
      <c r="C23" s="539"/>
      <c r="D23" s="562" t="s">
        <v>84</v>
      </c>
      <c r="E23" s="537"/>
      <c r="F23" s="563"/>
      <c r="G23" s="563"/>
      <c r="H23" s="563"/>
      <c r="I23" s="563"/>
      <c r="J23" s="563"/>
      <c r="K23" s="563"/>
      <c r="L23" s="563"/>
      <c r="M23" s="563"/>
      <c r="N23" s="563"/>
      <c r="O23" s="563"/>
      <c r="P23" s="563"/>
      <c r="Q23" s="563"/>
      <c r="R23" s="563"/>
    </row>
    <row r="24" spans="2:18" ht="28">
      <c r="B24" s="564" t="str">
        <f>TMĐT!B39</f>
        <v>Chi phí quản lý dự án và chi phí tư vấn đầu tư xây dựng</v>
      </c>
      <c r="C24" s="540"/>
      <c r="D24" s="565">
        <f>-TMĐT!D39</f>
        <v>-13206284311.572004</v>
      </c>
      <c r="E24" s="565">
        <f>$D$24*E12</f>
        <v>-3961885293.471601</v>
      </c>
      <c r="F24" s="565">
        <f>$D$24*F12</f>
        <v>-4622199509.0502014</v>
      </c>
      <c r="G24" s="565">
        <f>$D$24*G12</f>
        <v>-4622199509.0502014</v>
      </c>
      <c r="H24" s="566"/>
      <c r="I24" s="566"/>
      <c r="J24" s="566"/>
      <c r="K24" s="566"/>
    </row>
    <row r="25" spans="2:18">
      <c r="B25" s="5" t="s">
        <v>20</v>
      </c>
      <c r="D25" s="566">
        <f>-TMĐT!D40</f>
        <v>-24601552016</v>
      </c>
      <c r="E25" s="565">
        <f>$D$25*E12</f>
        <v>-7380465604.8000002</v>
      </c>
      <c r="F25" s="565">
        <f t="shared" ref="F25:G25" si="8">$D$25*F12</f>
        <v>-8610543205.6000004</v>
      </c>
      <c r="G25" s="565">
        <f t="shared" si="8"/>
        <v>-8610543205.6000004</v>
      </c>
      <c r="H25" s="558">
        <f>$D$25*H11</f>
        <v>0</v>
      </c>
      <c r="I25" s="558">
        <f>$D$25*I11</f>
        <v>0</v>
      </c>
      <c r="J25" s="558">
        <f>$D$25*J11</f>
        <v>0</v>
      </c>
      <c r="K25" s="558">
        <f>$D$25*K11</f>
        <v>0</v>
      </c>
    </row>
    <row r="26" spans="2:18">
      <c r="B26" s="5" t="s">
        <v>137</v>
      </c>
      <c r="D26" s="566"/>
      <c r="E26" s="558"/>
      <c r="F26" s="558">
        <f>-$E$6*'Doanh thu'!E30</f>
        <v>0</v>
      </c>
      <c r="G26" s="558">
        <f>-$E$6*'Doanh thu'!F30</f>
        <v>0</v>
      </c>
      <c r="H26" s="558">
        <f>-$E$6*'Doanh thu'!G30</f>
        <v>0</v>
      </c>
      <c r="I26" s="558">
        <f>-$E$6*'Doanh thu'!H30</f>
        <v>0</v>
      </c>
      <c r="J26" s="558">
        <f>-$E$6*'Doanh thu'!I30</f>
        <v>0</v>
      </c>
      <c r="K26" s="558">
        <f>-$E$6*'Doanh thu'!J30</f>
        <v>0</v>
      </c>
    </row>
    <row r="27" spans="2:18">
      <c r="B27" s="5" t="s">
        <v>297</v>
      </c>
      <c r="D27" s="566">
        <f>E27+F27</f>
        <v>0</v>
      </c>
      <c r="E27" s="566">
        <f>-'LV+CP'!C21</f>
        <v>0</v>
      </c>
      <c r="F27" s="566">
        <v>0</v>
      </c>
      <c r="G27" s="558">
        <f>'CP lãi vay'!D27</f>
        <v>-21895726551.91003</v>
      </c>
      <c r="H27" s="558">
        <f>'CP lãi vay'!E27</f>
        <v>-20253547060.516781</v>
      </c>
      <c r="I27" s="558">
        <f>'CP lãi vay'!F27</f>
        <v>-18063974405.325775</v>
      </c>
      <c r="J27" s="558">
        <f>'CP lãi vay'!G27</f>
        <v>-15874401750.134769</v>
      </c>
      <c r="K27" s="558">
        <f>'CP lãi vay'!H27</f>
        <v>-13684829094.943769</v>
      </c>
      <c r="L27" s="558">
        <f>'CP lãi vay'!I27</f>
        <v>-11495256439.752766</v>
      </c>
      <c r="M27" s="558">
        <f>'CP lãi vay'!J27</f>
        <v>-9305683784.5617638</v>
      </c>
      <c r="N27" s="558">
        <f>'CP lãi vay'!K27</f>
        <v>-7116111129.37076</v>
      </c>
      <c r="O27" s="558">
        <f>'CP lãi vay'!L27</f>
        <v>-4926538474.1797571</v>
      </c>
      <c r="P27" s="558">
        <f>'CP lãi vay'!M27</f>
        <v>-2736965818.9887538</v>
      </c>
      <c r="Q27" s="558">
        <f>'CP lãi vay'!N27</f>
        <v>-547393163.79775071</v>
      </c>
      <c r="R27" s="558">
        <f>'CP lãi vay'!O27</f>
        <v>0</v>
      </c>
    </row>
    <row r="28" spans="2:18">
      <c r="D28" s="566"/>
      <c r="F28" s="558"/>
      <c r="G28" s="558"/>
      <c r="H28" s="558"/>
      <c r="I28" s="558"/>
      <c r="J28" s="558"/>
      <c r="K28" s="558"/>
    </row>
    <row r="29" spans="2:18">
      <c r="B29" s="540" t="s">
        <v>85</v>
      </c>
      <c r="C29" s="540"/>
      <c r="D29" s="567"/>
      <c r="E29" s="568">
        <f>E24+E25+E26+E27</f>
        <v>-11342350898.271601</v>
      </c>
      <c r="F29" s="568">
        <f t="shared" ref="F29:K29" si="9">F24+F25+F26+F27</f>
        <v>-13232742714.650202</v>
      </c>
      <c r="G29" s="568">
        <f>G24+G25+G26+G27</f>
        <v>-35128469266.560234</v>
      </c>
      <c r="H29" s="568">
        <f t="shared" si="9"/>
        <v>-20253547060.516781</v>
      </c>
      <c r="I29" s="568">
        <f t="shared" si="9"/>
        <v>-18063974405.325775</v>
      </c>
      <c r="J29" s="568">
        <f t="shared" si="9"/>
        <v>-15874401750.134769</v>
      </c>
      <c r="K29" s="568">
        <f t="shared" si="9"/>
        <v>-13684829094.943769</v>
      </c>
      <c r="L29" s="568">
        <f>L24+L25+L26+L27</f>
        <v>-11495256439.752766</v>
      </c>
      <c r="M29" s="568">
        <f t="shared" ref="M29" si="10">M24+M25+M26+M27</f>
        <v>-9305683784.5617638</v>
      </c>
      <c r="N29" s="568">
        <f>N24+N25+N26+N27</f>
        <v>-7116111129.37076</v>
      </c>
      <c r="O29" s="568">
        <f t="shared" ref="O29:R29" si="11">O24+O25+O26+O27</f>
        <v>-4926538474.1797571</v>
      </c>
      <c r="P29" s="568">
        <f t="shared" si="11"/>
        <v>-2736965818.9887538</v>
      </c>
      <c r="Q29" s="568">
        <f t="shared" si="11"/>
        <v>-547393163.79775071</v>
      </c>
      <c r="R29" s="568">
        <f t="shared" si="11"/>
        <v>0</v>
      </c>
    </row>
    <row r="30" spans="2:18" ht="14.35" thickBot="1">
      <c r="F30" s="559"/>
      <c r="G30" s="559"/>
      <c r="H30" s="559"/>
      <c r="I30" s="559"/>
      <c r="J30" s="559"/>
      <c r="K30" s="559"/>
      <c r="M30" s="559"/>
      <c r="N30" s="559"/>
      <c r="O30" s="559"/>
      <c r="P30" s="559"/>
      <c r="Q30" s="559"/>
      <c r="R30" s="559"/>
    </row>
    <row r="31" spans="2:18" ht="14.35" thickBot="1">
      <c r="B31" s="569" t="s">
        <v>86</v>
      </c>
      <c r="C31" s="570"/>
      <c r="D31" s="570">
        <f>SUM(E31:R31)</f>
        <v>-472253584161.05469</v>
      </c>
      <c r="E31" s="570">
        <f>E16+E21+E29</f>
        <v>-103905946946.27161</v>
      </c>
      <c r="F31" s="570">
        <f>F16+F21+F29</f>
        <v>-121223604770.65021</v>
      </c>
      <c r="G31" s="570">
        <f>G16+G21+G29</f>
        <v>-143119331322.56024</v>
      </c>
      <c r="H31" s="570">
        <f t="shared" ref="H31:J31" si="12">H16+H21+H29</f>
        <v>-20253547060.516781</v>
      </c>
      <c r="I31" s="570">
        <f t="shared" si="12"/>
        <v>-18063974405.325775</v>
      </c>
      <c r="J31" s="570">
        <f t="shared" si="12"/>
        <v>-15874401750.134769</v>
      </c>
      <c r="K31" s="570">
        <f t="shared" ref="K31" si="13">K16+K21+K29</f>
        <v>-13684829094.943769</v>
      </c>
      <c r="L31" s="570">
        <f>L16+L21+L29</f>
        <v>-11495256439.752766</v>
      </c>
      <c r="M31" s="570">
        <f>M16+M21+M29</f>
        <v>-9305683784.5617638</v>
      </c>
      <c r="N31" s="570">
        <f>N16+N21+N29</f>
        <v>-7116111129.37076</v>
      </c>
      <c r="O31" s="570">
        <f t="shared" ref="O31:R31" si="14">O16+O21+O29</f>
        <v>-4926538474.1797571</v>
      </c>
      <c r="P31" s="570">
        <f t="shared" si="14"/>
        <v>-2736965818.9887538</v>
      </c>
      <c r="Q31" s="570">
        <f t="shared" si="14"/>
        <v>-547393163.79775071</v>
      </c>
      <c r="R31" s="570">
        <f t="shared" si="14"/>
        <v>0</v>
      </c>
    </row>
    <row r="32" spans="2:18">
      <c r="B32" s="5" t="s">
        <v>114</v>
      </c>
      <c r="E32" s="681">
        <f>Re!D6</f>
        <v>0.11</v>
      </c>
      <c r="F32" s="681"/>
      <c r="G32" s="681"/>
      <c r="H32" s="681"/>
      <c r="I32" s="681"/>
      <c r="J32" s="681"/>
      <c r="K32" s="681"/>
      <c r="L32" s="681">
        <f>Re!K6</f>
        <v>0</v>
      </c>
      <c r="M32" s="681"/>
      <c r="N32" s="681"/>
      <c r="O32" s="681"/>
      <c r="P32" s="681"/>
      <c r="Q32" s="681"/>
      <c r="R32" s="681"/>
    </row>
    <row r="33" spans="2:18" s="235" customFormat="1">
      <c r="B33" s="5" t="s">
        <v>132</v>
      </c>
      <c r="C33" s="5"/>
      <c r="D33" s="5"/>
      <c r="E33" s="571">
        <f t="shared" ref="E33:R33" si="15">1/(1+$E$32)^E10</f>
        <v>1</v>
      </c>
      <c r="F33" s="571">
        <f t="shared" si="15"/>
        <v>0.9009009009009008</v>
      </c>
      <c r="G33" s="571">
        <f t="shared" si="15"/>
        <v>0.8116224332440547</v>
      </c>
      <c r="H33" s="571">
        <f t="shared" si="15"/>
        <v>0.73119138130095018</v>
      </c>
      <c r="I33" s="571">
        <f t="shared" si="15"/>
        <v>0.65873097414500015</v>
      </c>
      <c r="J33" s="571">
        <f t="shared" si="15"/>
        <v>0.5934513280585586</v>
      </c>
      <c r="K33" s="571">
        <f t="shared" si="15"/>
        <v>0.53464083608879154</v>
      </c>
      <c r="L33" s="571">
        <f t="shared" si="15"/>
        <v>0.48165841089080319</v>
      </c>
      <c r="M33" s="571">
        <f t="shared" si="15"/>
        <v>0.43392649629802077</v>
      </c>
      <c r="N33" s="571">
        <f t="shared" si="15"/>
        <v>0.39092477143965831</v>
      </c>
      <c r="O33" s="571">
        <f t="shared" si="15"/>
        <v>0.3521844787744669</v>
      </c>
      <c r="P33" s="571">
        <f t="shared" si="15"/>
        <v>0.31728331421123146</v>
      </c>
      <c r="Q33" s="571">
        <f t="shared" si="15"/>
        <v>0.28584082361372198</v>
      </c>
      <c r="R33" s="571">
        <f t="shared" si="15"/>
        <v>0.25751425550785767</v>
      </c>
    </row>
    <row r="34" spans="2:18" ht="35.450000000000003" customHeight="1" thickBot="1">
      <c r="B34" s="572" t="s">
        <v>331</v>
      </c>
      <c r="C34" s="573"/>
      <c r="D34" s="574">
        <f>SUM(E34:R34)</f>
        <v>-387837478515.10028</v>
      </c>
      <c r="E34" s="575">
        <f>E31*E33</f>
        <v>-103905946946.27161</v>
      </c>
      <c r="F34" s="575">
        <f>F31*F33</f>
        <v>-109210454748.33351</v>
      </c>
      <c r="G34" s="575">
        <f>G31*G33</f>
        <v>-116158859932.2784</v>
      </c>
      <c r="H34" s="575">
        <f t="shared" ref="H34:K34" si="16">H31*H33</f>
        <v>-14809219051.423065</v>
      </c>
      <c r="I34" s="575">
        <f t="shared" si="16"/>
        <v>-11899299456.950598</v>
      </c>
      <c r="J34" s="575">
        <f t="shared" si="16"/>
        <v>-9420684800.7525864</v>
      </c>
      <c r="K34" s="575">
        <f t="shared" si="16"/>
        <v>-7316468469.0529575</v>
      </c>
      <c r="L34" s="575">
        <f>L31*L33</f>
        <v>-5536786949.5535889</v>
      </c>
      <c r="M34" s="575">
        <f>M31*M33</f>
        <v>-4037982760.292192</v>
      </c>
      <c r="N34" s="575">
        <f>N31*N33</f>
        <v>-2781864116.7884731</v>
      </c>
      <c r="O34" s="575">
        <f t="shared" ref="O34:R34" si="17">O31*O33</f>
        <v>-1735050384.6913552</v>
      </c>
      <c r="P34" s="575">
        <f t="shared" si="17"/>
        <v>-868393585.93160927</v>
      </c>
      <c r="Q34" s="575">
        <f t="shared" si="17"/>
        <v>-156467312.78047007</v>
      </c>
      <c r="R34" s="575">
        <f t="shared" si="17"/>
        <v>0</v>
      </c>
    </row>
    <row r="35" spans="2:18" ht="17.350000000000001" customHeight="1">
      <c r="E35" s="576"/>
      <c r="F35" s="577"/>
    </row>
  </sheetData>
  <mergeCells count="6">
    <mergeCell ref="L32:R32"/>
    <mergeCell ref="B2:C2"/>
    <mergeCell ref="B3:C3"/>
    <mergeCell ref="B4:C4"/>
    <mergeCell ref="B6:D6"/>
    <mergeCell ref="E32:K32"/>
  </mergeCells>
  <pageMargins left="0.7" right="0.7" top="0.75" bottom="0.75" header="0.3" footer="0.3"/>
  <pageSetup paperSize="9" orientation="portrait" horizontalDpi="0"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725B5-420B-4B3B-BB17-8DF882068B10}">
  <dimension ref="A1:D11"/>
  <sheetViews>
    <sheetView workbookViewId="0">
      <selection activeCell="C16" sqref="C16"/>
    </sheetView>
  </sheetViews>
  <sheetFormatPr defaultRowHeight="14"/>
  <cols>
    <col min="1" max="1" width="8.88671875" style="5"/>
    <col min="2" max="2" width="40.109375" style="5" customWidth="1"/>
    <col min="3" max="3" width="25" style="5" customWidth="1"/>
    <col min="4" max="4" width="36.71875" style="5" customWidth="1"/>
    <col min="5" max="5" width="24.71875" style="5" customWidth="1"/>
    <col min="6" max="16384" width="8.88671875" style="5"/>
  </cols>
  <sheetData>
    <row r="1" spans="1:4" ht="15.35">
      <c r="A1" s="594" t="s">
        <v>0</v>
      </c>
      <c r="B1" s="365" t="s">
        <v>22</v>
      </c>
      <c r="C1" s="365" t="s">
        <v>108</v>
      </c>
      <c r="D1" s="290"/>
    </row>
    <row r="2" spans="1:4" ht="15.35">
      <c r="A2" s="594">
        <v>1</v>
      </c>
      <c r="B2" s="405" t="s">
        <v>349</v>
      </c>
      <c r="C2" s="579">
        <f>'DT TMDV'!G57+'DT kinh doanh phòng'!G57</f>
        <v>489178075308.11707</v>
      </c>
      <c r="D2" s="12"/>
    </row>
    <row r="3" spans="1:4" ht="30">
      <c r="A3" s="594">
        <v>2</v>
      </c>
      <c r="B3" s="580" t="s">
        <v>350</v>
      </c>
      <c r="C3" s="581">
        <f>ABS('Chi phí'!D34)</f>
        <v>387837478515.10028</v>
      </c>
    </row>
    <row r="4" spans="1:4" ht="15.35" hidden="1">
      <c r="A4" s="594"/>
      <c r="B4" s="406" t="s">
        <v>291</v>
      </c>
      <c r="C4" s="581">
        <v>0</v>
      </c>
      <c r="D4" s="5">
        <f>14%</f>
        <v>0.14000000000000001</v>
      </c>
    </row>
    <row r="5" spans="1:4" ht="15.35">
      <c r="A5" s="594">
        <v>3</v>
      </c>
      <c r="B5" s="582" t="s">
        <v>338</v>
      </c>
      <c r="C5" s="583">
        <v>0.14000000000000001</v>
      </c>
    </row>
    <row r="6" spans="1:4" ht="15.35">
      <c r="A6" s="594">
        <v>4</v>
      </c>
      <c r="B6" s="584" t="s">
        <v>290</v>
      </c>
      <c r="C6" s="585">
        <f>(C2-(1+C5)*C3-C4)/(1+C5)</f>
        <v>41266096316.581322</v>
      </c>
      <c r="D6" s="578" t="s">
        <v>525</v>
      </c>
    </row>
    <row r="7" spans="1:4" ht="15">
      <c r="A7" s="595">
        <v>5</v>
      </c>
      <c r="B7" s="586" t="s">
        <v>51</v>
      </c>
      <c r="C7" s="581">
        <f>C5*(C3+C6)</f>
        <v>60074500476.435425</v>
      </c>
    </row>
    <row r="8" spans="1:4" ht="15">
      <c r="A8" s="594">
        <v>6</v>
      </c>
      <c r="B8" s="587" t="s">
        <v>529</v>
      </c>
      <c r="C8" s="588">
        <f>C2-C3-C7-C4</f>
        <v>41266096316.58136</v>
      </c>
      <c r="D8" s="596">
        <f>D9*D10</f>
        <v>40245610000</v>
      </c>
    </row>
    <row r="9" spans="1:4" ht="17">
      <c r="A9" s="594">
        <v>7</v>
      </c>
      <c r="B9" s="589" t="s">
        <v>337</v>
      </c>
      <c r="C9" s="590">
        <f>'Thông số XD'!D3</f>
        <v>2107.1</v>
      </c>
      <c r="D9" s="596">
        <f>C9</f>
        <v>2107.1</v>
      </c>
    </row>
    <row r="10" spans="1:4" ht="17">
      <c r="A10" s="594">
        <v>8</v>
      </c>
      <c r="B10" s="589" t="s">
        <v>336</v>
      </c>
      <c r="C10" s="591">
        <f>C8/C9</f>
        <v>19584308.441261146</v>
      </c>
      <c r="D10" s="596">
        <f>19100000</f>
        <v>19100000</v>
      </c>
    </row>
    <row r="11" spans="1:4" ht="17">
      <c r="A11" s="594">
        <v>9</v>
      </c>
      <c r="B11" s="589" t="s">
        <v>534</v>
      </c>
      <c r="C11" s="591">
        <f>ROUNDDOWN(C10,-5)</f>
        <v>19500000</v>
      </c>
      <c r="D11" s="59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7AAB1-C981-4EC9-A75C-070BF2EF69A8}">
  <dimension ref="A1:P21"/>
  <sheetViews>
    <sheetView topLeftCell="A7" workbookViewId="0">
      <selection activeCell="G16" sqref="G16"/>
    </sheetView>
  </sheetViews>
  <sheetFormatPr defaultColWidth="8.71875" defaultRowHeight="15.35"/>
  <cols>
    <col min="1" max="1" width="8.71875" style="34"/>
    <col min="2" max="2" width="6.5" style="34" customWidth="1"/>
    <col min="3" max="3" width="19.77734375" style="34" customWidth="1"/>
    <col min="4" max="4" width="11.21875" style="34" customWidth="1"/>
    <col min="5" max="5" width="17.88671875" style="34" customWidth="1"/>
    <col min="6" max="6" width="18" style="34" customWidth="1"/>
    <col min="7" max="14" width="8.71875" style="34"/>
    <col min="15" max="15" width="13.88671875" style="34" customWidth="1"/>
    <col min="16" max="16384" width="8.71875" style="34"/>
  </cols>
  <sheetData>
    <row r="1" spans="1:16">
      <c r="C1" s="35" t="s">
        <v>105</v>
      </c>
      <c r="E1" s="34" t="s">
        <v>106</v>
      </c>
      <c r="G1" s="37"/>
      <c r="H1" s="37"/>
      <c r="I1" s="37"/>
      <c r="J1" s="37"/>
      <c r="K1" s="37"/>
      <c r="L1" s="37"/>
      <c r="M1" s="37"/>
      <c r="N1" s="37"/>
      <c r="O1" s="37"/>
      <c r="P1" s="37"/>
    </row>
    <row r="2" spans="1:16">
      <c r="C2" s="36" t="s">
        <v>107</v>
      </c>
      <c r="D2" s="36" t="s">
        <v>108</v>
      </c>
      <c r="E2" s="36" t="s">
        <v>16</v>
      </c>
      <c r="G2" s="37"/>
      <c r="H2" s="37"/>
      <c r="I2" s="37"/>
      <c r="J2" s="37"/>
      <c r="K2" s="37"/>
      <c r="L2" s="37"/>
      <c r="M2" s="37"/>
      <c r="N2" s="37"/>
      <c r="O2" s="37"/>
      <c r="P2" s="37"/>
    </row>
    <row r="3" spans="1:16">
      <c r="C3" s="38" t="s">
        <v>109</v>
      </c>
      <c r="D3" s="39">
        <v>0.04</v>
      </c>
      <c r="E3" s="40"/>
      <c r="F3" s="41"/>
      <c r="G3" s="387" t="s">
        <v>333</v>
      </c>
      <c r="H3" s="37"/>
      <c r="I3" s="37"/>
      <c r="J3" s="37"/>
      <c r="K3" s="37"/>
      <c r="L3" s="37"/>
      <c r="M3" s="37"/>
      <c r="N3" s="37"/>
      <c r="O3" s="37"/>
      <c r="P3" s="37"/>
    </row>
    <row r="4" spans="1:16">
      <c r="C4" s="38" t="s">
        <v>110</v>
      </c>
      <c r="D4" s="43">
        <f>E17</f>
        <v>0.66250000000000009</v>
      </c>
      <c r="E4" s="185"/>
      <c r="F4" s="44"/>
      <c r="G4" s="383" t="s">
        <v>111</v>
      </c>
      <c r="H4" s="37"/>
      <c r="I4" s="37"/>
      <c r="J4" s="37"/>
      <c r="K4" s="37"/>
      <c r="L4" s="37"/>
      <c r="M4" s="37"/>
      <c r="N4" s="37"/>
      <c r="O4" s="37"/>
      <c r="P4" s="37"/>
    </row>
    <row r="5" spans="1:16" ht="46">
      <c r="C5" s="38" t="s">
        <v>112</v>
      </c>
      <c r="D5" s="45">
        <f>8.13%+2.56%+D3</f>
        <v>0.1469</v>
      </c>
      <c r="E5" s="186" t="s">
        <v>329</v>
      </c>
      <c r="F5" s="45">
        <f>8.13%+2.56%+F3</f>
        <v>0.10690000000000001</v>
      </c>
      <c r="G5" s="384" t="s">
        <v>113</v>
      </c>
      <c r="H5" s="37"/>
      <c r="I5" s="37"/>
      <c r="J5" s="37"/>
      <c r="K5" s="37"/>
      <c r="L5" s="37"/>
      <c r="M5" s="37"/>
      <c r="N5" s="37"/>
      <c r="O5" s="37"/>
      <c r="P5" s="37"/>
    </row>
    <row r="6" spans="1:16" ht="30">
      <c r="C6" s="46" t="s">
        <v>114</v>
      </c>
      <c r="D6" s="269">
        <f>ROUND(D3+D4*(D5-D3),2)</f>
        <v>0.11</v>
      </c>
      <c r="E6" s="47" t="s">
        <v>115</v>
      </c>
      <c r="G6" s="37"/>
      <c r="H6" s="37"/>
      <c r="I6" s="37"/>
      <c r="J6" s="37"/>
      <c r="K6" s="37"/>
      <c r="L6" s="37"/>
      <c r="M6" s="37"/>
      <c r="N6" s="37"/>
      <c r="O6" s="37"/>
      <c r="P6" s="37"/>
    </row>
    <row r="7" spans="1:16">
      <c r="C7" s="48"/>
      <c r="D7" s="49"/>
      <c r="E7" s="50"/>
      <c r="G7" s="37"/>
      <c r="H7" s="37"/>
      <c r="I7" s="37"/>
      <c r="J7" s="37"/>
      <c r="K7" s="37"/>
      <c r="L7" s="37"/>
      <c r="M7" s="37"/>
      <c r="N7" s="37"/>
      <c r="O7" s="37"/>
      <c r="P7" s="37"/>
    </row>
    <row r="8" spans="1:16">
      <c r="E8" s="42"/>
      <c r="F8" s="41"/>
    </row>
    <row r="9" spans="1:16">
      <c r="D9" s="37"/>
      <c r="E9" s="42"/>
    </row>
    <row r="10" spans="1:16">
      <c r="D10" s="388" t="s">
        <v>330</v>
      </c>
    </row>
    <row r="11" spans="1:16">
      <c r="B11" s="51"/>
      <c r="C11" s="250"/>
      <c r="D11" s="389" t="s">
        <v>116</v>
      </c>
      <c r="E11" s="251"/>
      <c r="F11" s="250"/>
    </row>
    <row r="12" spans="1:16">
      <c r="A12" s="52"/>
      <c r="B12" s="53" t="s">
        <v>0</v>
      </c>
      <c r="C12" s="53" t="s">
        <v>117</v>
      </c>
      <c r="D12" s="53" t="s">
        <v>118</v>
      </c>
      <c r="E12" s="53" t="s">
        <v>119</v>
      </c>
      <c r="F12" s="250"/>
    </row>
    <row r="13" spans="1:16">
      <c r="A13" s="54"/>
      <c r="B13" s="55">
        <v>1</v>
      </c>
      <c r="C13" s="56" t="s">
        <v>124</v>
      </c>
      <c r="D13" s="60" t="s">
        <v>125</v>
      </c>
      <c r="E13" s="59">
        <v>0.57999999999999996</v>
      </c>
    </row>
    <row r="14" spans="1:16" ht="30.7">
      <c r="A14" s="54"/>
      <c r="B14" s="55">
        <v>2</v>
      </c>
      <c r="C14" s="56" t="s">
        <v>130</v>
      </c>
      <c r="D14" s="57" t="s">
        <v>131</v>
      </c>
      <c r="E14" s="59">
        <v>0.81</v>
      </c>
    </row>
    <row r="15" spans="1:16" ht="46">
      <c r="A15" s="54"/>
      <c r="B15" s="55">
        <v>3</v>
      </c>
      <c r="C15" s="56" t="s">
        <v>127</v>
      </c>
      <c r="D15" s="57" t="s">
        <v>71</v>
      </c>
      <c r="E15" s="59">
        <v>0.75</v>
      </c>
    </row>
    <row r="16" spans="1:16">
      <c r="A16" s="54"/>
      <c r="B16" s="55">
        <v>4</v>
      </c>
      <c r="C16" s="56" t="s">
        <v>334</v>
      </c>
      <c r="D16" s="57" t="s">
        <v>335</v>
      </c>
      <c r="E16" s="59">
        <v>0.51</v>
      </c>
    </row>
    <row r="17" spans="1:5">
      <c r="A17" s="54"/>
      <c r="B17" s="685" t="s">
        <v>120</v>
      </c>
      <c r="C17" s="685"/>
      <c r="D17" s="685"/>
      <c r="E17" s="61">
        <f>AVERAGE(E13:E16)</f>
        <v>0.66250000000000009</v>
      </c>
    </row>
    <row r="19" spans="1:5">
      <c r="B19" s="55">
        <v>5</v>
      </c>
      <c r="C19" s="56" t="s">
        <v>121</v>
      </c>
      <c r="D19" s="57" t="s">
        <v>126</v>
      </c>
      <c r="E19" s="58">
        <v>1.05</v>
      </c>
    </row>
    <row r="20" spans="1:5" ht="30.7">
      <c r="B20" s="55">
        <v>5</v>
      </c>
      <c r="C20" s="56" t="s">
        <v>122</v>
      </c>
      <c r="D20" s="57" t="s">
        <v>123</v>
      </c>
      <c r="E20" s="59">
        <v>1.04</v>
      </c>
    </row>
    <row r="21" spans="1:5" ht="30.7">
      <c r="B21" s="55">
        <v>4</v>
      </c>
      <c r="C21" s="56" t="s">
        <v>128</v>
      </c>
      <c r="D21" s="57" t="s">
        <v>129</v>
      </c>
      <c r="E21" s="59">
        <v>0.85</v>
      </c>
    </row>
  </sheetData>
  <mergeCells count="1">
    <mergeCell ref="B17:D17"/>
  </mergeCells>
  <hyperlinks>
    <hyperlink ref="G5" r:id="rId1" xr:uid="{1392B87D-CE2F-487C-963B-C2500B5D1E31}"/>
    <hyperlink ref="G4" r:id="rId2" xr:uid="{C22AB256-7D8F-4AC2-9C1F-3F377C20E4EA}"/>
    <hyperlink ref="C1" r:id="rId3" xr:uid="{D13BB06B-F048-425F-B78F-8ADF76A109EF}"/>
    <hyperlink ref="D11" r:id="rId4" xr:uid="{6EF43B5C-1B8D-4BAC-A469-6D2D5601ABA9}"/>
    <hyperlink ref="D10" r:id="rId5" xr:uid="{5BB71BCA-2433-41B4-AE9B-E5B85062D85C}"/>
    <hyperlink ref="G3" r:id="rId6" location="!%40%40%3F_afrLoop%3D99097536161597755%26dDocName%3DKBNN224630%26_adf.ctrl-state%3D19859bsrsc_67" xr:uid="{39D766CD-930F-4069-B90D-B158B2F05C25}"/>
  </hyperlinks>
  <pageMargins left="0.7" right="0.7" top="0.75" bottom="0.75" header="0.3" footer="0.3"/>
  <pageSetup paperSize="9" orientation="portrait" horizontalDpi="0" verticalDpi="0"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5</vt:i4>
      </vt:variant>
    </vt:vector>
  </HeadingPairs>
  <TitlesOfParts>
    <vt:vector size="25" baseType="lpstr">
      <vt:lpstr>KQ</vt:lpstr>
      <vt:lpstr>Thông số XD</vt:lpstr>
      <vt:lpstr>TMĐT</vt:lpstr>
      <vt:lpstr>Doanh thu</vt:lpstr>
      <vt:lpstr>DT TMDV</vt:lpstr>
      <vt:lpstr>DT kinh doanh phòng</vt:lpstr>
      <vt:lpstr>Chi phí</vt:lpstr>
      <vt:lpstr>Xđ giá trị QSDĐ</vt:lpstr>
      <vt:lpstr>Re</vt:lpstr>
      <vt:lpstr>LV+CP</vt:lpstr>
      <vt:lpstr>CP lãi vay</vt:lpstr>
      <vt:lpstr>BĐC</vt:lpstr>
      <vt:lpstr>Văn phòng</vt:lpstr>
      <vt:lpstr>KS</vt:lpstr>
      <vt:lpstr>Thêm HS</vt:lpstr>
      <vt:lpstr>CP đã thực hiện</vt:lpstr>
      <vt:lpstr>BCTC</vt:lpstr>
      <vt:lpstr>TSSS1</vt:lpstr>
      <vt:lpstr>TSSS2</vt:lpstr>
      <vt:lpstr>TSSS3</vt:lpstr>
      <vt:lpstr>KQ!Print_Area</vt:lpstr>
      <vt:lpstr>TSSS1!Print_Area</vt:lpstr>
      <vt:lpstr>TSSS2!Print_Area</vt:lpstr>
      <vt:lpstr>TSSS3!Print_Area</vt:lpstr>
      <vt:lpstr>'Văn phòng'!Print_Area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 Huong</dc:creator>
  <cp:lastModifiedBy>Admin</cp:lastModifiedBy>
  <cp:lastPrinted>2024-11-29T02:39:44Z</cp:lastPrinted>
  <dcterms:created xsi:type="dcterms:W3CDTF">2024-03-20T03:02:57Z</dcterms:created>
  <dcterms:modified xsi:type="dcterms:W3CDTF">2026-05-22T02:10:37Z</dcterms:modified>
</cp:coreProperties>
</file>