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i\Desktop\Hoa Sen 2026\Tháng 6\6. Cho thuê enezy\"/>
    </mc:Choice>
  </mc:AlternateContent>
  <xr:revisionPtr revIDLastSave="0" documentId="13_ncr:1_{2AA1C433-01A7-4C12-87E7-73F89E10E567}" xr6:coauthVersionLast="47" xr6:coauthVersionMax="47" xr10:uidLastSave="{00000000-0000-0000-0000-000000000000}"/>
  <bookViews>
    <workbookView xWindow="-108" yWindow="-108" windowWidth="23256" windowHeight="13896" xr2:uid="{C5C98ED9-CC9B-4DBF-A612-69CE02B7202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96" i="1" l="1"/>
  <c r="Q96" i="1"/>
  <c r="P96" i="1"/>
  <c r="P85" i="1"/>
  <c r="O85" i="1"/>
  <c r="J85" i="1"/>
  <c r="N85" i="1" s="1"/>
  <c r="J70" i="1"/>
  <c r="N70" i="1" s="1"/>
  <c r="O70" i="1" s="1"/>
  <c r="P70" i="1" s="1"/>
  <c r="J64" i="1"/>
  <c r="N64" i="1" s="1"/>
  <c r="O64" i="1" s="1"/>
  <c r="P64" i="1" s="1"/>
  <c r="J58" i="1"/>
  <c r="N58" i="1" s="1"/>
  <c r="O58" i="1" s="1"/>
  <c r="P58" i="1" s="1"/>
  <c r="J50" i="1"/>
  <c r="N50" i="1" s="1"/>
  <c r="O50" i="1" s="1"/>
  <c r="P50" i="1" s="1"/>
  <c r="J42" i="1"/>
  <c r="N42" i="1" s="1"/>
  <c r="O42" i="1" s="1"/>
  <c r="P42" i="1" s="1"/>
  <c r="J34" i="1"/>
  <c r="N34" i="1" s="1"/>
  <c r="O34" i="1" s="1"/>
  <c r="P34" i="1" s="1"/>
  <c r="J26" i="1"/>
  <c r="N26" i="1" s="1"/>
  <c r="O26" i="1" s="1"/>
  <c r="P26" i="1" s="1"/>
  <c r="O18" i="1"/>
  <c r="J18" i="1"/>
  <c r="N18" i="1" s="1"/>
  <c r="P18" i="1" s="1"/>
  <c r="J17" i="1"/>
  <c r="N17" i="1" s="1"/>
  <c r="O17" i="1" s="1"/>
  <c r="P17" i="1" s="1"/>
  <c r="P4" i="1"/>
  <c r="O4" i="1"/>
  <c r="N4" i="1"/>
  <c r="J4" i="1"/>
  <c r="G4" i="1"/>
  <c r="G18" i="1"/>
  <c r="G96" i="1" s="1"/>
  <c r="G97" i="1" s="1"/>
  <c r="G17" i="1"/>
  <c r="G98" i="1" l="1"/>
</calcChain>
</file>

<file path=xl/sharedStrings.xml><?xml version="1.0" encoding="utf-8"?>
<sst xmlns="http://schemas.openxmlformats.org/spreadsheetml/2006/main" count="165" uniqueCount="142">
  <si>
    <t>STT</t>
  </si>
  <si>
    <t>Tên thiết bị / Đặc điểm kỹ thuật</t>
  </si>
  <si>
    <t>Hãng</t>
  </si>
  <si>
    <t>Đơn vị tính</t>
  </si>
  <si>
    <t>Số lượng</t>
  </si>
  <si>
    <t>Đơn giá (VNĐ)</t>
  </si>
  <si>
    <t>Thành tiền (VNĐ)</t>
  </si>
  <si>
    <t>Ghi chú</t>
  </si>
  <si>
    <t xml:space="preserve">1.1 </t>
  </si>
  <si>
    <t>Hệ thống pin năng lượng mặt trời</t>
  </si>
  <si>
    <t xml:space="preserve">Tấm pin NLMT đơn tinh thể (Mono-haft-cut cells) Canadian Hiku CS3W-445MS công nghệ hiệu suất cao (PERC) với thông số kĩ thuật như sau: </t>
  </si>
  <si>
    <t>- Công suất: 445 Wp</t>
  </si>
  <si>
    <t>- Hiệu suất tẩm pin: 20,14%</t>
  </si>
  <si>
    <t>- Loại: Mono-CryStal</t>
  </si>
  <si>
    <t>Hãng pin Canada, Sån xuất
tai Trung Quốc</t>
  </si>
  <si>
    <t>Canadian</t>
  </si>
  <si>
    <t>Tấm</t>
  </si>
  <si>
    <t>- Số Cells: 144 [2 X (12 X 6) ]</t>
  </si>
  <si>
    <t>- Kích thước: 2108x1048x40 mm</t>
  </si>
  <si>
    <t>- Khối lượng: 24.9 Kg</t>
  </si>
  <si>
    <t>- Điện áp hở mạch (Voc): 45.5 V</t>
  </si>
  <si>
    <t>- Biên áp làm việc tối đa (Vmp): 37.5 V</t>
  </si>
  <si>
    <t>- Dòng ngắn mạch (Isc): 9.35 A</t>
  </si>
  <si>
    <t xml:space="preserve"> - Dòng cực đai (Imp): 8.84 A</t>
  </si>
  <si>
    <t>- Bảo hành: 12 năm</t>
  </si>
  <si>
    <t>- Bảo hành hiệu suất &gt;80% trong vòng 25 năm</t>
  </si>
  <si>
    <t>1.2</t>
  </si>
  <si>
    <t>1.  INVERTER HÒA LƯỚI SUNGROW 110KW</t>
  </si>
  <si>
    <t>2. . INVERTER HÒA LƯỚI SUNGROW 50KW</t>
  </si>
  <si>
    <t>SUNGROW</t>
  </si>
  <si>
    <t xml:space="preserve">Bộ </t>
  </si>
  <si>
    <t>Sản xuất tại Trung Quốc</t>
  </si>
  <si>
    <t>Sản xuất tai Trung Quốc</t>
  </si>
  <si>
    <t>II. VẬT TƯ ĐIỆN</t>
  </si>
  <si>
    <t>2.1</t>
  </si>
  <si>
    <t>TỦ ĐIỆN PHÂN PHỐI</t>
  </si>
  <si>
    <t>ABB/SHINEDER Ý</t>
  </si>
  <si>
    <t>Bộ</t>
  </si>
  <si>
    <t>- Tích hợp CB bảo vệ</t>
  </si>
  <si>
    <t>- Tích hợp chống sét lan truyền</t>
  </si>
  <si>
    <t>- Chống nước, côn trùng</t>
  </si>
  <si>
    <t>- Tích hợp giám sát lưới điện</t>
  </si>
  <si>
    <t>- Tủ điện chuyên dụng</t>
  </si>
  <si>
    <t>- Bảo hành 2 năm</t>
  </si>
  <si>
    <t>2.2</t>
  </si>
  <si>
    <t>DÂY CÁP ĐIỆN DC</t>
  </si>
  <si>
    <t>CADIVI/CADISUN</t>
  </si>
  <si>
    <t>Gói</t>
  </si>
  <si>
    <t>Sản xuất tại Việt Nam</t>
  </si>
  <si>
    <t>2.3</t>
  </si>
  <si>
    <t>DÂY CÁP ĐIỆN AC</t>
  </si>
  <si>
    <t>2.4</t>
  </si>
  <si>
    <t>DÂY CÁP KÉO TRẠM BIẾN ÁP</t>
  </si>
  <si>
    <t>- Chống ngược, MCCB, Contactor, Công tơ</t>
  </si>
  <si>
    <t>2.5</t>
  </si>
  <si>
    <t>GIẮC CẮM MC4 CHUYÊN DỤNG</t>
  </si>
  <si>
    <t>WEILDMULLER PVSTICK</t>
  </si>
  <si>
    <t>Sản xuất tại Đức</t>
  </si>
  <si>
    <t>- Dây dẫn PV 4mm² -1000VDC</t>
  </si>
  <si>
    <t>- Chất liệu XLPE 2 lớp chống cháy</t>
  </si>
  <si>
    <t>- Tiêu chuẩn TUV</t>
  </si>
  <si>
    <t>- Lõi đồng mạ thiếc</t>
  </si>
  <si>
    <t>- Điện áp tiêu chuẩn:1500V DC</t>
  </si>
  <si>
    <t>- Xuất xứ: Hàn Quốc</t>
  </si>
  <si>
    <t>- Bảo hành vật liệu 5 năm</t>
  </si>
  <si>
    <t>- Dây cáp đồng lực 3x35+1x25mm2</t>
  </si>
  <si>
    <t>- Quy cách: Cu/XLPE/PVC</t>
  </si>
  <si>
    <t>- Ruột dẫn: Đồng 99,99%</t>
  </si>
  <si>
    <t>- Số lõi:1,2,3,4,5</t>
  </si>
  <si>
    <t>- Mặt cắt danh định:50mm2</t>
  </si>
  <si>
    <t>- Điện áp danh định:0,6/1kV</t>
  </si>
  <si>
    <t>- Nhiệt độ tối đa:70°C</t>
  </si>
  <si>
    <t>- Dây cáp động lực 1x300mm2</t>
  </si>
  <si>
    <t>- Mặt cắt danh định:150/95mm2</t>
  </si>
  <si>
    <t>- Dòng điện tiêu chuẩn:30A</t>
  </si>
  <si>
    <t>- Điện áp kết nối:1500V</t>
  </si>
  <si>
    <t>- Xuất xứ:China</t>
  </si>
  <si>
    <t>- Tiêu chuẩn:TUV</t>
  </si>
  <si>
    <t>3.1</t>
  </si>
  <si>
    <t>VẬT TƯ KẸP PIN VÀ NỐI RAIL</t>
  </si>
  <si>
    <t>CHINA</t>
  </si>
  <si>
    <t>- Kẹp giữa Mid 40mm</t>
  </si>
  <si>
    <t>- Kẹp mép End</t>
  </si>
  <si>
    <t>- Rail nhôm chính</t>
  </si>
  <si>
    <t>- Nối rail nhôm</t>
  </si>
  <si>
    <t>- Chân L bắn mái tôn</t>
  </si>
  <si>
    <t>3.2</t>
  </si>
  <si>
    <t>TIẾP ĐỊA HỆ THỐNG</t>
  </si>
  <si>
    <t>- Tiếp địa cho hệ thống pin PV</t>
  </si>
  <si>
    <t>- Tiếp địa cho thanh rail nhôm</t>
  </si>
  <si>
    <t>III- VẬT TƯ CƠ KHÍ</t>
  </si>
  <si>
    <t>ẤN ĐỘ</t>
  </si>
  <si>
    <t>IV- VẬT TƯ PHỤ- CÔNG CỤ- NHÂN CÔNG</t>
  </si>
  <si>
    <t>4.1</t>
  </si>
  <si>
    <t>VẬT TƯ PHỤ INVERTER</t>
  </si>
  <si>
    <t>SLKM (SL KHẢI MINH)</t>
  </si>
  <si>
    <t xml:space="preserve">Gói </t>
  </si>
  <si>
    <t>- Khung đỡ máy inverter, mái che</t>
  </si>
  <si>
    <t>- Lồng bảo vệ máy</t>
  </si>
  <si>
    <t>- Bê tông</t>
  </si>
  <si>
    <t>- Lưới tách ly</t>
  </si>
  <si>
    <t>- Dây thít, dây kẽm</t>
  </si>
  <si>
    <t>4.2</t>
  </si>
  <si>
    <t>VẬT TƯ PHỤ ĐẤU NỐI</t>
  </si>
  <si>
    <t>SLKM</t>
  </si>
  <si>
    <t>- Đầu cốt, cos nhét</t>
  </si>
  <si>
    <t>- Ống luồn dây DHPE</t>
  </si>
  <si>
    <t>- Ống ruột gà lõi thép</t>
  </si>
  <si>
    <t>- Ống kẽm luồn dây</t>
  </si>
  <si>
    <t>- Dây thít Inox, nhựa</t>
  </si>
  <si>
    <t>- Máng cáp 40x110x1.5mm</t>
  </si>
  <si>
    <t>4.3</t>
  </si>
  <si>
    <t>CÔNG CỤ</t>
  </si>
  <si>
    <t>- Cẩu nâng, xe nâng</t>
  </si>
  <si>
    <t>- Xe cẩu tới pin lên mái</t>
  </si>
  <si>
    <t>4.4</t>
  </si>
  <si>
    <t>NHÂN CÔNG</t>
  </si>
  <si>
    <t>4.5</t>
  </si>
  <si>
    <t>HỆ THỐNG BẢO DƯỠNG</t>
  </si>
  <si>
    <t>- Hệ thống thang leo mái bảo dưỡng</t>
  </si>
  <si>
    <t>- Máy bơm cấp nước</t>
  </si>
  <si>
    <t>- Khoan giếng nếu có yêu cầu (* phát sinh)</t>
  </si>
  <si>
    <t>Tổng tiền trước VAT</t>
  </si>
  <si>
    <t>Thuế VAT 10%</t>
  </si>
  <si>
    <t xml:space="preserve">Tổng tiến sau VAT </t>
  </si>
  <si>
    <t>Bằng chữ: Bảy tỷ, hai trăm triệu đồng chẵn./.</t>
  </si>
  <si>
    <t>- Cọc tiếp địa đồng mạ D16 2.4m</t>
  </si>
  <si>
    <t>- Chức năng hoà lưới, Chống sét lan truyền</t>
  </si>
  <si>
    <t>-Tích hợp DC Switch và Wifi</t>
  </si>
  <si>
    <t>- Bảo hành 5 năm</t>
  </si>
  <si>
    <t>- Bảo vệ  quá dòng, quá áp.</t>
  </si>
  <si>
    <t>- Hiệu suất cao</t>
  </si>
  <si>
    <t>- LCD display</t>
  </si>
  <si>
    <t>I. VẬT TƯ CHÍNH PIN VÀ INVERTER</t>
  </si>
  <si>
    <t xml:space="preserve"> Tuổi đời kinh tế (năm) </t>
  </si>
  <si>
    <t>Tuổi đời kinh tế (tháng)</t>
  </si>
  <si>
    <t>Thời điểm thẩm định giá</t>
  </si>
  <si>
    <t>Tuổi đời hiệu quả (tháng)</t>
  </si>
  <si>
    <t>Tỷ lệ Hao mòn - PP tuổi đời</t>
  </si>
  <si>
    <t>Giá trị hao mòn</t>
  </si>
  <si>
    <t xml:space="preserve">Giá trị thẩm định </t>
  </si>
  <si>
    <t>Thời điểm đưa vào hoạt động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</si>
</sst>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1" xfId="0" applyFont="1" applyBorder="1"/>
    <xf numFmtId="0" fontId="0" fillId="0" borderId="1" xfId="0" applyBorder="1"/>
    <xf numFmtId="164" fontId="0" fillId="0" borderId="1" xfId="1" applyNumberFormat="1" applyFont="1" applyBorder="1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0" fontId="2" fillId="0" borderId="0" xfId="0" applyFont="1"/>
    <xf numFmtId="0" fontId="2" fillId="0" borderId="0" xfId="0" quotePrefix="1" applyFont="1"/>
    <xf numFmtId="164" fontId="2" fillId="0" borderId="1" xfId="1" applyNumberFormat="1" applyFont="1" applyBorder="1" applyAlignment="1">
      <alignment horizontal="center" vertical="center"/>
    </xf>
    <xf numFmtId="0" fontId="3" fillId="0" borderId="1" xfId="0" applyFont="1" applyBorder="1"/>
    <xf numFmtId="0" fontId="2" fillId="0" borderId="5" xfId="0" applyFont="1" applyBorder="1"/>
    <xf numFmtId="164" fontId="2" fillId="0" borderId="5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0" borderId="1" xfId="0" quotePrefix="1" applyFont="1" applyBorder="1"/>
    <xf numFmtId="0" fontId="4" fillId="0" borderId="1" xfId="0" quotePrefix="1" applyFont="1" applyBorder="1"/>
    <xf numFmtId="0" fontId="2" fillId="0" borderId="1" xfId="0" quotePrefix="1" applyFont="1" applyBorder="1" applyAlignment="1">
      <alignment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64" fontId="2" fillId="0" borderId="5" xfId="1" applyNumberFormat="1" applyFont="1" applyBorder="1" applyAlignment="1">
      <alignment horizontal="center" vertical="center"/>
    </xf>
    <xf numFmtId="164" fontId="2" fillId="0" borderId="6" xfId="1" applyNumberFormat="1" applyFont="1" applyBorder="1" applyAlignment="1">
      <alignment horizontal="center" vertical="center"/>
    </xf>
    <xf numFmtId="164" fontId="2" fillId="0" borderId="7" xfId="1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164" fontId="3" fillId="0" borderId="1" xfId="1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164" fontId="2" fillId="0" borderId="1" xfId="1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vertical="center"/>
    </xf>
    <xf numFmtId="164" fontId="2" fillId="0" borderId="5" xfId="1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164" fontId="0" fillId="0" borderId="1" xfId="1" applyNumberFormat="1" applyFont="1" applyBorder="1" applyAlignment="1">
      <alignment vertical="center"/>
    </xf>
    <xf numFmtId="0" fontId="0" fillId="0" borderId="0" xfId="0" applyAlignment="1">
      <alignment vertical="center"/>
    </xf>
    <xf numFmtId="164" fontId="0" fillId="0" borderId="0" xfId="1" applyNumberFormat="1" applyFont="1" applyAlignment="1">
      <alignment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0" fillId="0" borderId="1" xfId="0" applyNumberFormat="1" applyBorder="1"/>
    <xf numFmtId="9" fontId="3" fillId="0" borderId="1" xfId="2" applyFont="1" applyBorder="1" applyAlignment="1">
      <alignment horizontal="center" vertical="center" wrapText="1"/>
    </xf>
    <xf numFmtId="9" fontId="0" fillId="0" borderId="1" xfId="2" applyFont="1" applyBorder="1"/>
    <xf numFmtId="9" fontId="0" fillId="0" borderId="0" xfId="2" applyFont="1"/>
    <xf numFmtId="164" fontId="0" fillId="0" borderId="1" xfId="0" applyNumberFormat="1" applyBorder="1"/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164" fontId="0" fillId="0" borderId="0" xfId="0" applyNumberForma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61671-0CFE-494F-AE14-1B20D7082836}">
  <dimension ref="A1:R101"/>
  <sheetViews>
    <sheetView tabSelected="1" workbookViewId="0">
      <selection activeCell="R97" sqref="R97"/>
    </sheetView>
  </sheetViews>
  <sheetFormatPr defaultRowHeight="14.4" x14ac:dyDescent="0.3"/>
  <cols>
    <col min="2" max="2" width="46.88671875" customWidth="1"/>
    <col min="3" max="3" width="11.33203125" style="37" customWidth="1"/>
    <col min="4" max="4" width="6.44140625" style="37" customWidth="1"/>
    <col min="5" max="5" width="6.88671875" style="53" customWidth="1"/>
    <col min="6" max="6" width="14" style="38" customWidth="1"/>
    <col min="7" max="7" width="17.5546875" style="4" customWidth="1"/>
    <col min="8" max="8" width="25.88671875" hidden="1" customWidth="1"/>
    <col min="11" max="11" width="11" customWidth="1"/>
    <col min="12" max="12" width="12.109375" customWidth="1"/>
    <col min="14" max="14" width="8.88671875" style="47"/>
    <col min="15" max="15" width="13.88671875" bestFit="1" customWidth="1"/>
    <col min="16" max="16" width="18.109375" customWidth="1"/>
    <col min="17" max="18" width="13.88671875" bestFit="1" customWidth="1"/>
  </cols>
  <sheetData>
    <row r="1" spans="1:16" ht="69.599999999999994" thickBot="1" x14ac:dyDescent="0.35">
      <c r="A1" s="8" t="s">
        <v>0</v>
      </c>
      <c r="B1" s="8" t="s">
        <v>1</v>
      </c>
      <c r="C1" s="28" t="s">
        <v>2</v>
      </c>
      <c r="D1" s="28" t="s">
        <v>3</v>
      </c>
      <c r="E1" s="49" t="s">
        <v>4</v>
      </c>
      <c r="F1" s="29" t="s">
        <v>5</v>
      </c>
      <c r="G1" s="11" t="s">
        <v>6</v>
      </c>
      <c r="H1" s="8" t="s">
        <v>7</v>
      </c>
      <c r="I1" s="42" t="s">
        <v>134</v>
      </c>
      <c r="J1" s="42" t="s">
        <v>135</v>
      </c>
      <c r="K1" s="39" t="s">
        <v>141</v>
      </c>
      <c r="L1" s="42" t="s">
        <v>136</v>
      </c>
      <c r="M1" s="42" t="s">
        <v>137</v>
      </c>
      <c r="N1" s="45" t="s">
        <v>138</v>
      </c>
      <c r="O1" s="43" t="s">
        <v>139</v>
      </c>
      <c r="P1" s="43" t="s">
        <v>140</v>
      </c>
    </row>
    <row r="2" spans="1:16" x14ac:dyDescent="0.3">
      <c r="A2" s="22" t="s">
        <v>133</v>
      </c>
      <c r="B2" s="23"/>
      <c r="C2" s="23"/>
      <c r="D2" s="23"/>
      <c r="E2" s="23"/>
      <c r="F2" s="23"/>
      <c r="G2" s="40"/>
      <c r="H2" s="41"/>
      <c r="I2" s="2"/>
      <c r="J2" s="2"/>
      <c r="K2" s="2"/>
      <c r="L2" s="2"/>
      <c r="M2" s="2"/>
      <c r="N2" s="46"/>
      <c r="O2" s="2"/>
      <c r="P2" s="2"/>
    </row>
    <row r="3" spans="1:16" x14ac:dyDescent="0.3">
      <c r="A3" s="1" t="s">
        <v>8</v>
      </c>
      <c r="B3" s="8" t="s">
        <v>9</v>
      </c>
      <c r="C3" s="30"/>
      <c r="D3" s="30"/>
      <c r="E3" s="50"/>
      <c r="F3" s="31"/>
      <c r="G3" s="7"/>
      <c r="H3" s="1"/>
      <c r="I3" s="2"/>
      <c r="J3" s="2"/>
      <c r="K3" s="2"/>
      <c r="L3" s="2"/>
      <c r="M3" s="2"/>
      <c r="N3" s="46"/>
      <c r="O3" s="2"/>
      <c r="P3" s="2"/>
    </row>
    <row r="4" spans="1:16" ht="42" x14ac:dyDescent="0.3">
      <c r="A4" s="1"/>
      <c r="B4" s="12" t="s">
        <v>10</v>
      </c>
      <c r="C4" s="30" t="s">
        <v>15</v>
      </c>
      <c r="D4" s="30" t="s">
        <v>16</v>
      </c>
      <c r="E4" s="50">
        <v>1147</v>
      </c>
      <c r="F4" s="31">
        <v>3443653</v>
      </c>
      <c r="G4" s="7">
        <f>F4*E4</f>
        <v>3949869991</v>
      </c>
      <c r="H4" s="12" t="s">
        <v>14</v>
      </c>
      <c r="I4" s="2">
        <v>15</v>
      </c>
      <c r="J4" s="2">
        <f>15*12</f>
        <v>180</v>
      </c>
      <c r="K4" s="44">
        <v>44175</v>
      </c>
      <c r="L4" s="44">
        <v>46199</v>
      </c>
      <c r="M4" s="2">
        <v>67</v>
      </c>
      <c r="N4" s="46">
        <f>ROUND(M4/J4,2)</f>
        <v>0.37</v>
      </c>
      <c r="O4" s="48">
        <f>N4*G4</f>
        <v>1461451896.6700001</v>
      </c>
      <c r="P4" s="48">
        <f>G4-O4</f>
        <v>2488418094.3299999</v>
      </c>
    </row>
    <row r="5" spans="1:16" x14ac:dyDescent="0.3">
      <c r="A5" s="1"/>
      <c r="B5" s="12" t="s">
        <v>11</v>
      </c>
      <c r="C5" s="30"/>
      <c r="D5" s="30"/>
      <c r="E5" s="50"/>
      <c r="F5" s="31"/>
      <c r="G5" s="7"/>
      <c r="H5" s="1"/>
      <c r="I5" s="2"/>
      <c r="J5" s="2"/>
      <c r="K5" s="2"/>
      <c r="L5" s="2"/>
      <c r="M5" s="2"/>
      <c r="N5" s="46"/>
      <c r="O5" s="2"/>
      <c r="P5" s="2"/>
    </row>
    <row r="6" spans="1:16" x14ac:dyDescent="0.3">
      <c r="A6" s="1"/>
      <c r="B6" s="12" t="s">
        <v>12</v>
      </c>
      <c r="C6" s="30"/>
      <c r="D6" s="30"/>
      <c r="E6" s="50"/>
      <c r="F6" s="31"/>
      <c r="G6" s="7"/>
      <c r="H6" s="1"/>
      <c r="I6" s="2"/>
      <c r="J6" s="2"/>
      <c r="K6" s="2"/>
      <c r="L6" s="2"/>
      <c r="M6" s="2"/>
      <c r="N6" s="46"/>
      <c r="O6" s="2"/>
      <c r="P6" s="2"/>
    </row>
    <row r="7" spans="1:16" x14ac:dyDescent="0.3">
      <c r="A7" s="1"/>
      <c r="B7" s="13" t="s">
        <v>13</v>
      </c>
      <c r="C7" s="30"/>
      <c r="D7" s="30"/>
      <c r="E7" s="50"/>
      <c r="F7" s="31"/>
      <c r="G7" s="7"/>
      <c r="H7" s="1"/>
      <c r="I7" s="2"/>
      <c r="J7" s="2"/>
      <c r="K7" s="2"/>
      <c r="L7" s="2"/>
      <c r="M7" s="2"/>
      <c r="N7" s="46"/>
      <c r="O7" s="2"/>
      <c r="P7" s="2"/>
    </row>
    <row r="8" spans="1:16" x14ac:dyDescent="0.3">
      <c r="A8" s="1"/>
      <c r="B8" s="13" t="s">
        <v>17</v>
      </c>
      <c r="C8" s="30"/>
      <c r="D8" s="30"/>
      <c r="E8" s="50"/>
      <c r="F8" s="31"/>
      <c r="G8" s="7"/>
      <c r="H8" s="1"/>
      <c r="I8" s="2"/>
      <c r="J8" s="2"/>
      <c r="K8" s="2"/>
      <c r="L8" s="2"/>
      <c r="M8" s="2"/>
      <c r="N8" s="46"/>
      <c r="O8" s="2"/>
      <c r="P8" s="2"/>
    </row>
    <row r="9" spans="1:16" x14ac:dyDescent="0.3">
      <c r="A9" s="1"/>
      <c r="B9" s="5" t="s">
        <v>18</v>
      </c>
      <c r="C9" s="30"/>
      <c r="D9" s="30"/>
      <c r="E9" s="50"/>
      <c r="F9" s="31"/>
      <c r="G9" s="7"/>
      <c r="H9" s="1"/>
      <c r="I9" s="2"/>
      <c r="J9" s="2"/>
      <c r="K9" s="2"/>
      <c r="L9" s="2"/>
      <c r="M9" s="2"/>
      <c r="N9" s="46"/>
      <c r="O9" s="2"/>
      <c r="P9" s="2"/>
    </row>
    <row r="10" spans="1:16" x14ac:dyDescent="0.3">
      <c r="A10" s="1"/>
      <c r="B10" s="5" t="s">
        <v>19</v>
      </c>
      <c r="C10" s="30"/>
      <c r="D10" s="30"/>
      <c r="E10" s="50"/>
      <c r="F10" s="31"/>
      <c r="G10" s="7"/>
      <c r="H10" s="1"/>
      <c r="I10" s="2"/>
      <c r="J10" s="2"/>
      <c r="K10" s="2"/>
      <c r="L10" s="2"/>
      <c r="M10" s="2"/>
      <c r="N10" s="46"/>
      <c r="O10" s="2"/>
      <c r="P10" s="2"/>
    </row>
    <row r="11" spans="1:16" x14ac:dyDescent="0.3">
      <c r="A11" s="1"/>
      <c r="B11" s="5" t="s">
        <v>20</v>
      </c>
      <c r="C11" s="30"/>
      <c r="D11" s="30"/>
      <c r="E11" s="50"/>
      <c r="F11" s="31"/>
      <c r="G11" s="7"/>
      <c r="H11" s="1"/>
      <c r="I11" s="2"/>
      <c r="J11" s="2"/>
      <c r="K11" s="2"/>
      <c r="L11" s="2"/>
      <c r="M11" s="2"/>
      <c r="N11" s="46"/>
      <c r="O11" s="2"/>
      <c r="P11" s="2"/>
    </row>
    <row r="12" spans="1:16" x14ac:dyDescent="0.3">
      <c r="A12" s="1"/>
      <c r="B12" s="6" t="s">
        <v>21</v>
      </c>
      <c r="C12" s="30"/>
      <c r="D12" s="30"/>
      <c r="E12" s="50"/>
      <c r="F12" s="31"/>
      <c r="G12" s="7"/>
      <c r="H12" s="1"/>
      <c r="I12" s="2"/>
      <c r="J12" s="2"/>
      <c r="K12" s="2"/>
      <c r="L12" s="2"/>
      <c r="M12" s="2"/>
      <c r="N12" s="46"/>
      <c r="O12" s="2"/>
      <c r="P12" s="2"/>
    </row>
    <row r="13" spans="1:16" x14ac:dyDescent="0.3">
      <c r="A13" s="1"/>
      <c r="B13" s="6" t="s">
        <v>22</v>
      </c>
      <c r="C13" s="30"/>
      <c r="D13" s="30"/>
      <c r="E13" s="50"/>
      <c r="F13" s="31"/>
      <c r="G13" s="7"/>
      <c r="H13" s="1"/>
      <c r="I13" s="2"/>
      <c r="J13" s="2"/>
      <c r="K13" s="2"/>
      <c r="L13" s="2"/>
      <c r="M13" s="2"/>
      <c r="N13" s="46"/>
      <c r="O13" s="2"/>
      <c r="P13" s="2"/>
    </row>
    <row r="14" spans="1:16" x14ac:dyDescent="0.3">
      <c r="A14" s="1"/>
      <c r="B14" s="13" t="s">
        <v>23</v>
      </c>
      <c r="C14" s="30"/>
      <c r="D14" s="30"/>
      <c r="E14" s="50"/>
      <c r="F14" s="31"/>
      <c r="G14" s="7"/>
      <c r="H14" s="1"/>
      <c r="I14" s="2"/>
      <c r="J14" s="2"/>
      <c r="K14" s="2"/>
      <c r="L14" s="2"/>
      <c r="M14" s="2"/>
      <c r="N14" s="46"/>
      <c r="O14" s="2"/>
      <c r="P14" s="2"/>
    </row>
    <row r="15" spans="1:16" x14ac:dyDescent="0.3">
      <c r="A15" s="1"/>
      <c r="B15" s="13" t="s">
        <v>24</v>
      </c>
      <c r="C15" s="30"/>
      <c r="D15" s="30"/>
      <c r="E15" s="50"/>
      <c r="F15" s="31"/>
      <c r="G15" s="7"/>
      <c r="H15" s="1"/>
      <c r="I15" s="2"/>
      <c r="J15" s="2"/>
      <c r="K15" s="2"/>
      <c r="L15" s="2"/>
      <c r="M15" s="2"/>
      <c r="N15" s="46"/>
      <c r="O15" s="2"/>
      <c r="P15" s="2"/>
    </row>
    <row r="16" spans="1:16" x14ac:dyDescent="0.3">
      <c r="A16" s="1"/>
      <c r="B16" s="13" t="s">
        <v>25</v>
      </c>
      <c r="C16" s="30"/>
      <c r="D16" s="30"/>
      <c r="E16" s="50"/>
      <c r="F16" s="31"/>
      <c r="G16" s="7"/>
      <c r="H16" s="1"/>
      <c r="I16" s="2"/>
      <c r="J16" s="2"/>
      <c r="K16" s="2"/>
      <c r="L16" s="2"/>
      <c r="M16" s="2"/>
      <c r="N16" s="46"/>
      <c r="O16" s="2"/>
      <c r="P16" s="2"/>
    </row>
    <row r="17" spans="1:16" x14ac:dyDescent="0.3">
      <c r="A17" s="1" t="s">
        <v>26</v>
      </c>
      <c r="B17" s="8" t="s">
        <v>27</v>
      </c>
      <c r="C17" s="32" t="s">
        <v>29</v>
      </c>
      <c r="D17" s="30" t="s">
        <v>30</v>
      </c>
      <c r="E17" s="50">
        <v>4</v>
      </c>
      <c r="F17" s="31">
        <v>119363636</v>
      </c>
      <c r="G17" s="7">
        <f>F17*E17</f>
        <v>477454544</v>
      </c>
      <c r="H17" s="1" t="s">
        <v>31</v>
      </c>
      <c r="I17" s="2">
        <v>15</v>
      </c>
      <c r="J17" s="2">
        <f>15*12</f>
        <v>180</v>
      </c>
      <c r="K17" s="44">
        <v>44175</v>
      </c>
      <c r="L17" s="44">
        <v>46199</v>
      </c>
      <c r="M17" s="2">
        <v>67</v>
      </c>
      <c r="N17" s="46">
        <f>ROUND(M17/J17,2)</f>
        <v>0.37</v>
      </c>
      <c r="O17" s="48">
        <f>N17*G17</f>
        <v>176658181.28</v>
      </c>
      <c r="P17" s="48">
        <f>G17-O17</f>
        <v>300796362.72000003</v>
      </c>
    </row>
    <row r="18" spans="1:16" x14ac:dyDescent="0.3">
      <c r="A18" s="1"/>
      <c r="B18" s="8" t="s">
        <v>28</v>
      </c>
      <c r="C18" s="32" t="s">
        <v>29</v>
      </c>
      <c r="D18" s="30" t="s">
        <v>30</v>
      </c>
      <c r="E18" s="50">
        <v>1</v>
      </c>
      <c r="F18" s="31">
        <v>59090909</v>
      </c>
      <c r="G18" s="7">
        <f>F18</f>
        <v>59090909</v>
      </c>
      <c r="H18" s="1" t="s">
        <v>32</v>
      </c>
      <c r="I18" s="2">
        <v>15</v>
      </c>
      <c r="J18" s="2">
        <f>15*12</f>
        <v>180</v>
      </c>
      <c r="K18" s="44">
        <v>44175</v>
      </c>
      <c r="L18" s="44">
        <v>46199</v>
      </c>
      <c r="M18" s="2">
        <v>67</v>
      </c>
      <c r="N18" s="46">
        <f>ROUND(M18/J18,2)</f>
        <v>0.37</v>
      </c>
      <c r="O18" s="48">
        <f>N18*G18</f>
        <v>21863636.329999998</v>
      </c>
      <c r="P18" s="48">
        <f>G18-O18</f>
        <v>37227272.670000002</v>
      </c>
    </row>
    <row r="19" spans="1:16" x14ac:dyDescent="0.3">
      <c r="A19" s="1"/>
      <c r="B19" s="15" t="s">
        <v>127</v>
      </c>
      <c r="C19" s="30"/>
      <c r="D19" s="30"/>
      <c r="E19" s="50"/>
      <c r="F19" s="31"/>
      <c r="G19" s="7"/>
      <c r="H19" s="1"/>
      <c r="I19" s="2"/>
      <c r="J19" s="2"/>
      <c r="K19" s="2"/>
      <c r="L19" s="2"/>
      <c r="M19" s="2"/>
      <c r="N19" s="46"/>
      <c r="O19" s="2"/>
      <c r="P19" s="2"/>
    </row>
    <row r="20" spans="1:16" x14ac:dyDescent="0.3">
      <c r="A20" s="1"/>
      <c r="B20" s="13" t="s">
        <v>128</v>
      </c>
      <c r="C20" s="30"/>
      <c r="D20" s="30"/>
      <c r="E20" s="50"/>
      <c r="F20" s="31"/>
      <c r="G20" s="7"/>
      <c r="H20" s="1"/>
      <c r="I20" s="2"/>
      <c r="J20" s="2"/>
      <c r="K20" s="2"/>
      <c r="L20" s="2"/>
      <c r="M20" s="2"/>
      <c r="N20" s="46"/>
      <c r="O20" s="2"/>
      <c r="P20" s="2"/>
    </row>
    <row r="21" spans="1:16" x14ac:dyDescent="0.3">
      <c r="A21" s="1"/>
      <c r="B21" s="13" t="s">
        <v>129</v>
      </c>
      <c r="C21" s="30"/>
      <c r="D21" s="30"/>
      <c r="E21" s="50"/>
      <c r="F21" s="31"/>
      <c r="G21" s="7"/>
      <c r="H21" s="1"/>
      <c r="I21" s="2"/>
      <c r="J21" s="2"/>
      <c r="K21" s="2"/>
      <c r="L21" s="2"/>
      <c r="M21" s="2"/>
      <c r="N21" s="46"/>
      <c r="O21" s="2"/>
      <c r="P21" s="2"/>
    </row>
    <row r="22" spans="1:16" x14ac:dyDescent="0.3">
      <c r="A22" s="1"/>
      <c r="B22" s="13" t="s">
        <v>130</v>
      </c>
      <c r="C22" s="30"/>
      <c r="D22" s="30"/>
      <c r="E22" s="50"/>
      <c r="F22" s="31"/>
      <c r="G22" s="7"/>
      <c r="H22" s="1"/>
      <c r="I22" s="2"/>
      <c r="J22" s="2"/>
      <c r="K22" s="2"/>
      <c r="L22" s="2"/>
      <c r="M22" s="2"/>
      <c r="N22" s="46"/>
      <c r="O22" s="2"/>
      <c r="P22" s="2"/>
    </row>
    <row r="23" spans="1:16" x14ac:dyDescent="0.3">
      <c r="A23" s="1"/>
      <c r="B23" s="13" t="s">
        <v>131</v>
      </c>
      <c r="C23" s="30"/>
      <c r="D23" s="30"/>
      <c r="E23" s="50"/>
      <c r="F23" s="31"/>
      <c r="G23" s="7"/>
      <c r="H23" s="1"/>
      <c r="I23" s="2"/>
      <c r="J23" s="2"/>
      <c r="K23" s="2"/>
      <c r="L23" s="2"/>
      <c r="M23" s="2"/>
      <c r="N23" s="46"/>
      <c r="O23" s="2"/>
      <c r="P23" s="2"/>
    </row>
    <row r="24" spans="1:16" x14ac:dyDescent="0.3">
      <c r="A24" s="1"/>
      <c r="B24" s="13" t="s">
        <v>132</v>
      </c>
      <c r="C24" s="30"/>
      <c r="D24" s="30"/>
      <c r="E24" s="50"/>
      <c r="F24" s="31"/>
      <c r="G24" s="7"/>
      <c r="H24" s="1"/>
      <c r="I24" s="2"/>
      <c r="J24" s="2"/>
      <c r="K24" s="2"/>
      <c r="L24" s="2"/>
      <c r="M24" s="2"/>
      <c r="N24" s="46"/>
      <c r="O24" s="2"/>
      <c r="P24" s="2"/>
    </row>
    <row r="25" spans="1:16" x14ac:dyDescent="0.3">
      <c r="A25" s="19" t="s">
        <v>33</v>
      </c>
      <c r="B25" s="20"/>
      <c r="C25" s="20"/>
      <c r="D25" s="20"/>
      <c r="E25" s="20"/>
      <c r="F25" s="20"/>
      <c r="G25" s="20"/>
      <c r="H25" s="21"/>
      <c r="I25" s="2"/>
      <c r="J25" s="2"/>
      <c r="K25" s="2"/>
      <c r="L25" s="2"/>
      <c r="M25" s="2"/>
      <c r="N25" s="46"/>
      <c r="O25" s="2"/>
      <c r="P25" s="2"/>
    </row>
    <row r="26" spans="1:16" x14ac:dyDescent="0.3">
      <c r="A26" s="8" t="s">
        <v>34</v>
      </c>
      <c r="B26" s="8" t="s">
        <v>35</v>
      </c>
      <c r="C26" s="30" t="s">
        <v>36</v>
      </c>
      <c r="D26" s="30" t="s">
        <v>37</v>
      </c>
      <c r="E26" s="50">
        <v>1</v>
      </c>
      <c r="F26" s="31">
        <v>130000000</v>
      </c>
      <c r="G26" s="7">
        <v>130000000</v>
      </c>
      <c r="H26" s="1"/>
      <c r="I26" s="2">
        <v>15</v>
      </c>
      <c r="J26" s="2">
        <f>15*12</f>
        <v>180</v>
      </c>
      <c r="K26" s="44">
        <v>44175</v>
      </c>
      <c r="L26" s="44">
        <v>46199</v>
      </c>
      <c r="M26" s="2">
        <v>67</v>
      </c>
      <c r="N26" s="46">
        <f>ROUND(M26/J26,2)</f>
        <v>0.37</v>
      </c>
      <c r="O26" s="48">
        <f>N26*G26</f>
        <v>48100000</v>
      </c>
      <c r="P26" s="48">
        <f>G26-O26</f>
        <v>81900000</v>
      </c>
    </row>
    <row r="27" spans="1:16" x14ac:dyDescent="0.3">
      <c r="A27" s="1"/>
      <c r="B27" s="5" t="s">
        <v>53</v>
      </c>
      <c r="C27" s="30"/>
      <c r="D27" s="30"/>
      <c r="E27" s="50"/>
      <c r="F27" s="31"/>
      <c r="G27" s="7"/>
      <c r="H27" s="1"/>
      <c r="I27" s="2"/>
      <c r="J27" s="2"/>
      <c r="K27" s="2"/>
      <c r="L27" s="2"/>
      <c r="M27" s="2"/>
      <c r="N27" s="46"/>
      <c r="O27" s="2"/>
      <c r="P27" s="2"/>
    </row>
    <row r="28" spans="1:16" x14ac:dyDescent="0.3">
      <c r="A28" s="1"/>
      <c r="B28" s="5" t="s">
        <v>38</v>
      </c>
      <c r="C28" s="30"/>
      <c r="D28" s="30"/>
      <c r="E28" s="50"/>
      <c r="F28" s="31"/>
      <c r="G28" s="7"/>
      <c r="H28" s="1"/>
      <c r="I28" s="2"/>
      <c r="J28" s="2"/>
      <c r="K28" s="2"/>
      <c r="L28" s="2"/>
      <c r="M28" s="2"/>
      <c r="N28" s="46"/>
      <c r="O28" s="2"/>
      <c r="P28" s="2"/>
    </row>
    <row r="29" spans="1:16" x14ac:dyDescent="0.3">
      <c r="A29" s="1"/>
      <c r="B29" s="1" t="s">
        <v>39</v>
      </c>
      <c r="C29" s="30"/>
      <c r="D29" s="30"/>
      <c r="E29" s="50"/>
      <c r="F29" s="31"/>
      <c r="G29" s="7"/>
      <c r="H29" s="1"/>
      <c r="I29" s="2"/>
      <c r="J29" s="2"/>
      <c r="K29" s="2"/>
      <c r="L29" s="2"/>
      <c r="M29" s="2"/>
      <c r="N29" s="46"/>
      <c r="O29" s="2"/>
      <c r="P29" s="2"/>
    </row>
    <row r="30" spans="1:16" x14ac:dyDescent="0.3">
      <c r="A30" s="1"/>
      <c r="B30" s="1" t="s">
        <v>40</v>
      </c>
      <c r="C30" s="30"/>
      <c r="D30" s="30"/>
      <c r="E30" s="50"/>
      <c r="F30" s="31"/>
      <c r="G30" s="7"/>
      <c r="H30" s="1"/>
      <c r="I30" s="2"/>
      <c r="J30" s="2"/>
      <c r="K30" s="2"/>
      <c r="L30" s="2"/>
      <c r="M30" s="2"/>
      <c r="N30" s="46"/>
      <c r="O30" s="2"/>
      <c r="P30" s="2"/>
    </row>
    <row r="31" spans="1:16" x14ac:dyDescent="0.3">
      <c r="A31" s="1"/>
      <c r="B31" s="1" t="s">
        <v>41</v>
      </c>
      <c r="C31" s="30"/>
      <c r="D31" s="30"/>
      <c r="E31" s="50"/>
      <c r="F31" s="31"/>
      <c r="G31" s="7"/>
      <c r="H31" s="1"/>
      <c r="I31" s="2"/>
      <c r="J31" s="2"/>
      <c r="K31" s="2"/>
      <c r="L31" s="2"/>
      <c r="M31" s="2"/>
      <c r="N31" s="46"/>
      <c r="O31" s="2"/>
      <c r="P31" s="2"/>
    </row>
    <row r="32" spans="1:16" x14ac:dyDescent="0.3">
      <c r="A32" s="1"/>
      <c r="B32" s="1" t="s">
        <v>42</v>
      </c>
      <c r="C32" s="30"/>
      <c r="D32" s="30"/>
      <c r="E32" s="50"/>
      <c r="F32" s="31"/>
      <c r="G32" s="7"/>
      <c r="H32" s="1"/>
      <c r="I32" s="2"/>
      <c r="J32" s="2"/>
      <c r="K32" s="2"/>
      <c r="L32" s="2"/>
      <c r="M32" s="2"/>
      <c r="N32" s="46"/>
      <c r="O32" s="2"/>
      <c r="P32" s="2"/>
    </row>
    <row r="33" spans="1:16" x14ac:dyDescent="0.3">
      <c r="A33" s="1"/>
      <c r="B33" s="1" t="s">
        <v>43</v>
      </c>
      <c r="C33" s="30"/>
      <c r="D33" s="30"/>
      <c r="E33" s="50"/>
      <c r="F33" s="31"/>
      <c r="G33" s="7"/>
      <c r="H33" s="1"/>
      <c r="I33" s="2"/>
      <c r="J33" s="2"/>
      <c r="K33" s="2"/>
      <c r="L33" s="2"/>
      <c r="M33" s="2"/>
      <c r="N33" s="46"/>
      <c r="O33" s="2"/>
      <c r="P33" s="2"/>
    </row>
    <row r="34" spans="1:16" x14ac:dyDescent="0.3">
      <c r="A34" s="8" t="s">
        <v>44</v>
      </c>
      <c r="B34" s="8" t="s">
        <v>45</v>
      </c>
      <c r="C34" s="30" t="s">
        <v>46</v>
      </c>
      <c r="D34" s="30" t="s">
        <v>47</v>
      </c>
      <c r="E34" s="50">
        <v>1</v>
      </c>
      <c r="F34" s="31">
        <v>94545455</v>
      </c>
      <c r="G34" s="7">
        <v>94545455</v>
      </c>
      <c r="H34" s="1" t="s">
        <v>48</v>
      </c>
      <c r="I34" s="2">
        <v>15</v>
      </c>
      <c r="J34" s="2">
        <f>15*12</f>
        <v>180</v>
      </c>
      <c r="K34" s="44">
        <v>44175</v>
      </c>
      <c r="L34" s="44">
        <v>46199</v>
      </c>
      <c r="M34" s="2">
        <v>67</v>
      </c>
      <c r="N34" s="46">
        <f>ROUND(M34/J34,2)</f>
        <v>0.37</v>
      </c>
      <c r="O34" s="48">
        <f>N34*G34</f>
        <v>34981818.350000001</v>
      </c>
      <c r="P34" s="48">
        <f>G34-O34</f>
        <v>59563636.649999999</v>
      </c>
    </row>
    <row r="35" spans="1:16" x14ac:dyDescent="0.3">
      <c r="A35" s="1"/>
      <c r="B35" s="1" t="s">
        <v>58</v>
      </c>
      <c r="C35" s="30"/>
      <c r="D35" s="30"/>
      <c r="E35" s="50"/>
      <c r="F35" s="31"/>
      <c r="G35" s="7"/>
      <c r="H35" s="1"/>
      <c r="I35" s="2"/>
      <c r="J35" s="2"/>
      <c r="K35" s="2"/>
      <c r="L35" s="2"/>
      <c r="M35" s="2"/>
      <c r="N35" s="46"/>
      <c r="O35" s="2"/>
      <c r="P35" s="2"/>
    </row>
    <row r="36" spans="1:16" x14ac:dyDescent="0.3">
      <c r="A36" s="1"/>
      <c r="B36" s="1" t="s">
        <v>59</v>
      </c>
      <c r="C36" s="30"/>
      <c r="D36" s="30"/>
      <c r="E36" s="50"/>
      <c r="F36" s="31"/>
      <c r="G36" s="7"/>
      <c r="H36" s="1"/>
      <c r="I36" s="2"/>
      <c r="J36" s="2"/>
      <c r="K36" s="2"/>
      <c r="L36" s="2"/>
      <c r="M36" s="2"/>
      <c r="N36" s="46"/>
      <c r="O36" s="2"/>
      <c r="P36" s="2"/>
    </row>
    <row r="37" spans="1:16" x14ac:dyDescent="0.3">
      <c r="A37" s="1"/>
      <c r="B37" s="1" t="s">
        <v>60</v>
      </c>
      <c r="C37" s="30"/>
      <c r="D37" s="30"/>
      <c r="E37" s="50"/>
      <c r="F37" s="31"/>
      <c r="G37" s="7"/>
      <c r="H37" s="1"/>
      <c r="I37" s="2"/>
      <c r="J37" s="2"/>
      <c r="K37" s="2"/>
      <c r="L37" s="2"/>
      <c r="M37" s="2"/>
      <c r="N37" s="46"/>
      <c r="O37" s="2"/>
      <c r="P37" s="2"/>
    </row>
    <row r="38" spans="1:16" x14ac:dyDescent="0.3">
      <c r="A38" s="1"/>
      <c r="B38" s="1" t="s">
        <v>61</v>
      </c>
      <c r="C38" s="30"/>
      <c r="D38" s="30"/>
      <c r="E38" s="50"/>
      <c r="F38" s="31"/>
      <c r="G38" s="7"/>
      <c r="H38" s="1"/>
      <c r="I38" s="2"/>
      <c r="J38" s="2"/>
      <c r="K38" s="2"/>
      <c r="L38" s="2"/>
      <c r="M38" s="2"/>
      <c r="N38" s="46"/>
      <c r="O38" s="2"/>
      <c r="P38" s="2"/>
    </row>
    <row r="39" spans="1:16" x14ac:dyDescent="0.3">
      <c r="A39" s="1"/>
      <c r="B39" s="1" t="s">
        <v>62</v>
      </c>
      <c r="C39" s="30"/>
      <c r="D39" s="30"/>
      <c r="E39" s="50"/>
      <c r="F39" s="31"/>
      <c r="G39" s="7"/>
      <c r="H39" s="1"/>
      <c r="I39" s="2"/>
      <c r="J39" s="2"/>
      <c r="K39" s="2"/>
      <c r="L39" s="2"/>
      <c r="M39" s="2"/>
      <c r="N39" s="46"/>
      <c r="O39" s="2"/>
      <c r="P39" s="2"/>
    </row>
    <row r="40" spans="1:16" x14ac:dyDescent="0.3">
      <c r="A40" s="1"/>
      <c r="B40" s="1" t="s">
        <v>63</v>
      </c>
      <c r="C40" s="30"/>
      <c r="D40" s="30"/>
      <c r="E40" s="50"/>
      <c r="F40" s="31"/>
      <c r="G40" s="7"/>
      <c r="H40" s="1"/>
      <c r="I40" s="2"/>
      <c r="J40" s="2"/>
      <c r="K40" s="2"/>
      <c r="L40" s="2"/>
      <c r="M40" s="2"/>
      <c r="N40" s="46"/>
      <c r="O40" s="2"/>
      <c r="P40" s="2"/>
    </row>
    <row r="41" spans="1:16" x14ac:dyDescent="0.3">
      <c r="A41" s="1"/>
      <c r="B41" s="1" t="s">
        <v>64</v>
      </c>
      <c r="C41" s="30"/>
      <c r="D41" s="30"/>
      <c r="E41" s="50"/>
      <c r="F41" s="31"/>
      <c r="G41" s="7"/>
      <c r="H41" s="1"/>
      <c r="I41" s="2"/>
      <c r="J41" s="2"/>
      <c r="K41" s="2"/>
      <c r="L41" s="2"/>
      <c r="M41" s="2"/>
      <c r="N41" s="46"/>
      <c r="O41" s="2"/>
      <c r="P41" s="2"/>
    </row>
    <row r="42" spans="1:16" x14ac:dyDescent="0.3">
      <c r="A42" s="8" t="s">
        <v>49</v>
      </c>
      <c r="B42" s="8" t="s">
        <v>50</v>
      </c>
      <c r="C42" s="30" t="s">
        <v>46</v>
      </c>
      <c r="D42" s="30" t="s">
        <v>47</v>
      </c>
      <c r="E42" s="50">
        <v>1</v>
      </c>
      <c r="F42" s="31">
        <v>59090909</v>
      </c>
      <c r="G42" s="7">
        <v>59090909</v>
      </c>
      <c r="H42" s="1" t="s">
        <v>48</v>
      </c>
      <c r="I42" s="2">
        <v>15</v>
      </c>
      <c r="J42" s="2">
        <f>15*12</f>
        <v>180</v>
      </c>
      <c r="K42" s="44">
        <v>44175</v>
      </c>
      <c r="L42" s="44">
        <v>46199</v>
      </c>
      <c r="M42" s="2">
        <v>67</v>
      </c>
      <c r="N42" s="46">
        <f>ROUND(M42/J42,2)</f>
        <v>0.37</v>
      </c>
      <c r="O42" s="48">
        <f>N42*G42</f>
        <v>21863636.329999998</v>
      </c>
      <c r="P42" s="48">
        <f>G42-O42</f>
        <v>37227272.670000002</v>
      </c>
    </row>
    <row r="43" spans="1:16" x14ac:dyDescent="0.3">
      <c r="A43" s="1"/>
      <c r="B43" s="1" t="s">
        <v>65</v>
      </c>
      <c r="C43" s="30"/>
      <c r="D43" s="30"/>
      <c r="E43" s="50"/>
      <c r="F43" s="31"/>
      <c r="G43" s="7"/>
      <c r="H43" s="1"/>
      <c r="I43" s="2"/>
      <c r="J43" s="2"/>
      <c r="K43" s="2"/>
      <c r="L43" s="2"/>
      <c r="M43" s="2"/>
      <c r="N43" s="46"/>
      <c r="O43" s="2"/>
      <c r="P43" s="2"/>
    </row>
    <row r="44" spans="1:16" x14ac:dyDescent="0.3">
      <c r="A44" s="1"/>
      <c r="B44" s="1" t="s">
        <v>66</v>
      </c>
      <c r="C44" s="30"/>
      <c r="D44" s="30"/>
      <c r="E44" s="50"/>
      <c r="F44" s="31"/>
      <c r="G44" s="7"/>
      <c r="H44" s="1"/>
      <c r="I44" s="2"/>
      <c r="J44" s="2"/>
      <c r="K44" s="2"/>
      <c r="L44" s="2"/>
      <c r="M44" s="2"/>
      <c r="N44" s="46"/>
      <c r="O44" s="2"/>
      <c r="P44" s="2"/>
    </row>
    <row r="45" spans="1:16" x14ac:dyDescent="0.3">
      <c r="A45" s="1"/>
      <c r="B45" s="1" t="s">
        <v>67</v>
      </c>
      <c r="C45" s="30"/>
      <c r="D45" s="30"/>
      <c r="E45" s="50"/>
      <c r="F45" s="31"/>
      <c r="G45" s="7"/>
      <c r="H45" s="1"/>
      <c r="I45" s="2"/>
      <c r="J45" s="2"/>
      <c r="K45" s="2"/>
      <c r="L45" s="2"/>
      <c r="M45" s="2"/>
      <c r="N45" s="46"/>
      <c r="O45" s="2"/>
      <c r="P45" s="2"/>
    </row>
    <row r="46" spans="1:16" x14ac:dyDescent="0.3">
      <c r="A46" s="1"/>
      <c r="B46" s="1" t="s">
        <v>68</v>
      </c>
      <c r="C46" s="30"/>
      <c r="D46" s="30"/>
      <c r="E46" s="50"/>
      <c r="F46" s="31"/>
      <c r="G46" s="7"/>
      <c r="H46" s="1"/>
      <c r="I46" s="2"/>
      <c r="J46" s="2"/>
      <c r="K46" s="2"/>
      <c r="L46" s="2"/>
      <c r="M46" s="2"/>
      <c r="N46" s="46"/>
      <c r="O46" s="2"/>
      <c r="P46" s="2"/>
    </row>
    <row r="47" spans="1:16" x14ac:dyDescent="0.3">
      <c r="A47" s="1"/>
      <c r="B47" s="1" t="s">
        <v>69</v>
      </c>
      <c r="C47" s="30"/>
      <c r="D47" s="30"/>
      <c r="E47" s="50"/>
      <c r="F47" s="31"/>
      <c r="G47" s="7"/>
      <c r="H47" s="1"/>
      <c r="I47" s="2"/>
      <c r="J47" s="2"/>
      <c r="K47" s="2"/>
      <c r="L47" s="2"/>
      <c r="M47" s="2"/>
      <c r="N47" s="46"/>
      <c r="O47" s="2"/>
      <c r="P47" s="2"/>
    </row>
    <row r="48" spans="1:16" x14ac:dyDescent="0.3">
      <c r="A48" s="1"/>
      <c r="B48" s="1" t="s">
        <v>70</v>
      </c>
      <c r="C48" s="30"/>
      <c r="D48" s="30"/>
      <c r="E48" s="50"/>
      <c r="F48" s="31"/>
      <c r="G48" s="7"/>
      <c r="H48" s="1"/>
      <c r="I48" s="2"/>
      <c r="J48" s="2"/>
      <c r="K48" s="2"/>
      <c r="L48" s="2"/>
      <c r="M48" s="2"/>
      <c r="N48" s="46"/>
      <c r="O48" s="2"/>
      <c r="P48" s="2"/>
    </row>
    <row r="49" spans="1:16" x14ac:dyDescent="0.3">
      <c r="A49" s="1"/>
      <c r="B49" s="1" t="s">
        <v>71</v>
      </c>
      <c r="C49" s="30"/>
      <c r="D49" s="30"/>
      <c r="E49" s="50"/>
      <c r="F49" s="31"/>
      <c r="G49" s="7"/>
      <c r="H49" s="1"/>
      <c r="I49" s="2"/>
      <c r="J49" s="2"/>
      <c r="K49" s="2"/>
      <c r="L49" s="2"/>
      <c r="M49" s="2"/>
      <c r="N49" s="46"/>
      <c r="O49" s="2"/>
      <c r="P49" s="2"/>
    </row>
    <row r="50" spans="1:16" x14ac:dyDescent="0.3">
      <c r="A50" s="8" t="s">
        <v>51</v>
      </c>
      <c r="B50" s="8" t="s">
        <v>52</v>
      </c>
      <c r="C50" s="30" t="s">
        <v>46</v>
      </c>
      <c r="D50" s="30" t="s">
        <v>47</v>
      </c>
      <c r="E50" s="50">
        <v>1</v>
      </c>
      <c r="F50" s="31">
        <v>106363636</v>
      </c>
      <c r="G50" s="7">
        <v>106363636</v>
      </c>
      <c r="H50" s="1" t="s">
        <v>48</v>
      </c>
      <c r="I50" s="2">
        <v>15</v>
      </c>
      <c r="J50" s="2">
        <f>15*12</f>
        <v>180</v>
      </c>
      <c r="K50" s="44">
        <v>44175</v>
      </c>
      <c r="L50" s="44">
        <v>46199</v>
      </c>
      <c r="M50" s="2">
        <v>67</v>
      </c>
      <c r="N50" s="46">
        <f>ROUND(M50/J50,2)</f>
        <v>0.37</v>
      </c>
      <c r="O50" s="48">
        <f>N50*G50</f>
        <v>39354545.32</v>
      </c>
      <c r="P50" s="48">
        <f>G50-O50</f>
        <v>67009090.68</v>
      </c>
    </row>
    <row r="51" spans="1:16" x14ac:dyDescent="0.3">
      <c r="A51" s="1"/>
      <c r="B51" s="1" t="s">
        <v>72</v>
      </c>
      <c r="C51" s="30"/>
      <c r="D51" s="30"/>
      <c r="E51" s="50"/>
      <c r="F51" s="31"/>
      <c r="G51" s="7"/>
      <c r="H51" s="1"/>
      <c r="I51" s="2"/>
      <c r="J51" s="2"/>
      <c r="K51" s="2"/>
      <c r="L51" s="2"/>
      <c r="M51" s="2"/>
      <c r="N51" s="46"/>
      <c r="O51" s="2"/>
      <c r="P51" s="2"/>
    </row>
    <row r="52" spans="1:16" x14ac:dyDescent="0.3">
      <c r="A52" s="1"/>
      <c r="B52" s="1" t="s">
        <v>66</v>
      </c>
      <c r="C52" s="30"/>
      <c r="D52" s="30"/>
      <c r="E52" s="50"/>
      <c r="F52" s="31"/>
      <c r="G52" s="7"/>
      <c r="H52" s="1"/>
      <c r="I52" s="2"/>
      <c r="J52" s="2"/>
      <c r="K52" s="2"/>
      <c r="L52" s="2"/>
      <c r="M52" s="2"/>
      <c r="N52" s="46"/>
      <c r="O52" s="2"/>
      <c r="P52" s="2"/>
    </row>
    <row r="53" spans="1:16" x14ac:dyDescent="0.3">
      <c r="A53" s="1"/>
      <c r="B53" s="1" t="s">
        <v>67</v>
      </c>
      <c r="C53" s="30"/>
      <c r="D53" s="30"/>
      <c r="E53" s="50"/>
      <c r="F53" s="31"/>
      <c r="G53" s="7"/>
      <c r="H53" s="1"/>
      <c r="I53" s="2"/>
      <c r="J53" s="2"/>
      <c r="K53" s="2"/>
      <c r="L53" s="2"/>
      <c r="M53" s="2"/>
      <c r="N53" s="46"/>
      <c r="O53" s="2"/>
      <c r="P53" s="2"/>
    </row>
    <row r="54" spans="1:16" x14ac:dyDescent="0.3">
      <c r="A54" s="1"/>
      <c r="B54" s="1" t="s">
        <v>68</v>
      </c>
      <c r="C54" s="30"/>
      <c r="D54" s="30"/>
      <c r="E54" s="50"/>
      <c r="F54" s="31"/>
      <c r="G54" s="7"/>
      <c r="H54" s="1"/>
      <c r="I54" s="2"/>
      <c r="J54" s="2"/>
      <c r="K54" s="2"/>
      <c r="L54" s="2"/>
      <c r="M54" s="2"/>
      <c r="N54" s="46"/>
      <c r="O54" s="2"/>
      <c r="P54" s="2"/>
    </row>
    <row r="55" spans="1:16" x14ac:dyDescent="0.3">
      <c r="A55" s="1"/>
      <c r="B55" s="1" t="s">
        <v>73</v>
      </c>
      <c r="C55" s="30"/>
      <c r="D55" s="30"/>
      <c r="E55" s="50"/>
      <c r="F55" s="31"/>
      <c r="G55" s="7"/>
      <c r="H55" s="1"/>
      <c r="I55" s="2"/>
      <c r="J55" s="2"/>
      <c r="K55" s="2"/>
      <c r="L55" s="2"/>
      <c r="M55" s="2"/>
      <c r="N55" s="46"/>
      <c r="O55" s="2"/>
      <c r="P55" s="2"/>
    </row>
    <row r="56" spans="1:16" x14ac:dyDescent="0.3">
      <c r="A56" s="1"/>
      <c r="B56" s="1" t="s">
        <v>70</v>
      </c>
      <c r="C56" s="30"/>
      <c r="D56" s="30"/>
      <c r="E56" s="50"/>
      <c r="F56" s="31"/>
      <c r="G56" s="7"/>
      <c r="H56" s="1"/>
      <c r="I56" s="2"/>
      <c r="J56" s="2"/>
      <c r="K56" s="2"/>
      <c r="L56" s="2"/>
      <c r="M56" s="2"/>
      <c r="N56" s="46"/>
      <c r="O56" s="2"/>
      <c r="P56" s="2"/>
    </row>
    <row r="57" spans="1:16" x14ac:dyDescent="0.3">
      <c r="A57" s="1"/>
      <c r="B57" s="1" t="s">
        <v>71</v>
      </c>
      <c r="C57" s="30"/>
      <c r="D57" s="30"/>
      <c r="E57" s="50"/>
      <c r="F57" s="31"/>
      <c r="G57" s="7"/>
      <c r="H57" s="1"/>
      <c r="I57" s="2"/>
      <c r="J57" s="2"/>
      <c r="K57" s="2"/>
      <c r="L57" s="2"/>
      <c r="M57" s="2"/>
      <c r="N57" s="46"/>
      <c r="O57" s="2"/>
      <c r="P57" s="2"/>
    </row>
    <row r="58" spans="1:16" x14ac:dyDescent="0.3">
      <c r="A58" s="8" t="s">
        <v>54</v>
      </c>
      <c r="B58" s="8" t="s">
        <v>55</v>
      </c>
      <c r="C58" s="30" t="s">
        <v>56</v>
      </c>
      <c r="D58" s="30" t="s">
        <v>47</v>
      </c>
      <c r="E58" s="50">
        <v>1</v>
      </c>
      <c r="F58" s="31">
        <v>23636363</v>
      </c>
      <c r="G58" s="7">
        <v>23636363</v>
      </c>
      <c r="H58" s="1" t="s">
        <v>57</v>
      </c>
      <c r="I58" s="2">
        <v>15</v>
      </c>
      <c r="J58" s="2">
        <f>15*12</f>
        <v>180</v>
      </c>
      <c r="K58" s="44">
        <v>44175</v>
      </c>
      <c r="L58" s="44">
        <v>46199</v>
      </c>
      <c r="M58" s="2">
        <v>67</v>
      </c>
      <c r="N58" s="46">
        <f>ROUND(M58/J58,2)</f>
        <v>0.37</v>
      </c>
      <c r="O58" s="48">
        <f>N58*G58</f>
        <v>8745454.3100000005</v>
      </c>
      <c r="P58" s="48">
        <f>G58-O58</f>
        <v>14890908.689999999</v>
      </c>
    </row>
    <row r="59" spans="1:16" x14ac:dyDescent="0.3">
      <c r="A59" s="1"/>
      <c r="B59" s="1" t="s">
        <v>74</v>
      </c>
      <c r="C59" s="30"/>
      <c r="D59" s="30"/>
      <c r="E59" s="50"/>
      <c r="F59" s="31"/>
      <c r="G59" s="7"/>
      <c r="H59" s="1"/>
      <c r="I59" s="2"/>
      <c r="J59" s="2"/>
      <c r="K59" s="2"/>
      <c r="L59" s="2"/>
      <c r="M59" s="2"/>
      <c r="N59" s="46"/>
      <c r="O59" s="2"/>
      <c r="P59" s="2"/>
    </row>
    <row r="60" spans="1:16" x14ac:dyDescent="0.3">
      <c r="A60" s="1"/>
      <c r="B60" s="1" t="s">
        <v>75</v>
      </c>
      <c r="C60" s="30"/>
      <c r="D60" s="30"/>
      <c r="E60" s="50"/>
      <c r="F60" s="31"/>
      <c r="G60" s="7"/>
      <c r="H60" s="1"/>
      <c r="I60" s="2"/>
      <c r="J60" s="2"/>
      <c r="K60" s="2"/>
      <c r="L60" s="2"/>
      <c r="M60" s="2"/>
      <c r="N60" s="46"/>
      <c r="O60" s="2"/>
      <c r="P60" s="2"/>
    </row>
    <row r="61" spans="1:16" x14ac:dyDescent="0.3">
      <c r="A61" s="1"/>
      <c r="B61" s="1" t="s">
        <v>76</v>
      </c>
      <c r="C61" s="30"/>
      <c r="D61" s="30"/>
      <c r="E61" s="50"/>
      <c r="F61" s="31"/>
      <c r="G61" s="7"/>
      <c r="H61" s="1"/>
      <c r="I61" s="2"/>
      <c r="J61" s="2"/>
      <c r="K61" s="2"/>
      <c r="L61" s="2"/>
      <c r="M61" s="2"/>
      <c r="N61" s="46"/>
      <c r="O61" s="2"/>
      <c r="P61" s="2"/>
    </row>
    <row r="62" spans="1:16" x14ac:dyDescent="0.3">
      <c r="A62" s="9"/>
      <c r="B62" s="1" t="s">
        <v>77</v>
      </c>
      <c r="C62" s="33"/>
      <c r="D62" s="33"/>
      <c r="E62" s="51"/>
      <c r="F62" s="34"/>
      <c r="G62" s="10"/>
      <c r="H62" s="9"/>
      <c r="I62" s="2"/>
      <c r="J62" s="2"/>
      <c r="K62" s="2"/>
      <c r="L62" s="2"/>
      <c r="M62" s="2"/>
      <c r="N62" s="46"/>
      <c r="O62" s="2"/>
      <c r="P62" s="2"/>
    </row>
    <row r="63" spans="1:16" x14ac:dyDescent="0.3">
      <c r="A63" s="1"/>
      <c r="B63" s="22" t="s">
        <v>90</v>
      </c>
      <c r="C63" s="23"/>
      <c r="D63" s="23"/>
      <c r="E63" s="23"/>
      <c r="F63" s="23"/>
      <c r="G63" s="23"/>
      <c r="H63" s="24"/>
      <c r="I63" s="2"/>
      <c r="J63" s="2"/>
      <c r="K63" s="2"/>
      <c r="L63" s="2"/>
      <c r="M63" s="2"/>
      <c r="N63" s="46"/>
      <c r="O63" s="2"/>
      <c r="P63" s="2"/>
    </row>
    <row r="64" spans="1:16" x14ac:dyDescent="0.3">
      <c r="A64" s="8" t="s">
        <v>78</v>
      </c>
      <c r="B64" s="8" t="s">
        <v>79</v>
      </c>
      <c r="C64" s="30" t="s">
        <v>80</v>
      </c>
      <c r="D64" s="30" t="s">
        <v>47</v>
      </c>
      <c r="E64" s="50">
        <v>1</v>
      </c>
      <c r="F64" s="31">
        <v>751818181</v>
      </c>
      <c r="G64" s="7">
        <v>751818181</v>
      </c>
      <c r="H64" s="1"/>
      <c r="I64" s="2">
        <v>15</v>
      </c>
      <c r="J64" s="2">
        <f>15*12</f>
        <v>180</v>
      </c>
      <c r="K64" s="44">
        <v>44175</v>
      </c>
      <c r="L64" s="44">
        <v>46199</v>
      </c>
      <c r="M64" s="2">
        <v>67</v>
      </c>
      <c r="N64" s="46">
        <f>ROUND(M64/J64,2)</f>
        <v>0.37</v>
      </c>
      <c r="O64" s="48">
        <f>N64*G64</f>
        <v>278172726.96999997</v>
      </c>
      <c r="P64" s="48">
        <f>G64-O64</f>
        <v>473645454.03000003</v>
      </c>
    </row>
    <row r="65" spans="1:16" x14ac:dyDescent="0.3">
      <c r="A65" s="1"/>
      <c r="B65" s="1" t="s">
        <v>81</v>
      </c>
      <c r="C65" s="30"/>
      <c r="D65" s="30"/>
      <c r="E65" s="50"/>
      <c r="F65" s="31"/>
      <c r="G65" s="7"/>
      <c r="H65" s="1"/>
      <c r="I65" s="2"/>
      <c r="J65" s="2"/>
      <c r="K65" s="2"/>
      <c r="L65" s="2"/>
      <c r="M65" s="2"/>
      <c r="N65" s="46"/>
      <c r="O65" s="2"/>
      <c r="P65" s="2"/>
    </row>
    <row r="66" spans="1:16" x14ac:dyDescent="0.3">
      <c r="A66" s="1"/>
      <c r="B66" s="1" t="s">
        <v>82</v>
      </c>
      <c r="C66" s="30"/>
      <c r="D66" s="30"/>
      <c r="E66" s="50"/>
      <c r="F66" s="31"/>
      <c r="G66" s="7"/>
      <c r="H66" s="1"/>
      <c r="I66" s="2"/>
      <c r="J66" s="2"/>
      <c r="K66" s="2"/>
      <c r="L66" s="2"/>
      <c r="M66" s="2"/>
      <c r="N66" s="46"/>
      <c r="O66" s="2"/>
      <c r="P66" s="2"/>
    </row>
    <row r="67" spans="1:16" x14ac:dyDescent="0.3">
      <c r="A67" s="1"/>
      <c r="B67" s="1" t="s">
        <v>83</v>
      </c>
      <c r="C67" s="30"/>
      <c r="D67" s="30"/>
      <c r="E67" s="50"/>
      <c r="F67" s="31"/>
      <c r="G67" s="7"/>
      <c r="H67" s="1"/>
      <c r="I67" s="2"/>
      <c r="J67" s="2"/>
      <c r="K67" s="2"/>
      <c r="L67" s="2"/>
      <c r="M67" s="2"/>
      <c r="N67" s="46"/>
      <c r="O67" s="2"/>
      <c r="P67" s="2"/>
    </row>
    <row r="68" spans="1:16" x14ac:dyDescent="0.3">
      <c r="A68" s="1"/>
      <c r="B68" s="1" t="s">
        <v>84</v>
      </c>
      <c r="C68" s="30"/>
      <c r="D68" s="30"/>
      <c r="E68" s="50"/>
      <c r="F68" s="31"/>
      <c r="G68" s="7"/>
      <c r="H68" s="1"/>
      <c r="I68" s="2"/>
      <c r="J68" s="2"/>
      <c r="K68" s="2"/>
      <c r="L68" s="2"/>
      <c r="M68" s="2"/>
      <c r="N68" s="46"/>
      <c r="O68" s="2"/>
      <c r="P68" s="2"/>
    </row>
    <row r="69" spans="1:16" x14ac:dyDescent="0.3">
      <c r="A69" s="1"/>
      <c r="B69" s="1" t="s">
        <v>85</v>
      </c>
      <c r="C69" s="30"/>
      <c r="D69" s="30"/>
      <c r="E69" s="50"/>
      <c r="F69" s="31"/>
      <c r="G69" s="7"/>
      <c r="H69" s="1"/>
      <c r="I69" s="2"/>
      <c r="J69" s="2"/>
      <c r="K69" s="2"/>
      <c r="L69" s="2"/>
      <c r="M69" s="2"/>
      <c r="N69" s="46"/>
      <c r="O69" s="2"/>
      <c r="P69" s="2"/>
    </row>
    <row r="70" spans="1:16" x14ac:dyDescent="0.3">
      <c r="A70" s="8" t="s">
        <v>86</v>
      </c>
      <c r="B70" s="8" t="s">
        <v>87</v>
      </c>
      <c r="C70" s="30"/>
      <c r="D70" s="30" t="s">
        <v>47</v>
      </c>
      <c r="E70" s="50">
        <v>1</v>
      </c>
      <c r="F70" s="31">
        <v>70909090</v>
      </c>
      <c r="G70" s="7">
        <v>70909090</v>
      </c>
      <c r="H70" s="1"/>
      <c r="I70" s="2">
        <v>15</v>
      </c>
      <c r="J70" s="2">
        <f>15*12</f>
        <v>180</v>
      </c>
      <c r="K70" s="44">
        <v>44175</v>
      </c>
      <c r="L70" s="44">
        <v>46199</v>
      </c>
      <c r="M70" s="2">
        <v>67</v>
      </c>
      <c r="N70" s="46">
        <f>ROUND(M70/J70,2)</f>
        <v>0.37</v>
      </c>
      <c r="O70" s="48">
        <f>N70*G70</f>
        <v>26236363.300000001</v>
      </c>
      <c r="P70" s="48">
        <f>G70-O70</f>
        <v>44672726.700000003</v>
      </c>
    </row>
    <row r="71" spans="1:16" x14ac:dyDescent="0.3">
      <c r="A71" s="1"/>
      <c r="B71" s="1" t="s">
        <v>88</v>
      </c>
      <c r="C71" s="30"/>
      <c r="D71" s="30"/>
      <c r="E71" s="50"/>
      <c r="F71" s="31"/>
      <c r="G71" s="7"/>
      <c r="H71" s="1"/>
      <c r="I71" s="2"/>
      <c r="J71" s="2"/>
      <c r="K71" s="2"/>
      <c r="L71" s="2"/>
      <c r="M71" s="2"/>
      <c r="N71" s="46"/>
      <c r="O71" s="2"/>
      <c r="P71" s="2"/>
    </row>
    <row r="72" spans="1:16" x14ac:dyDescent="0.3">
      <c r="A72" s="1"/>
      <c r="B72" s="1" t="s">
        <v>89</v>
      </c>
      <c r="C72" s="30"/>
      <c r="D72" s="30"/>
      <c r="E72" s="50"/>
      <c r="F72" s="31"/>
      <c r="G72" s="7"/>
      <c r="H72" s="1"/>
      <c r="I72" s="2"/>
      <c r="J72" s="2"/>
      <c r="K72" s="2"/>
      <c r="L72" s="2"/>
      <c r="M72" s="2"/>
      <c r="N72" s="46"/>
      <c r="O72" s="2"/>
      <c r="P72" s="2"/>
    </row>
    <row r="73" spans="1:16" x14ac:dyDescent="0.3">
      <c r="A73" s="1"/>
      <c r="B73" s="14" t="s">
        <v>126</v>
      </c>
      <c r="C73" s="30" t="s">
        <v>91</v>
      </c>
      <c r="D73" s="30"/>
      <c r="E73" s="50"/>
      <c r="F73" s="31"/>
      <c r="G73" s="7"/>
      <c r="H73" s="1"/>
      <c r="I73" s="2"/>
      <c r="J73" s="2"/>
      <c r="K73" s="2"/>
      <c r="L73" s="2"/>
      <c r="M73" s="2"/>
      <c r="N73" s="46"/>
      <c r="O73" s="2"/>
      <c r="P73" s="2"/>
    </row>
    <row r="74" spans="1:16" x14ac:dyDescent="0.3">
      <c r="A74" s="1"/>
      <c r="B74" s="22" t="s">
        <v>92</v>
      </c>
      <c r="C74" s="23"/>
      <c r="D74" s="23"/>
      <c r="E74" s="23"/>
      <c r="F74" s="23"/>
      <c r="G74" s="23"/>
      <c r="H74" s="24"/>
      <c r="I74" s="2"/>
      <c r="J74" s="2"/>
      <c r="K74" s="2"/>
      <c r="L74" s="2"/>
      <c r="M74" s="2"/>
      <c r="N74" s="46"/>
      <c r="O74" s="2"/>
      <c r="P74" s="2"/>
    </row>
    <row r="75" spans="1:16" x14ac:dyDescent="0.3">
      <c r="A75" s="8" t="s">
        <v>93</v>
      </c>
      <c r="B75" s="8" t="s">
        <v>94</v>
      </c>
      <c r="C75" s="30" t="s">
        <v>95</v>
      </c>
      <c r="D75" s="30" t="s">
        <v>96</v>
      </c>
      <c r="E75" s="50">
        <v>1</v>
      </c>
      <c r="F75" s="31"/>
      <c r="G75" s="25">
        <v>822675468</v>
      </c>
      <c r="H75" s="1"/>
      <c r="I75" s="2"/>
      <c r="J75" s="2"/>
      <c r="K75" s="2"/>
      <c r="L75" s="2"/>
      <c r="M75" s="2"/>
      <c r="N75" s="46"/>
      <c r="O75" s="2"/>
      <c r="P75" s="2"/>
    </row>
    <row r="76" spans="1:16" x14ac:dyDescent="0.3">
      <c r="A76" s="1"/>
      <c r="B76" s="1" t="s">
        <v>97</v>
      </c>
      <c r="C76" s="30"/>
      <c r="D76" s="30"/>
      <c r="E76" s="50"/>
      <c r="F76" s="31"/>
      <c r="G76" s="26"/>
      <c r="H76" s="1"/>
      <c r="I76" s="2"/>
      <c r="J76" s="2"/>
      <c r="K76" s="2"/>
      <c r="L76" s="2"/>
      <c r="M76" s="2"/>
      <c r="N76" s="46"/>
      <c r="O76" s="2"/>
      <c r="P76" s="2"/>
    </row>
    <row r="77" spans="1:16" x14ac:dyDescent="0.3">
      <c r="A77" s="1"/>
      <c r="B77" s="1" t="s">
        <v>98</v>
      </c>
      <c r="C77" s="30"/>
      <c r="D77" s="30"/>
      <c r="E77" s="50"/>
      <c r="F77" s="31"/>
      <c r="G77" s="26"/>
      <c r="H77" s="1"/>
      <c r="I77" s="2"/>
      <c r="J77" s="2"/>
      <c r="K77" s="2"/>
      <c r="L77" s="2"/>
      <c r="M77" s="2"/>
      <c r="N77" s="46"/>
      <c r="O77" s="2"/>
      <c r="P77" s="2"/>
    </row>
    <row r="78" spans="1:16" x14ac:dyDescent="0.3">
      <c r="A78" s="1"/>
      <c r="B78" s="1" t="s">
        <v>99</v>
      </c>
      <c r="C78" s="30"/>
      <c r="D78" s="30"/>
      <c r="E78" s="50"/>
      <c r="F78" s="31"/>
      <c r="G78" s="26"/>
      <c r="H78" s="1"/>
      <c r="I78" s="2"/>
      <c r="J78" s="2"/>
      <c r="K78" s="2"/>
      <c r="L78" s="2"/>
      <c r="M78" s="2"/>
      <c r="N78" s="46"/>
      <c r="O78" s="2"/>
      <c r="P78" s="2"/>
    </row>
    <row r="79" spans="1:16" x14ac:dyDescent="0.3">
      <c r="A79" s="1"/>
      <c r="B79" s="1" t="s">
        <v>100</v>
      </c>
      <c r="C79" s="30"/>
      <c r="D79" s="30"/>
      <c r="E79" s="50"/>
      <c r="F79" s="31"/>
      <c r="G79" s="26"/>
      <c r="H79" s="1"/>
      <c r="I79" s="2"/>
      <c r="J79" s="2"/>
      <c r="K79" s="2"/>
      <c r="L79" s="2"/>
      <c r="M79" s="2"/>
      <c r="N79" s="46"/>
      <c r="O79" s="2"/>
      <c r="P79" s="2"/>
    </row>
    <row r="80" spans="1:16" x14ac:dyDescent="0.3">
      <c r="A80" s="1"/>
      <c r="B80" s="1" t="s">
        <v>101</v>
      </c>
      <c r="C80" s="30"/>
      <c r="D80" s="30"/>
      <c r="E80" s="50"/>
      <c r="F80" s="31"/>
      <c r="G80" s="26"/>
      <c r="H80" s="1"/>
      <c r="I80" s="2"/>
      <c r="J80" s="2"/>
      <c r="K80" s="2"/>
      <c r="L80" s="2"/>
      <c r="M80" s="2"/>
      <c r="N80" s="46"/>
      <c r="O80" s="2"/>
      <c r="P80" s="2"/>
    </row>
    <row r="81" spans="1:18" x14ac:dyDescent="0.3">
      <c r="A81" s="8" t="s">
        <v>102</v>
      </c>
      <c r="B81" s="8" t="s">
        <v>103</v>
      </c>
      <c r="C81" s="30" t="s">
        <v>104</v>
      </c>
      <c r="D81" s="30" t="s">
        <v>47</v>
      </c>
      <c r="E81" s="50">
        <v>1</v>
      </c>
      <c r="F81" s="31"/>
      <c r="G81" s="26"/>
      <c r="H81" s="1"/>
      <c r="I81" s="2"/>
      <c r="J81" s="2"/>
      <c r="K81" s="2"/>
      <c r="L81" s="2"/>
      <c r="M81" s="2"/>
      <c r="N81" s="46"/>
      <c r="O81" s="2"/>
      <c r="P81" s="2"/>
    </row>
    <row r="82" spans="1:18" x14ac:dyDescent="0.3">
      <c r="A82" s="1"/>
      <c r="B82" s="1" t="s">
        <v>105</v>
      </c>
      <c r="C82" s="30"/>
      <c r="D82" s="30"/>
      <c r="E82" s="50"/>
      <c r="F82" s="31"/>
      <c r="G82" s="26"/>
      <c r="H82" s="1"/>
      <c r="I82" s="2"/>
      <c r="J82" s="2"/>
      <c r="K82" s="2"/>
      <c r="L82" s="2"/>
      <c r="M82" s="2"/>
      <c r="N82" s="46"/>
      <c r="O82" s="2"/>
      <c r="P82" s="2"/>
    </row>
    <row r="83" spans="1:18" x14ac:dyDescent="0.3">
      <c r="A83" s="1"/>
      <c r="B83" s="1" t="s">
        <v>106</v>
      </c>
      <c r="C83" s="30"/>
      <c r="D83" s="30"/>
      <c r="E83" s="50"/>
      <c r="F83" s="31"/>
      <c r="G83" s="26"/>
      <c r="H83" s="1"/>
      <c r="I83" s="2"/>
      <c r="J83" s="2"/>
      <c r="K83" s="2"/>
      <c r="L83" s="2"/>
      <c r="M83" s="2"/>
      <c r="N83" s="46"/>
      <c r="O83" s="2"/>
      <c r="P83" s="2"/>
    </row>
    <row r="84" spans="1:18" x14ac:dyDescent="0.3">
      <c r="A84" s="1"/>
      <c r="B84" s="1" t="s">
        <v>107</v>
      </c>
      <c r="C84" s="30"/>
      <c r="D84" s="30"/>
      <c r="E84" s="50"/>
      <c r="F84" s="31"/>
      <c r="G84" s="26"/>
      <c r="H84" s="1"/>
      <c r="I84" s="2"/>
      <c r="J84" s="2"/>
      <c r="K84" s="2"/>
      <c r="L84" s="2"/>
      <c r="M84" s="2"/>
      <c r="N84" s="46"/>
      <c r="O84" s="2"/>
      <c r="P84" s="2"/>
    </row>
    <row r="85" spans="1:18" x14ac:dyDescent="0.3">
      <c r="A85" s="1"/>
      <c r="B85" s="1" t="s">
        <v>108</v>
      </c>
      <c r="C85" s="30"/>
      <c r="D85" s="30"/>
      <c r="E85" s="50"/>
      <c r="F85" s="31"/>
      <c r="G85" s="26"/>
      <c r="H85" s="1"/>
      <c r="I85" s="2">
        <v>15</v>
      </c>
      <c r="J85" s="2">
        <f>15*12</f>
        <v>180</v>
      </c>
      <c r="K85" s="44">
        <v>44175</v>
      </c>
      <c r="L85" s="44">
        <v>46199</v>
      </c>
      <c r="M85" s="2">
        <v>67</v>
      </c>
      <c r="N85" s="46">
        <f>ROUND(M85/J85,2)</f>
        <v>0.37</v>
      </c>
      <c r="O85" s="48">
        <f>N85*G75</f>
        <v>304389923.15999997</v>
      </c>
      <c r="P85" s="48">
        <f>G75-O85</f>
        <v>518285544.84000003</v>
      </c>
    </row>
    <row r="86" spans="1:18" x14ac:dyDescent="0.3">
      <c r="A86" s="1"/>
      <c r="B86" s="1" t="s">
        <v>109</v>
      </c>
      <c r="C86" s="30"/>
      <c r="D86" s="30"/>
      <c r="E86" s="50"/>
      <c r="F86" s="31"/>
      <c r="G86" s="26"/>
      <c r="H86" s="1"/>
      <c r="I86" s="2"/>
      <c r="J86" s="2"/>
      <c r="K86" s="2"/>
      <c r="L86" s="2"/>
      <c r="M86" s="2"/>
      <c r="N86" s="46"/>
      <c r="O86" s="2"/>
      <c r="P86" s="2"/>
    </row>
    <row r="87" spans="1:18" x14ac:dyDescent="0.3">
      <c r="A87" s="1"/>
      <c r="B87" s="1" t="s">
        <v>110</v>
      </c>
      <c r="C87" s="30"/>
      <c r="D87" s="30"/>
      <c r="E87" s="50"/>
      <c r="F87" s="31"/>
      <c r="G87" s="26"/>
      <c r="H87" s="1"/>
      <c r="I87" s="2"/>
      <c r="J87" s="2"/>
      <c r="K87" s="2"/>
      <c r="L87" s="2"/>
      <c r="M87" s="2"/>
      <c r="N87" s="46"/>
      <c r="O87" s="2"/>
      <c r="P87" s="2"/>
    </row>
    <row r="88" spans="1:18" x14ac:dyDescent="0.3">
      <c r="A88" s="8" t="s">
        <v>111</v>
      </c>
      <c r="B88" s="8" t="s">
        <v>112</v>
      </c>
      <c r="C88" s="30" t="s">
        <v>104</v>
      </c>
      <c r="D88" s="30" t="s">
        <v>47</v>
      </c>
      <c r="E88" s="50">
        <v>1</v>
      </c>
      <c r="F88" s="31"/>
      <c r="G88" s="26"/>
      <c r="H88" s="1"/>
      <c r="I88" s="2"/>
      <c r="J88" s="2"/>
      <c r="K88" s="2"/>
      <c r="L88" s="2"/>
      <c r="M88" s="2"/>
      <c r="N88" s="46"/>
      <c r="O88" s="2"/>
      <c r="P88" s="2"/>
    </row>
    <row r="89" spans="1:18" x14ac:dyDescent="0.3">
      <c r="A89" s="1"/>
      <c r="B89" s="1" t="s">
        <v>113</v>
      </c>
      <c r="C89" s="30"/>
      <c r="D89" s="30"/>
      <c r="E89" s="50"/>
      <c r="F89" s="31"/>
      <c r="G89" s="26"/>
      <c r="H89" s="1"/>
      <c r="I89" s="2"/>
      <c r="J89" s="2"/>
      <c r="K89" s="2"/>
      <c r="L89" s="2"/>
      <c r="M89" s="2"/>
      <c r="N89" s="46"/>
      <c r="O89" s="2"/>
      <c r="P89" s="2"/>
    </row>
    <row r="90" spans="1:18" x14ac:dyDescent="0.3">
      <c r="A90" s="1"/>
      <c r="B90" s="1" t="s">
        <v>114</v>
      </c>
      <c r="C90" s="30"/>
      <c r="D90" s="30"/>
      <c r="E90" s="50"/>
      <c r="F90" s="31"/>
      <c r="G90" s="26"/>
      <c r="H90" s="1"/>
      <c r="I90" s="2"/>
      <c r="J90" s="2"/>
      <c r="K90" s="2"/>
      <c r="L90" s="2"/>
      <c r="M90" s="2"/>
      <c r="N90" s="46"/>
      <c r="O90" s="2"/>
      <c r="P90" s="2"/>
    </row>
    <row r="91" spans="1:18" x14ac:dyDescent="0.3">
      <c r="A91" s="8" t="s">
        <v>115</v>
      </c>
      <c r="B91" s="8" t="s">
        <v>116</v>
      </c>
      <c r="C91" s="30" t="s">
        <v>104</v>
      </c>
      <c r="D91" s="30" t="s">
        <v>47</v>
      </c>
      <c r="E91" s="50">
        <v>1</v>
      </c>
      <c r="F91" s="31"/>
      <c r="G91" s="26"/>
      <c r="H91" s="1"/>
      <c r="I91" s="2"/>
      <c r="J91" s="2"/>
      <c r="K91" s="2"/>
      <c r="L91" s="2"/>
      <c r="M91" s="2"/>
      <c r="N91" s="46"/>
      <c r="O91" s="2"/>
      <c r="P91" s="2"/>
    </row>
    <row r="92" spans="1:18" x14ac:dyDescent="0.3">
      <c r="A92" s="8" t="s">
        <v>117</v>
      </c>
      <c r="B92" s="8" t="s">
        <v>118</v>
      </c>
      <c r="C92" s="30" t="s">
        <v>104</v>
      </c>
      <c r="D92" s="30" t="s">
        <v>47</v>
      </c>
      <c r="E92" s="50">
        <v>1</v>
      </c>
      <c r="F92" s="31"/>
      <c r="G92" s="26"/>
      <c r="H92" s="1"/>
      <c r="I92" s="2"/>
      <c r="J92" s="2"/>
      <c r="K92" s="2"/>
      <c r="L92" s="2"/>
      <c r="M92" s="2"/>
      <c r="N92" s="46"/>
      <c r="O92" s="2"/>
      <c r="P92" s="2"/>
    </row>
    <row r="93" spans="1:18" x14ac:dyDescent="0.3">
      <c r="A93" s="1"/>
      <c r="B93" s="1" t="s">
        <v>119</v>
      </c>
      <c r="C93" s="30"/>
      <c r="D93" s="30"/>
      <c r="E93" s="50"/>
      <c r="F93" s="31"/>
      <c r="G93" s="26"/>
      <c r="H93" s="1"/>
      <c r="I93" s="2"/>
      <c r="J93" s="2"/>
      <c r="K93" s="2"/>
      <c r="L93" s="2"/>
      <c r="M93" s="2"/>
      <c r="N93" s="46"/>
      <c r="O93" s="2"/>
      <c r="P93" s="2"/>
    </row>
    <row r="94" spans="1:18" x14ac:dyDescent="0.3">
      <c r="A94" s="1"/>
      <c r="B94" s="1" t="s">
        <v>120</v>
      </c>
      <c r="C94" s="30"/>
      <c r="D94" s="30"/>
      <c r="E94" s="50"/>
      <c r="F94" s="31"/>
      <c r="G94" s="26"/>
      <c r="H94" s="1"/>
      <c r="I94" s="2"/>
      <c r="J94" s="2"/>
      <c r="K94" s="2"/>
      <c r="L94" s="2"/>
      <c r="M94" s="2"/>
      <c r="N94" s="46"/>
      <c r="O94" s="2"/>
      <c r="P94" s="2"/>
    </row>
    <row r="95" spans="1:18" x14ac:dyDescent="0.3">
      <c r="A95" s="1"/>
      <c r="B95" s="1" t="s">
        <v>121</v>
      </c>
      <c r="C95" s="30"/>
      <c r="D95" s="30"/>
      <c r="E95" s="50"/>
      <c r="F95" s="31"/>
      <c r="G95" s="27"/>
      <c r="H95" s="1"/>
      <c r="I95" s="2"/>
      <c r="J95" s="2"/>
      <c r="K95" s="2"/>
      <c r="L95" s="2"/>
      <c r="M95" s="2"/>
      <c r="N95" s="46"/>
      <c r="O95" s="2"/>
      <c r="P95" s="2"/>
    </row>
    <row r="96" spans="1:18" x14ac:dyDescent="0.3">
      <c r="A96" s="1"/>
      <c r="B96" s="22" t="s">
        <v>122</v>
      </c>
      <c r="C96" s="24"/>
      <c r="D96" s="30"/>
      <c r="E96" s="50"/>
      <c r="F96" s="31"/>
      <c r="G96" s="7">
        <f>G75+G70+G64+G58+G50+G42+G34+G26+G18+G17+G4</f>
        <v>6545454546</v>
      </c>
      <c r="H96" s="1"/>
      <c r="I96" s="2"/>
      <c r="J96" s="2"/>
      <c r="K96" s="2"/>
      <c r="L96" s="2"/>
      <c r="M96" s="2"/>
      <c r="N96" s="46"/>
      <c r="O96" s="2"/>
      <c r="P96" s="48">
        <f>P85+P70+P64+P58+P50+P42+P34+P26+P18+P17+P4</f>
        <v>4123636363.9800005</v>
      </c>
      <c r="Q96" s="54">
        <f>G96*N85</f>
        <v>2421818182.02</v>
      </c>
      <c r="R96" s="54">
        <f>G96-Q96</f>
        <v>4123636363.98</v>
      </c>
    </row>
    <row r="97" spans="1:16" x14ac:dyDescent="0.3">
      <c r="A97" s="1"/>
      <c r="B97" s="22" t="s">
        <v>123</v>
      </c>
      <c r="C97" s="24"/>
      <c r="D97" s="30"/>
      <c r="E97" s="50"/>
      <c r="F97" s="31"/>
      <c r="G97" s="7">
        <f>G96*10%</f>
        <v>654545454.60000002</v>
      </c>
      <c r="H97" s="1"/>
      <c r="I97" s="2"/>
      <c r="J97" s="2"/>
      <c r="K97" s="2"/>
      <c r="L97" s="2"/>
      <c r="M97" s="2"/>
      <c r="N97" s="46"/>
      <c r="O97" s="2"/>
      <c r="P97" s="2"/>
    </row>
    <row r="98" spans="1:16" x14ac:dyDescent="0.3">
      <c r="A98" s="1"/>
      <c r="B98" s="22" t="s">
        <v>124</v>
      </c>
      <c r="C98" s="24"/>
      <c r="D98" s="30"/>
      <c r="E98" s="50"/>
      <c r="F98" s="31"/>
      <c r="G98" s="7">
        <f>G96+G97</f>
        <v>7200000000.6000004</v>
      </c>
      <c r="H98" s="1"/>
      <c r="I98" s="2"/>
      <c r="J98" s="2"/>
      <c r="K98" s="2"/>
      <c r="L98" s="2"/>
      <c r="M98" s="2"/>
      <c r="N98" s="46"/>
      <c r="O98" s="2"/>
      <c r="P98" s="2"/>
    </row>
    <row r="99" spans="1:16" x14ac:dyDescent="0.3">
      <c r="A99" s="1"/>
      <c r="B99" s="16" t="s">
        <v>125</v>
      </c>
      <c r="C99" s="17"/>
      <c r="D99" s="17"/>
      <c r="E99" s="17"/>
      <c r="F99" s="17"/>
      <c r="G99" s="17"/>
      <c r="H99" s="18"/>
      <c r="I99" s="2"/>
      <c r="J99" s="2"/>
      <c r="K99" s="2"/>
      <c r="L99" s="2"/>
      <c r="M99" s="2"/>
      <c r="N99" s="46"/>
      <c r="O99" s="2"/>
      <c r="P99" s="2"/>
    </row>
    <row r="100" spans="1:16" x14ac:dyDescent="0.3">
      <c r="A100" s="2"/>
      <c r="B100" s="2"/>
      <c r="C100" s="35"/>
      <c r="D100" s="35"/>
      <c r="E100" s="52"/>
      <c r="F100" s="36"/>
      <c r="G100" s="3"/>
      <c r="H100" s="2"/>
      <c r="I100" s="2"/>
      <c r="J100" s="2"/>
      <c r="K100" s="2"/>
      <c r="L100" s="2"/>
      <c r="M100" s="2"/>
      <c r="N100" s="46"/>
      <c r="O100" s="2"/>
      <c r="P100" s="2"/>
    </row>
    <row r="101" spans="1:16" x14ac:dyDescent="0.3">
      <c r="A101" s="2"/>
      <c r="B101" s="2"/>
      <c r="C101" s="35"/>
      <c r="D101" s="35"/>
      <c r="E101" s="52"/>
      <c r="F101" s="36"/>
      <c r="G101" s="3"/>
      <c r="H101" s="2"/>
      <c r="I101" s="2"/>
      <c r="J101" s="2"/>
      <c r="K101" s="2"/>
      <c r="L101" s="2"/>
      <c r="M101" s="2"/>
      <c r="N101" s="46"/>
      <c r="O101" s="2"/>
      <c r="P101" s="2"/>
    </row>
  </sheetData>
  <mergeCells count="9">
    <mergeCell ref="A2:H2"/>
    <mergeCell ref="B99:H99"/>
    <mergeCell ref="A25:H25"/>
    <mergeCell ref="B63:H63"/>
    <mergeCell ref="B74:H74"/>
    <mergeCell ref="B96:C96"/>
    <mergeCell ref="B97:C97"/>
    <mergeCell ref="B98:C98"/>
    <mergeCell ref="G75:G9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</dc:creator>
  <cp:lastModifiedBy>Hi</cp:lastModifiedBy>
  <dcterms:created xsi:type="dcterms:W3CDTF">2026-06-26T01:22:28Z</dcterms:created>
  <dcterms:modified xsi:type="dcterms:W3CDTF">2026-06-26T03:21:34Z</dcterms:modified>
</cp:coreProperties>
</file>