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E:\Corolla Altis -2022\"/>
    </mc:Choice>
  </mc:AlternateContent>
  <xr:revisionPtr revIDLastSave="0" documentId="13_ncr:1_{DCEE21F4-8CBB-4462-B4CA-641934AE6C25}" xr6:coauthVersionLast="47" xr6:coauthVersionMax="47" xr10:uidLastSave="{00000000-0000-0000-0000-000000000000}"/>
  <bookViews>
    <workbookView xWindow="-108" yWindow="-108" windowWidth="23256" windowHeight="12456" xr2:uid="{00000000-000D-0000-FFFF-FFFF00000000}"/>
  </bookViews>
  <sheets>
    <sheet name="Sheet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2" i="2" l="1"/>
  <c r="F57" i="2"/>
  <c r="F64" i="2" s="1"/>
  <c r="G57" i="2"/>
  <c r="G64" i="2" s="1"/>
  <c r="E57" i="2"/>
  <c r="E64" i="2" s="1"/>
  <c r="E43" i="2"/>
  <c r="E66" i="2" s="1"/>
  <c r="E42" i="2"/>
  <c r="E61" i="2" s="1"/>
  <c r="D45" i="2"/>
  <c r="E45" i="2" s="1"/>
  <c r="F45" i="2" s="1"/>
  <c r="G45" i="2" s="1"/>
  <c r="D44" i="2"/>
  <c r="E44" i="2" s="1"/>
  <c r="F44" i="2" s="1"/>
  <c r="G44" i="2" s="1"/>
  <c r="D43" i="2"/>
  <c r="D66" i="2" s="1"/>
  <c r="D155" i="2"/>
  <c r="D154" i="2"/>
  <c r="D153" i="2"/>
  <c r="F138" i="2"/>
  <c r="F137" i="2"/>
  <c r="D139" i="2" s="1"/>
  <c r="D140" i="2" s="1"/>
  <c r="F136" i="2"/>
  <c r="F135" i="2"/>
  <c r="J109" i="2"/>
  <c r="I109" i="2"/>
  <c r="H109" i="2"/>
  <c r="G101" i="2"/>
  <c r="F101" i="2"/>
  <c r="E101" i="2"/>
  <c r="D101" i="2"/>
  <c r="G97" i="2"/>
  <c r="F97" i="2"/>
  <c r="E97" i="2"/>
  <c r="D97" i="2"/>
  <c r="B97" i="2"/>
  <c r="G93" i="2"/>
  <c r="F93" i="2"/>
  <c r="E93" i="2"/>
  <c r="D93" i="2"/>
  <c r="G81" i="2"/>
  <c r="F81" i="2"/>
  <c r="E81" i="2"/>
  <c r="D81" i="2"/>
  <c r="G78" i="2"/>
  <c r="F78" i="2"/>
  <c r="E78" i="2"/>
  <c r="J77" i="2"/>
  <c r="I77" i="2"/>
  <c r="H77" i="2"/>
  <c r="G76" i="2"/>
  <c r="F76" i="2"/>
  <c r="E76" i="2"/>
  <c r="D76" i="2"/>
  <c r="G73" i="2"/>
  <c r="F73" i="2"/>
  <c r="E73" i="2"/>
  <c r="J72" i="2"/>
  <c r="I72" i="2"/>
  <c r="H72" i="2"/>
  <c r="D71" i="2"/>
  <c r="F71" i="2" s="1"/>
  <c r="G68" i="2"/>
  <c r="F68" i="2"/>
  <c r="E68" i="2"/>
  <c r="J67" i="2"/>
  <c r="I67" i="2"/>
  <c r="H67" i="2"/>
  <c r="G63" i="2"/>
  <c r="F63" i="2"/>
  <c r="E63" i="2"/>
  <c r="F62" i="2"/>
  <c r="E62" i="2"/>
  <c r="D61" i="2"/>
  <c r="E53" i="2"/>
  <c r="F53" i="2" s="1"/>
  <c r="G53" i="2" s="1"/>
  <c r="F42" i="2" l="1"/>
  <c r="F61" i="2" s="1"/>
  <c r="F43" i="2"/>
  <c r="E69" i="2"/>
  <c r="E70" i="2" s="1"/>
  <c r="E87" i="2"/>
  <c r="E83" i="2"/>
  <c r="E95" i="2"/>
  <c r="E103" i="2"/>
  <c r="E79" i="2"/>
  <c r="E99" i="2"/>
  <c r="E91" i="2"/>
  <c r="F95" i="2"/>
  <c r="F91" i="2"/>
  <c r="F99" i="2"/>
  <c r="F87" i="2"/>
  <c r="F79" i="2"/>
  <c r="F69" i="2"/>
  <c r="F70" i="2" s="1"/>
  <c r="F103" i="2"/>
  <c r="F83" i="2"/>
  <c r="G99" i="2"/>
  <c r="G79" i="2"/>
  <c r="G83" i="2"/>
  <c r="G95" i="2"/>
  <c r="G69" i="2"/>
  <c r="G70" i="2" s="1"/>
  <c r="G87" i="2"/>
  <c r="G91" i="2"/>
  <c r="G103" i="2"/>
  <c r="G42" i="2" l="1"/>
  <c r="G61" i="2" s="1"/>
  <c r="F66" i="2"/>
  <c r="G43" i="2"/>
  <c r="G66" i="2" s="1"/>
  <c r="F74" i="2"/>
  <c r="F75" i="2" s="1"/>
  <c r="F80" i="2" s="1"/>
  <c r="F84" i="2" s="1"/>
  <c r="F88" i="2" s="1"/>
  <c r="F92" i="2" s="1"/>
  <c r="F96" i="2" s="1"/>
  <c r="F100" i="2" s="1"/>
  <c r="F104" i="2" s="1"/>
  <c r="F105" i="2" s="1"/>
  <c r="G74" i="2"/>
  <c r="G111" i="2" s="1"/>
  <c r="G108" i="2"/>
  <c r="E74" i="2"/>
  <c r="E111" i="2" s="1"/>
  <c r="F111" i="2" l="1"/>
  <c r="B154" i="2"/>
  <c r="E154" i="2" s="1"/>
  <c r="F154" i="2" s="1"/>
  <c r="E75" i="2"/>
  <c r="E80" i="2" s="1"/>
  <c r="E84" i="2" s="1"/>
  <c r="E88" i="2" s="1"/>
  <c r="E92" i="2" s="1"/>
  <c r="E96" i="2" s="1"/>
  <c r="E100" i="2" s="1"/>
  <c r="E104" i="2" s="1"/>
  <c r="E105" i="2" s="1"/>
  <c r="E108" i="2"/>
  <c r="F108" i="2"/>
  <c r="G75" i="2"/>
  <c r="G80" i="2" s="1"/>
  <c r="G84" i="2" s="1"/>
  <c r="G88" i="2" s="1"/>
  <c r="G92" i="2" s="1"/>
  <c r="G96" i="2" s="1"/>
  <c r="G100" i="2" s="1"/>
  <c r="G104" i="2" s="1"/>
  <c r="G105" i="2" s="1"/>
  <c r="E106" i="2" l="1"/>
  <c r="B153" i="2"/>
  <c r="E153" i="2" s="1"/>
  <c r="F153" i="2" s="1"/>
  <c r="B155" i="2"/>
  <c r="E155" i="2" s="1"/>
  <c r="F155" i="2" s="1"/>
  <c r="E107" i="2" l="1"/>
  <c r="E119" i="2" s="1"/>
  <c r="G107" i="2"/>
  <c r="G119" i="2" s="1"/>
  <c r="F156" i="2"/>
  <c r="F157" i="2" s="1"/>
  <c r="I57" i="2"/>
  <c r="E112" i="2"/>
  <c r="F107" i="2"/>
  <c r="F119" i="2" s="1"/>
  <c r="D116" i="2" l="1"/>
  <c r="F147" i="2" s="1"/>
  <c r="G147" i="2" s="1"/>
</calcChain>
</file>

<file path=xl/sharedStrings.xml><?xml version="1.0" encoding="utf-8"?>
<sst xmlns="http://schemas.openxmlformats.org/spreadsheetml/2006/main" count="362" uniqueCount="174">
  <si>
    <t>I. Căn cứ pháp lý:</t>
  </si>
  <si>
    <t>II. Đặc điểm kỹ thuật, hiện trạng tài sản:</t>
  </si>
  <si>
    <t>1.</t>
  </si>
  <si>
    <t>Đặc điểm kỹ thuật:</t>
  </si>
  <si>
    <t>-</t>
  </si>
  <si>
    <t>Tên tài sản</t>
  </si>
  <si>
    <t>:</t>
  </si>
  <si>
    <t>Nhãn hiệu</t>
  </si>
  <si>
    <t>Nước sản xuất:</t>
  </si>
  <si>
    <t>Năm sản xuất</t>
  </si>
  <si>
    <t>Màu sơn</t>
  </si>
  <si>
    <t xml:space="preserve">Số loại </t>
  </si>
  <si>
    <t>Số máy</t>
  </si>
  <si>
    <t xml:space="preserve">Số khung     </t>
  </si>
  <si>
    <t>Công thức bánh xe</t>
  </si>
  <si>
    <t>Vết bánh xe</t>
  </si>
  <si>
    <t>Kích thước bao</t>
  </si>
  <si>
    <t>Kích thước lòng thùng xe</t>
  </si>
  <si>
    <t>Chiều dài cơ sở</t>
  </si>
  <si>
    <t>Khối lượng bản thân</t>
  </si>
  <si>
    <t>Khối lượng hàng CC theo TK/CP TGGT</t>
  </si>
  <si>
    <t>Khối lượng hàng toàn bộ theo TK/CP TGGT</t>
  </si>
  <si>
    <t>Khối lượng kéo theo TK/CP TGGT</t>
  </si>
  <si>
    <t>Số người cho phép chở</t>
  </si>
  <si>
    <t>Loại nhiên liệu</t>
  </si>
  <si>
    <t>Diesel</t>
  </si>
  <si>
    <t>Thể tích làm việc</t>
  </si>
  <si>
    <t>Công suất lớn nhất/tốc độ quay</t>
  </si>
  <si>
    <t>Lốp xe</t>
  </si>
  <si>
    <t>Biển kiểm soát</t>
  </si>
  <si>
    <t>Số km đã đi</t>
  </si>
  <si>
    <t>2.</t>
  </si>
  <si>
    <t>Hiện trạng:</t>
  </si>
  <si>
    <t>Xe đang sử dụng, hoạt động bình thường, ngoại quan khá, có hiện tượng trầy xước một số vị trí</t>
  </si>
  <si>
    <t>PHỤ LỤC XÁC ĐỊNH GIÁ TRỊ TÀI SẢN THẨM ĐỊNH</t>
  </si>
  <si>
    <t>III. Ước tính giá trị tài sản:</t>
  </si>
  <si>
    <t>I</t>
  </si>
  <si>
    <t>THÔNG TIN TÀI SẢN SO SÁNH</t>
  </si>
  <si>
    <t>TT</t>
  </si>
  <si>
    <t>Các tiêu chí so sánh</t>
  </si>
  <si>
    <t>TSTĐG</t>
  </si>
  <si>
    <t>TSSS1</t>
  </si>
  <si>
    <t>TSSS2</t>
  </si>
  <si>
    <t>TSSS3</t>
  </si>
  <si>
    <t>Mục đích sử dụng</t>
  </si>
  <si>
    <t>Xe ô tô con</t>
  </si>
  <si>
    <t>Loại xe</t>
  </si>
  <si>
    <t>Nước sản xuất</t>
  </si>
  <si>
    <t>Nguồn tin</t>
  </si>
  <si>
    <t>Thông tin liên hệ</t>
  </si>
  <si>
    <t>Thời điểm thu thập</t>
  </si>
  <si>
    <t>Pháp lý</t>
  </si>
  <si>
    <t xml:space="preserve">Giấy đăng ký xe, đăng kiểm xe </t>
  </si>
  <si>
    <t>Giấy đăng ký xe, đăng kiểm xe</t>
  </si>
  <si>
    <t>Giá rao bán</t>
  </si>
  <si>
    <t>Tình trạng giao dịch</t>
  </si>
  <si>
    <t>Đang giao dịch</t>
  </si>
  <si>
    <t>Ngoại quan và tình trạng họat động</t>
  </si>
  <si>
    <t>Xe đang sử dụng, hoạt động bình thường, ngoại quan tốt, có hiện tượng trầy xước nhẹ một số vị trí</t>
  </si>
  <si>
    <t>Động cơ</t>
  </si>
  <si>
    <t>Kết cấu thùng</t>
  </si>
  <si>
    <t>Biển Tỉnh</t>
  </si>
  <si>
    <t>Biển tỉnh</t>
  </si>
  <si>
    <t>Giá trị chuyển nhượng làm tròn</t>
  </si>
  <si>
    <t>II</t>
  </si>
  <si>
    <t>BẢNG ĐIỀU CHỈNH</t>
  </si>
  <si>
    <t>`</t>
  </si>
  <si>
    <t>Chỉ tiêu điều chỉnh</t>
  </si>
  <si>
    <t>TSTĐ</t>
  </si>
  <si>
    <t>Giá trị chuyển nhượng (đồng)</t>
  </si>
  <si>
    <t>Điều chỉnh theo các yếu tố so sánh</t>
  </si>
  <si>
    <t>5.1</t>
  </si>
  <si>
    <t>Tỷ lệ</t>
  </si>
  <si>
    <t>Tỷ lệ điều chỉnh</t>
  </si>
  <si>
    <t>Mức điều chỉnh (đồng/m2)</t>
  </si>
  <si>
    <t>Giá sau điều chỉnh</t>
  </si>
  <si>
    <t>5.2</t>
  </si>
  <si>
    <t>Số loại</t>
  </si>
  <si>
    <t>HZWD61547KM1</t>
  </si>
  <si>
    <t>M9CEF</t>
  </si>
  <si>
    <t>5.3</t>
  </si>
  <si>
    <t>Hiện trạng</t>
  </si>
  <si>
    <t>5.7</t>
  </si>
  <si>
    <t>5.4</t>
  </si>
  <si>
    <t>5.9</t>
  </si>
  <si>
    <t>Mức giá chỉ dẫn</t>
  </si>
  <si>
    <t>Giá trị trung bình của mức giá chỉ dẫn</t>
  </si>
  <si>
    <t>Mức độ chênh lệch với giá trị trung bình của các mức giá chỉ dẫn</t>
  </si>
  <si>
    <t>Tổng giá trị điều chỉnh gộp</t>
  </si>
  <si>
    <t>Tổng số lần điều chỉnh</t>
  </si>
  <si>
    <t>Biên độ điều chỉnh</t>
  </si>
  <si>
    <t>4% - 10%</t>
  </si>
  <si>
    <t>Tổng giá trị điều chỉnh thuần</t>
  </si>
  <si>
    <t>Mức giá cho tài sản thẩm định</t>
  </si>
  <si>
    <t>5.</t>
  </si>
  <si>
    <t>Xác định giá trị thị trường của tài sản cần thẩm định giá:</t>
  </si>
  <si>
    <t xml:space="preserve">   Do độ tin cậy của các tài sản so sánh là tương đương nhau nên tổ chuyên viên xác định giá trị của tài sản thẩm định giá bằng cách lấy bình quân số học của các đơn giá ước tính của các tài sản so sánh khi đã được điều chỉnh theo tài sản thẩm định giá.</t>
  </si>
  <si>
    <t>Giá trị của tài sản thẩm định giá (làm tròn)</t>
  </si>
  <si>
    <t>đồng</t>
  </si>
  <si>
    <t>Tỷ lệ chênh lệch giữa giá trị tài sản cần định giá so với các tài sản so sánh</t>
  </si>
  <si>
    <t>Chấp nhận</t>
  </si>
  <si>
    <t>Mức giá chỉ dẫn trung bình đảm bảo chênh lệch với mức giá chỉ dẫn của các TSSS không quá 15%.</t>
  </si>
  <si>
    <t>IV. Ước tính tỷ lệ hao mòn của tài sản</t>
  </si>
  <si>
    <t>Ước tính tỷ lệ hao mòn của tài sản theo Phương pháp chuyên gia như sau:</t>
  </si>
  <si>
    <t xml:space="preserve">  Đối với phương pháp chuyên gia tổ chuyên viên căn cứ vào sự hư hỏng, hao mòn của các kết cấu của tài sản thẩm định giá để tính giá trị hao mòn của tài sản thẩm định giá và dựa vào kinh nghiệm thực tế của các chuyên gia để đưa ra mức tỷ trọng hao mòn của tài sản thẩm định giá cho phù hợp.</t>
  </si>
  <si>
    <t>Công thức tính như sau:</t>
  </si>
  <si>
    <t>Trong đó:</t>
  </si>
  <si>
    <t xml:space="preserve">H = </t>
  </si>
  <si>
    <t xml:space="preserve">                                 H: Hao mòn của tài sản thẩm định giá tính theo tỷ lệ %</t>
  </si>
  <si>
    <r>
      <t xml:space="preserve">                                 H</t>
    </r>
    <r>
      <rPr>
        <vertAlign val="subscript"/>
        <sz val="12"/>
        <rFont val="Times New Roman"/>
        <family val="1"/>
      </rPr>
      <t>ki</t>
    </r>
    <r>
      <rPr>
        <sz val="12"/>
        <rFont val="Times New Roman"/>
        <family val="1"/>
      </rPr>
      <t>: Hao mòn của kết cấu thứ i tính theo tỷ lệ %</t>
    </r>
  </si>
  <si>
    <r>
      <t xml:space="preserve">                                 T</t>
    </r>
    <r>
      <rPr>
        <vertAlign val="subscript"/>
        <sz val="12"/>
        <rFont val="Times New Roman"/>
        <family val="1"/>
      </rPr>
      <t>ki</t>
    </r>
    <r>
      <rPr>
        <sz val="12"/>
        <rFont val="Times New Roman"/>
        <family val="1"/>
      </rPr>
      <t>: Tỷ trọng của kết cấu thứ i trong tổng giá trị tài sản thẩm định giá</t>
    </r>
  </si>
  <si>
    <t xml:space="preserve">                                 n: Số kết cấu của tài sản thẩm định giá.</t>
  </si>
  <si>
    <t>Bảng tính:</t>
  </si>
  <si>
    <t>STT</t>
  </si>
  <si>
    <t>Bộ phận</t>
  </si>
  <si>
    <r>
      <t>Hao mòn của bộ phận kỹ thuật chủ yếu (H</t>
    </r>
    <r>
      <rPr>
        <b/>
        <vertAlign val="subscript"/>
        <sz val="12"/>
        <rFont val="Times New Roman"/>
        <family val="1"/>
      </rPr>
      <t>ki</t>
    </r>
    <r>
      <rPr>
        <b/>
        <sz val="12"/>
        <rFont val="Times New Roman"/>
        <family val="1"/>
      </rPr>
      <t>)</t>
    </r>
  </si>
  <si>
    <r>
      <t>Tỷ trọng giá trị của bộ phận i trong tổng giá trị (T</t>
    </r>
    <r>
      <rPr>
        <b/>
        <vertAlign val="subscript"/>
        <sz val="12"/>
        <rFont val="Times New Roman"/>
        <family val="1"/>
      </rPr>
      <t>ki</t>
    </r>
    <r>
      <rPr>
        <b/>
        <sz val="12"/>
        <rFont val="Times New Roman"/>
        <family val="1"/>
      </rPr>
      <t>)</t>
    </r>
  </si>
  <si>
    <r>
      <t>H</t>
    </r>
    <r>
      <rPr>
        <b/>
        <vertAlign val="subscript"/>
        <sz val="12"/>
        <rFont val="Times New Roman"/>
        <family val="1"/>
      </rPr>
      <t>ki</t>
    </r>
    <r>
      <rPr>
        <b/>
        <sz val="12"/>
        <rFont val="Times New Roman"/>
        <family val="1"/>
      </rPr>
      <t xml:space="preserve"> x T</t>
    </r>
    <r>
      <rPr>
        <b/>
        <vertAlign val="subscript"/>
        <sz val="12"/>
        <rFont val="Times New Roman"/>
        <family val="1"/>
      </rPr>
      <t>ki</t>
    </r>
  </si>
  <si>
    <t>Ghi chú</t>
  </si>
  <si>
    <t>Khung gầm</t>
  </si>
  <si>
    <t>Hệ thống điện</t>
  </si>
  <si>
    <t>Hệ thống khác</t>
  </si>
  <si>
    <t>Tỷ lệ hao mòn vật lý của xe</t>
  </si>
  <si>
    <t>Tỷ lệ chất lượng còn lại</t>
  </si>
  <si>
    <t>IV. Kết quả thẩm định giá.</t>
  </si>
  <si>
    <t>Đơn vị: đồng</t>
  </si>
  <si>
    <t>Tài sản thẩm định giá</t>
  </si>
  <si>
    <t>Số lượng</t>
  </si>
  <si>
    <t>Đơn giá</t>
  </si>
  <si>
    <t>Giá trị thẩm định</t>
  </si>
  <si>
    <t>Tài sản</t>
  </si>
  <si>
    <t>Mức giá chỉ dẫn của các TSSS</t>
  </si>
  <si>
    <t>Trọng số của các TSSS sau điều chỉnh</t>
  </si>
  <si>
    <t>Giá trị trung bình của mức giá chỉ dẫn sau điều chỉnh</t>
  </si>
  <si>
    <t>Tài sản so sánh 1</t>
  </si>
  <si>
    <t>Tài sản so sánh 2</t>
  </si>
  <si>
    <t>Tài sản so sánh 3</t>
  </si>
  <si>
    <t>Giá trị bình quân theo trọng số</t>
  </si>
  <si>
    <t>Làm tròn</t>
  </si>
  <si>
    <t>0 (mm)</t>
  </si>
  <si>
    <t>0 (kg)</t>
  </si>
  <si>
    <t xml:space="preserve">Xăng </t>
  </si>
  <si>
    <t>103 (kW)/6400rpm</t>
  </si>
  <si>
    <r>
      <t>-</t>
    </r>
    <r>
      <rPr>
        <sz val="12"/>
        <color rgb="FFFF0000"/>
        <rFont val="Times New Roman"/>
        <family val="1"/>
      </rPr>
      <t xml:space="preserve"> Giấy chứng nhận kiểm định an toàn kỹ thuật và bảo vệ môi trường phương tiện giao thông cơ giới đường bộ số: DB 2266733 do Trung tâm đăng kiểm xe cơ giới 50-C3S - Sở giao thông vận tải Thành phố Hồ Chí Minh cấp ngày 13 tháng 07 năm 2024, có hiệu lực đến ngày 12/07/2026;</t>
    </r>
  </si>
  <si>
    <t>RANGEROVER AUTOBIOGRAPHY L PA00</t>
  </si>
  <si>
    <t>LANDROVER</t>
  </si>
  <si>
    <t>Anh</t>
  </si>
  <si>
    <t>2020</t>
  </si>
  <si>
    <t>Đen</t>
  </si>
  <si>
    <t>200211Z0035PT306</t>
  </si>
  <si>
    <t>SALGA3BU1LA404753</t>
  </si>
  <si>
    <t>4x4</t>
  </si>
  <si>
    <t>11692/1685 (mm)</t>
  </si>
  <si>
    <t>5200 x 1983 x 1840 (mm)</t>
  </si>
  <si>
    <t>2621 (kg)</t>
  </si>
  <si>
    <t>3170/3170 (kg)</t>
  </si>
  <si>
    <t>5 chỗ ngồi, 0 chỗ đứng, 0 chỗ nằm</t>
  </si>
  <si>
    <t>2996 (cm3)</t>
  </si>
  <si>
    <t>Trục 1:2; 275/40R22 
Trục 2: 2:275/40R22</t>
  </si>
  <si>
    <t>51H-669.91</t>
  </si>
  <si>
    <t>https://www.facebook.com/share/p/1bvhSCpWeR/</t>
  </si>
  <si>
    <t xml:space="preserve"> 0862 293 195</t>
  </si>
  <si>
    <t>Tháng 09 năm 2026</t>
  </si>
  <si>
    <t>Sản xuất năm 2020, đăng ký lần đầu năm 2020</t>
  </si>
  <si>
    <t>Sản xuất năm 2020, đăng ký lần đầu năm 2025</t>
  </si>
  <si>
    <t>Không thùng xe</t>
  </si>
  <si>
    <t>https://www.facebook.com/share/p/19QcSsJbfc/</t>
  </si>
  <si>
    <t xml:space="preserve">     0963355550</t>
  </si>
  <si>
    <t>Liên hệ trực tiếp</t>
  </si>
  <si>
    <t>0927935555</t>
  </si>
  <si>
    <t xml:space="preserve">Xe ô tô con RANGEROVER AUTOBIOGRAPHY L P400		</t>
  </si>
  <si>
    <t>- Giấy chứng nhận đăng ký xe ô tô số 597212 do Phòng cảnh sát giao thông Công an Thành phố Hồ Chí Minh cấp ngày 27 tháng 08 năm 2020 mang tên Bùi Quốc Anh</t>
  </si>
  <si>
    <t>Xe ô tô con nhãn hiệu: LANDROVER sản xuất năm 2020, biển kiểm soát: 51H-669.91</t>
  </si>
  <si>
    <t>Xe ô tô con LANDROVER , sản xuất năm 2020, biển kiểm soát: 51H-669.91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</si>
</sst>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_-* #,##0.00_-;\-* #,##0.00_-;_-* &quot;-&quot;??_-;_-@_-"/>
    <numFmt numFmtId="166" formatCode="#,##0.0"/>
    <numFmt numFmtId="167" formatCode="0.0"/>
    <numFmt numFmtId="168" formatCode="_-* #,##0\ _₫_-;\-* #,##0\ _₫_-;_-* &quot;-&quot;??\ _₫_-;_-@_-"/>
    <numFmt numFmtId="169" formatCode="_-* #,##0.00\ _₫_-;\-* #,##0.00\ _₫_-;_-* &quot;-&quot;??\ _₫_-;_-@_-"/>
    <numFmt numFmtId="170" formatCode="_(* #,##0.0_);_(* \(#,##0.0\);_(* &quot;-&quot;??_);_(@_)"/>
    <numFmt numFmtId="171" formatCode="_-* #,##0.0\ _₫_-;\-* #,##0.0\ _₫_-;_-* &quot;-&quot;?\ _₫_-;_-@_-"/>
  </numFmts>
  <fonts count="28" x14ac:knownFonts="1">
    <font>
      <sz val="11"/>
      <color theme="1"/>
      <name val="Calibri"/>
      <family val="2"/>
      <scheme val="minor"/>
    </font>
    <font>
      <sz val="11"/>
      <color theme="1"/>
      <name val="Calibri"/>
      <family val="2"/>
      <scheme val="minor"/>
    </font>
    <font>
      <sz val="10"/>
      <name val="Arial"/>
      <family val="2"/>
    </font>
    <font>
      <b/>
      <sz val="12"/>
      <name val="Times New Roman"/>
      <family val="1"/>
    </font>
    <font>
      <sz val="12"/>
      <name val="Times New Roman"/>
      <family val="1"/>
    </font>
    <font>
      <sz val="11"/>
      <color theme="1"/>
      <name val="Calibri"/>
      <family val="2"/>
      <charset val="163"/>
      <scheme val="minor"/>
    </font>
    <font>
      <sz val="12"/>
      <color rgb="FFFF0000"/>
      <name val="Times New Roman"/>
      <family val="1"/>
    </font>
    <font>
      <sz val="12"/>
      <color indexed="8"/>
      <name val="Times New Roman"/>
      <family val="1"/>
      <charset val="163"/>
    </font>
    <font>
      <b/>
      <u/>
      <sz val="12"/>
      <name val="Times New Roman"/>
      <family val="1"/>
    </font>
    <font>
      <b/>
      <sz val="14"/>
      <name val="Times New Roman"/>
      <family val="1"/>
    </font>
    <font>
      <sz val="14"/>
      <name val="Times New Roman"/>
      <family val="1"/>
    </font>
    <font>
      <sz val="11"/>
      <name val="Times New Roman"/>
      <family val="1"/>
    </font>
    <font>
      <sz val="12"/>
      <color theme="1"/>
      <name val="Times New Roman"/>
      <family val="2"/>
    </font>
    <font>
      <u/>
      <sz val="11"/>
      <color indexed="12"/>
      <name val="Calibri"/>
      <family val="2"/>
    </font>
    <font>
      <u/>
      <sz val="11"/>
      <name val="Times New Roman"/>
      <family val="1"/>
    </font>
    <font>
      <sz val="12"/>
      <color theme="1"/>
      <name val="Times New Roman"/>
      <family val="1"/>
    </font>
    <font>
      <sz val="11"/>
      <color indexed="8"/>
      <name val="Calibri"/>
      <family val="2"/>
    </font>
    <font>
      <sz val="12"/>
      <color rgb="FF000000"/>
      <name val="Times New Roman"/>
      <family val="1"/>
    </font>
    <font>
      <b/>
      <i/>
      <sz val="12"/>
      <name val="Times New Roman"/>
      <family val="1"/>
    </font>
    <font>
      <i/>
      <sz val="12"/>
      <name val="Times New Roman"/>
      <family val="1"/>
    </font>
    <font>
      <b/>
      <sz val="12"/>
      <name val="Times New Roman"/>
      <family val="1"/>
      <charset val="163"/>
    </font>
    <font>
      <vertAlign val="subscript"/>
      <sz val="12"/>
      <name val="Times New Roman"/>
      <family val="1"/>
    </font>
    <font>
      <b/>
      <vertAlign val="subscript"/>
      <sz val="12"/>
      <name val="Times New Roman"/>
      <family val="1"/>
    </font>
    <font>
      <b/>
      <sz val="12"/>
      <color theme="1"/>
      <name val="Times New Roman"/>
      <family val="1"/>
    </font>
    <font>
      <b/>
      <sz val="11"/>
      <color rgb="FF000000"/>
      <name val="Times New Roman"/>
      <family val="1"/>
    </font>
    <font>
      <sz val="11"/>
      <color rgb="FF000000"/>
      <name val="Times New Roman"/>
      <family val="1"/>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5" fillId="0" borderId="0"/>
    <xf numFmtId="165" fontId="12" fillId="0" borderId="0" applyFont="0" applyFill="0" applyBorder="0" applyAlignment="0" applyProtection="0"/>
    <xf numFmtId="44" fontId="2" fillId="0" borderId="0" applyFont="0" applyFill="0" applyBorder="0" applyAlignment="0" applyProtection="0"/>
    <xf numFmtId="0" fontId="13" fillId="0" borderId="0" applyNumberFormat="0" applyFill="0" applyBorder="0" applyAlignment="0" applyProtection="0">
      <alignment vertical="top"/>
      <protection locked="0"/>
    </xf>
    <xf numFmtId="43" fontId="16" fillId="0" borderId="0" applyFont="0" applyFill="0" applyBorder="0" applyAlignment="0" applyProtection="0"/>
    <xf numFmtId="9" fontId="16" fillId="0" borderId="0" applyFont="0" applyFill="0" applyBorder="0" applyAlignment="0" applyProtection="0"/>
    <xf numFmtId="0" fontId="2" fillId="0" borderId="0"/>
    <xf numFmtId="0" fontId="26" fillId="0" borderId="0" applyNumberFormat="0" applyFill="0" applyBorder="0" applyAlignment="0" applyProtection="0"/>
  </cellStyleXfs>
  <cellXfs count="204">
    <xf numFmtId="0" fontId="0" fillId="0" borderId="0" xfId="0"/>
    <xf numFmtId="0" fontId="3" fillId="0" borderId="0" xfId="3" applyFont="1" applyAlignment="1">
      <alignment horizontal="left" vertical="center"/>
    </xf>
    <xf numFmtId="0" fontId="3" fillId="0" borderId="0" xfId="3" applyFont="1" applyAlignment="1">
      <alignment horizontal="center" vertical="center"/>
    </xf>
    <xf numFmtId="0" fontId="4" fillId="0" borderId="0" xfId="4" quotePrefix="1" applyFont="1" applyAlignment="1">
      <alignment horizontal="center" vertical="center" wrapText="1"/>
    </xf>
    <xf numFmtId="0" fontId="4" fillId="0" borderId="0" xfId="4" quotePrefix="1" applyFont="1" applyAlignment="1">
      <alignment vertical="center" wrapText="1"/>
    </xf>
    <xf numFmtId="0" fontId="4" fillId="0" borderId="0" xfId="4" quotePrefix="1" applyFont="1" applyAlignment="1">
      <alignment horizontal="left" vertical="center" wrapText="1"/>
    </xf>
    <xf numFmtId="0" fontId="4" fillId="0" borderId="0" xfId="4" quotePrefix="1" applyFont="1" applyAlignment="1">
      <alignment vertical="center"/>
    </xf>
    <xf numFmtId="0" fontId="4" fillId="0" borderId="0" xfId="4" quotePrefix="1" applyFont="1" applyAlignment="1">
      <alignment horizontal="center" vertical="center"/>
    </xf>
    <xf numFmtId="0" fontId="3" fillId="0" borderId="0" xfId="4" quotePrefix="1" applyFont="1" applyAlignment="1">
      <alignment horizontal="center" vertical="center" wrapText="1"/>
    </xf>
    <xf numFmtId="0" fontId="3" fillId="0" borderId="0" xfId="4" quotePrefix="1" applyFont="1" applyAlignment="1">
      <alignment vertical="center" wrapText="1"/>
    </xf>
    <xf numFmtId="49" fontId="4" fillId="0" borderId="0" xfId="4" quotePrefix="1" applyNumberFormat="1" applyFont="1" applyAlignment="1">
      <alignment vertical="center" wrapText="1"/>
    </xf>
    <xf numFmtId="0" fontId="7" fillId="0" borderId="0" xfId="0" applyFont="1" applyAlignment="1">
      <alignment vertical="center"/>
    </xf>
    <xf numFmtId="0" fontId="8" fillId="0" borderId="0" xfId="3" applyFont="1" applyAlignment="1">
      <alignment horizontal="left" vertical="center"/>
    </xf>
    <xf numFmtId="0" fontId="8" fillId="0" borderId="0" xfId="3" applyFont="1" applyAlignment="1">
      <alignment horizontal="center" vertical="center"/>
    </xf>
    <xf numFmtId="0" fontId="4" fillId="0" borderId="0" xfId="3" applyFont="1" applyAlignment="1">
      <alignment vertical="center"/>
    </xf>
    <xf numFmtId="0" fontId="3" fillId="0" borderId="0" xfId="3" applyFont="1" applyAlignment="1">
      <alignment horizontal="right" vertical="center"/>
    </xf>
    <xf numFmtId="3" fontId="4" fillId="0" borderId="0" xfId="3" applyNumberFormat="1" applyFont="1" applyAlignment="1">
      <alignment vertical="center"/>
    </xf>
    <xf numFmtId="0" fontId="10" fillId="0" borderId="0" xfId="3" applyFont="1" applyAlignment="1">
      <alignment vertical="center"/>
    </xf>
    <xf numFmtId="3" fontId="10" fillId="0" borderId="0" xfId="3" applyNumberFormat="1" applyFont="1" applyAlignment="1">
      <alignment vertical="center"/>
    </xf>
    <xf numFmtId="0" fontId="9" fillId="0" borderId="0" xfId="3" applyFont="1" applyAlignment="1">
      <alignment vertical="center"/>
    </xf>
    <xf numFmtId="0" fontId="3" fillId="0" borderId="0" xfId="3" applyFont="1" applyAlignment="1">
      <alignment vertical="center"/>
    </xf>
    <xf numFmtId="49" fontId="4" fillId="0" borderId="0" xfId="4" quotePrefix="1" applyNumberFormat="1" applyFont="1" applyAlignment="1">
      <alignment horizontal="justify" vertical="center" wrapText="1"/>
    </xf>
    <xf numFmtId="49" fontId="3" fillId="2" borderId="0" xfId="0" quotePrefix="1" applyNumberFormat="1" applyFont="1" applyFill="1" applyAlignment="1">
      <alignment horizontal="center" vertical="center"/>
    </xf>
    <xf numFmtId="0" fontId="11" fillId="0" borderId="0" xfId="0" applyFont="1" applyAlignment="1">
      <alignment vertical="center"/>
    </xf>
    <xf numFmtId="3" fontId="11" fillId="0" borderId="0" xfId="0" applyNumberFormat="1" applyFont="1" applyAlignment="1">
      <alignment vertical="center"/>
    </xf>
    <xf numFmtId="0" fontId="4" fillId="0" borderId="0" xfId="0" applyFont="1" applyAlignment="1">
      <alignment vertical="center"/>
    </xf>
    <xf numFmtId="0" fontId="3" fillId="0" borderId="0" xfId="0" applyFont="1" applyAlignment="1">
      <alignment vertical="center"/>
    </xf>
    <xf numFmtId="3" fontId="4" fillId="0" borderId="0" xfId="3" applyNumberFormat="1" applyFont="1" applyAlignment="1">
      <alignment horizontal="center" vertical="center"/>
    </xf>
    <xf numFmtId="0" fontId="4" fillId="0" borderId="0" xfId="3" applyFont="1" applyAlignment="1">
      <alignment horizontal="center" vertical="center"/>
    </xf>
    <xf numFmtId="164" fontId="4" fillId="0" borderId="0" xfId="1" applyNumberFormat="1" applyFont="1" applyFill="1" applyAlignment="1">
      <alignment horizontal="center" vertical="center"/>
    </xf>
    <xf numFmtId="0" fontId="3" fillId="0" borderId="1" xfId="3" applyFont="1" applyBorder="1" applyAlignment="1">
      <alignment horizontal="center" vertical="center" wrapText="1"/>
    </xf>
    <xf numFmtId="3" fontId="4" fillId="0" borderId="0" xfId="3" applyNumberFormat="1" applyFont="1" applyAlignment="1">
      <alignment horizontal="left" vertical="center"/>
    </xf>
    <xf numFmtId="3" fontId="4" fillId="0" borderId="1" xfId="3" applyNumberFormat="1" applyFont="1" applyBorder="1" applyAlignment="1">
      <alignment horizontal="center" vertical="center"/>
    </xf>
    <xf numFmtId="3" fontId="3" fillId="0" borderId="1" xfId="3" applyNumberFormat="1" applyFont="1" applyBorder="1" applyAlignment="1">
      <alignment horizontal="left" vertical="center"/>
    </xf>
    <xf numFmtId="165" fontId="4" fillId="0" borderId="1" xfId="5" applyFont="1" applyFill="1" applyBorder="1" applyAlignment="1">
      <alignment horizontal="center" vertical="center" wrapText="1"/>
    </xf>
    <xf numFmtId="44" fontId="4" fillId="0" borderId="1" xfId="6" applyFont="1" applyFill="1" applyBorder="1" applyAlignment="1" applyProtection="1">
      <alignment horizontal="center" vertical="center" wrapText="1"/>
    </xf>
    <xf numFmtId="3" fontId="4" fillId="0" borderId="1" xfId="3" quotePrefix="1" applyNumberFormat="1" applyFont="1" applyBorder="1" applyAlignment="1">
      <alignment horizontal="center" vertical="center"/>
    </xf>
    <xf numFmtId="1" fontId="4" fillId="0" borderId="1" xfId="1" quotePrefix="1" applyNumberFormat="1" applyFont="1" applyFill="1" applyBorder="1" applyAlignment="1" applyProtection="1">
      <alignment horizontal="center" vertical="center" wrapText="1"/>
    </xf>
    <xf numFmtId="9" fontId="4" fillId="0" borderId="1" xfId="3" applyNumberFormat="1" applyFont="1" applyBorder="1" applyAlignment="1">
      <alignment horizontal="center" vertical="center" wrapText="1"/>
    </xf>
    <xf numFmtId="9" fontId="14" fillId="0" borderId="1" xfId="7" applyNumberFormat="1" applyFont="1" applyFill="1" applyBorder="1" applyAlignment="1" applyProtection="1">
      <alignment horizontal="center" vertical="center" wrapText="1"/>
    </xf>
    <xf numFmtId="0" fontId="3" fillId="0" borderId="1" xfId="3" applyFont="1" applyBorder="1" applyAlignment="1">
      <alignment vertical="center"/>
    </xf>
    <xf numFmtId="166" fontId="4" fillId="0" borderId="1" xfId="3" applyNumberFormat="1" applyFont="1" applyBorder="1" applyAlignment="1">
      <alignment horizontal="center" vertical="center" wrapText="1"/>
    </xf>
    <xf numFmtId="4" fontId="4" fillId="0" borderId="1" xfId="3" applyNumberFormat="1" applyFont="1" applyBorder="1" applyAlignment="1">
      <alignment horizontal="center" vertical="center" wrapText="1"/>
    </xf>
    <xf numFmtId="167" fontId="3" fillId="0" borderId="1" xfId="3" applyNumberFormat="1" applyFont="1" applyBorder="1" applyAlignment="1">
      <alignment vertical="center"/>
    </xf>
    <xf numFmtId="167" fontId="4" fillId="0" borderId="1" xfId="3" applyNumberFormat="1" applyFont="1" applyBorder="1" applyAlignment="1">
      <alignment horizontal="center" vertical="center"/>
    </xf>
    <xf numFmtId="2" fontId="4" fillId="0" borderId="1" xfId="3" applyNumberFormat="1" applyFont="1" applyBorder="1" applyAlignment="1">
      <alignment horizontal="center" vertical="center"/>
    </xf>
    <xf numFmtId="167" fontId="4" fillId="0" borderId="0" xfId="3" applyNumberFormat="1" applyFont="1" applyAlignment="1">
      <alignment vertical="center"/>
    </xf>
    <xf numFmtId="0" fontId="3" fillId="0" borderId="1" xfId="3" applyFont="1" applyBorder="1" applyAlignment="1">
      <alignment vertical="center" wrapText="1"/>
    </xf>
    <xf numFmtId="0" fontId="4" fillId="0" borderId="0" xfId="3" applyFont="1" applyAlignment="1">
      <alignment vertical="center" wrapText="1"/>
    </xf>
    <xf numFmtId="3" fontId="4" fillId="0" borderId="0" xfId="3" applyNumberFormat="1" applyFont="1" applyAlignment="1">
      <alignment vertical="center" wrapText="1"/>
    </xf>
    <xf numFmtId="168" fontId="4" fillId="0" borderId="1" xfId="1" applyNumberFormat="1" applyFont="1" applyFill="1" applyBorder="1" applyAlignment="1">
      <alignment horizontal="justify" vertical="center"/>
    </xf>
    <xf numFmtId="3" fontId="15" fillId="0" borderId="1" xfId="8" quotePrefix="1" applyNumberFormat="1" applyFont="1" applyFill="1" applyBorder="1" applyAlignment="1" applyProtection="1">
      <alignment horizontal="center" vertical="center"/>
    </xf>
    <xf numFmtId="37" fontId="4" fillId="0" borderId="1" xfId="1" applyNumberFormat="1" applyFont="1" applyFill="1" applyBorder="1" applyAlignment="1">
      <alignment horizontal="center" vertical="center"/>
    </xf>
    <xf numFmtId="49" fontId="17" fillId="0" borderId="1" xfId="0" quotePrefix="1" applyNumberFormat="1" applyFont="1" applyBorder="1" applyAlignment="1">
      <alignment horizontal="center" vertical="center" wrapText="1"/>
    </xf>
    <xf numFmtId="0" fontId="4" fillId="0" borderId="1" xfId="3" quotePrefix="1" applyFont="1" applyBorder="1" applyAlignment="1">
      <alignment horizontal="center" vertical="center"/>
    </xf>
    <xf numFmtId="37" fontId="4" fillId="0" borderId="1" xfId="1" applyNumberFormat="1" applyFont="1" applyFill="1" applyBorder="1" applyAlignment="1">
      <alignment horizontal="center" vertical="center" wrapText="1"/>
    </xf>
    <xf numFmtId="0" fontId="4" fillId="0" borderId="1" xfId="3" applyFont="1" applyBorder="1" applyAlignment="1">
      <alignment horizontal="center" vertical="center" wrapText="1"/>
    </xf>
    <xf numFmtId="3" fontId="4" fillId="0" borderId="1" xfId="1" applyNumberFormat="1" applyFont="1" applyFill="1" applyBorder="1" applyAlignment="1">
      <alignment horizontal="center" vertical="center"/>
    </xf>
    <xf numFmtId="0" fontId="3" fillId="2" borderId="0" xfId="3" applyFont="1" applyFill="1" applyAlignment="1">
      <alignment horizontal="center" vertical="center"/>
    </xf>
    <xf numFmtId="0" fontId="3" fillId="2" borderId="0" xfId="3" applyFont="1" applyFill="1" applyAlignment="1">
      <alignment vertical="center"/>
    </xf>
    <xf numFmtId="0" fontId="4" fillId="2" borderId="0" xfId="3" applyFont="1" applyFill="1" applyAlignment="1">
      <alignment vertical="center"/>
    </xf>
    <xf numFmtId="0" fontId="3" fillId="0" borderId="1" xfId="3" applyFont="1" applyBorder="1" applyAlignment="1">
      <alignment horizontal="left" vertical="center" wrapText="1"/>
    </xf>
    <xf numFmtId="169" fontId="3" fillId="0" borderId="1" xfId="3" applyNumberFormat="1" applyFont="1" applyBorder="1" applyAlignment="1">
      <alignment horizontal="center" vertical="center" wrapText="1"/>
    </xf>
    <xf numFmtId="0" fontId="3" fillId="0" borderId="1" xfId="3" applyFont="1" applyBorder="1" applyAlignment="1">
      <alignment horizontal="center" vertical="center"/>
    </xf>
    <xf numFmtId="1" fontId="4" fillId="0" borderId="1" xfId="3" applyNumberFormat="1" applyFont="1" applyBorder="1" applyAlignment="1">
      <alignment horizontal="center" vertical="center" wrapText="1"/>
    </xf>
    <xf numFmtId="9" fontId="3" fillId="0" borderId="1" xfId="3" applyNumberFormat="1" applyFont="1" applyBorder="1" applyAlignment="1">
      <alignment horizontal="center" vertical="center" wrapText="1"/>
    </xf>
    <xf numFmtId="37" fontId="3" fillId="0" borderId="1" xfId="1" applyNumberFormat="1" applyFont="1" applyFill="1" applyBorder="1" applyAlignment="1">
      <alignment horizontal="center" vertical="center"/>
    </xf>
    <xf numFmtId="0" fontId="18" fillId="0" borderId="1" xfId="3" applyFont="1" applyBorder="1" applyAlignment="1">
      <alignment horizontal="left" vertical="center" wrapText="1"/>
    </xf>
    <xf numFmtId="165" fontId="3" fillId="0" borderId="1" xfId="5" applyFont="1" applyFill="1" applyBorder="1" applyAlignment="1">
      <alignment horizontal="center" vertical="center" wrapText="1"/>
    </xf>
    <xf numFmtId="0" fontId="19" fillId="0" borderId="1" xfId="3" applyFont="1" applyBorder="1" applyAlignment="1">
      <alignment horizontal="left" vertical="center" wrapText="1"/>
    </xf>
    <xf numFmtId="9" fontId="4" fillId="0" borderId="1" xfId="2" applyFont="1" applyFill="1" applyBorder="1" applyAlignment="1">
      <alignment horizontal="center" vertical="center" wrapText="1"/>
    </xf>
    <xf numFmtId="10" fontId="4" fillId="0" borderId="1" xfId="2" applyNumberFormat="1" applyFont="1" applyFill="1" applyBorder="1" applyAlignment="1">
      <alignment horizontal="center" vertical="center"/>
    </xf>
    <xf numFmtId="1" fontId="3" fillId="0" borderId="1" xfId="5" quotePrefix="1" applyNumberFormat="1" applyFont="1" applyFill="1" applyBorder="1" applyAlignment="1">
      <alignment horizontal="center" vertical="center" wrapText="1"/>
    </xf>
    <xf numFmtId="9" fontId="3" fillId="2" borderId="1" xfId="3" applyNumberFormat="1" applyFont="1" applyFill="1" applyBorder="1" applyAlignment="1">
      <alignment horizontal="center" vertical="center" wrapText="1"/>
    </xf>
    <xf numFmtId="49" fontId="20" fillId="0" borderId="1" xfId="3" applyNumberFormat="1" applyFont="1" applyBorder="1" applyAlignment="1">
      <alignment horizontal="center" vertical="center" wrapText="1"/>
    </xf>
    <xf numFmtId="0" fontId="18" fillId="0" borderId="1" xfId="3" applyFont="1" applyBorder="1" applyAlignment="1">
      <alignment horizontal="center" vertical="center" wrapText="1"/>
    </xf>
    <xf numFmtId="164" fontId="3" fillId="2" borderId="1" xfId="1" applyNumberFormat="1" applyFont="1" applyFill="1" applyBorder="1" applyAlignment="1">
      <alignment horizontal="center" vertical="center" wrapText="1"/>
    </xf>
    <xf numFmtId="164" fontId="3" fillId="0" borderId="1" xfId="1" applyNumberFormat="1" applyFont="1" applyBorder="1" applyAlignment="1">
      <alignment horizontal="center" vertical="center" wrapText="1"/>
    </xf>
    <xf numFmtId="0" fontId="19" fillId="0" borderId="0" xfId="3" applyFont="1" applyAlignment="1">
      <alignment vertical="center"/>
    </xf>
    <xf numFmtId="3" fontId="19" fillId="0" borderId="0" xfId="3" applyNumberFormat="1" applyFont="1" applyAlignment="1">
      <alignment vertical="center"/>
    </xf>
    <xf numFmtId="0" fontId="18" fillId="0" borderId="0" xfId="3" applyFont="1" applyAlignment="1">
      <alignment vertical="center"/>
    </xf>
    <xf numFmtId="3" fontId="3" fillId="0" borderId="1" xfId="1" applyNumberFormat="1" applyFont="1" applyFill="1" applyBorder="1" applyAlignment="1">
      <alignment horizontal="center" vertical="center" wrapText="1"/>
    </xf>
    <xf numFmtId="0" fontId="4" fillId="0" borderId="1" xfId="3" applyFont="1" applyBorder="1" applyAlignment="1">
      <alignment horizontal="left" vertical="center" wrapText="1"/>
    </xf>
    <xf numFmtId="10" fontId="4" fillId="0" borderId="1" xfId="2" applyNumberFormat="1" applyFont="1" applyFill="1" applyBorder="1" applyAlignment="1">
      <alignment horizontal="center" vertical="center" wrapText="1"/>
    </xf>
    <xf numFmtId="169" fontId="4" fillId="0" borderId="1" xfId="1" applyNumberFormat="1" applyFont="1" applyFill="1" applyBorder="1" applyAlignment="1">
      <alignment horizontal="center" vertical="center" wrapText="1"/>
    </xf>
    <xf numFmtId="9" fontId="4" fillId="0" borderId="1" xfId="9" applyFont="1" applyFill="1" applyBorder="1" applyAlignment="1">
      <alignment horizontal="center" vertical="center" wrapText="1"/>
    </xf>
    <xf numFmtId="10" fontId="4" fillId="0" borderId="0" xfId="3" applyNumberFormat="1" applyFont="1" applyAlignment="1">
      <alignment vertical="center"/>
    </xf>
    <xf numFmtId="3" fontId="3" fillId="0" borderId="1" xfId="3" applyNumberFormat="1" applyFont="1" applyBorder="1" applyAlignment="1">
      <alignment horizontal="center" vertical="center"/>
    </xf>
    <xf numFmtId="3" fontId="4" fillId="0" borderId="1" xfId="3" applyNumberFormat="1" applyFont="1" applyBorder="1" applyAlignment="1">
      <alignment vertical="center" wrapText="1"/>
    </xf>
    <xf numFmtId="3" fontId="4" fillId="0" borderId="1" xfId="3" applyNumberFormat="1" applyFont="1" applyBorder="1" applyAlignment="1">
      <alignment horizontal="center" vertical="center" wrapText="1"/>
    </xf>
    <xf numFmtId="3" fontId="4" fillId="0" borderId="1" xfId="3" applyNumberFormat="1" applyFont="1" applyBorder="1" applyAlignment="1">
      <alignment vertical="center"/>
    </xf>
    <xf numFmtId="37" fontId="4" fillId="0" borderId="1" xfId="9" applyNumberFormat="1" applyFont="1" applyFill="1" applyBorder="1" applyAlignment="1">
      <alignment horizontal="center" vertical="center" wrapText="1"/>
    </xf>
    <xf numFmtId="3" fontId="3" fillId="0" borderId="0" xfId="3" applyNumberFormat="1" applyFont="1" applyAlignment="1">
      <alignment vertical="center"/>
    </xf>
    <xf numFmtId="3" fontId="3" fillId="0" borderId="1" xfId="3" applyNumberFormat="1" applyFont="1" applyBorder="1" applyAlignment="1">
      <alignment vertical="center" wrapText="1"/>
    </xf>
    <xf numFmtId="3" fontId="3" fillId="0" borderId="0" xfId="3" applyNumberFormat="1" applyFont="1" applyAlignment="1">
      <alignment vertical="center" wrapText="1"/>
    </xf>
    <xf numFmtId="3" fontId="3" fillId="0" borderId="0" xfId="3" applyNumberFormat="1" applyFont="1" applyAlignment="1">
      <alignment horizontal="center" vertical="center" wrapText="1"/>
    </xf>
    <xf numFmtId="3" fontId="4" fillId="0" borderId="0" xfId="0" applyNumberFormat="1" applyFont="1" applyAlignment="1">
      <alignment vertical="center"/>
    </xf>
    <xf numFmtId="49" fontId="4" fillId="0" borderId="0" xfId="0" applyNumberFormat="1" applyFont="1" applyAlignment="1">
      <alignment vertical="center"/>
    </xf>
    <xf numFmtId="0" fontId="4" fillId="0" borderId="0" xfId="0" applyFont="1" applyAlignment="1">
      <alignment horizontal="center" vertical="center"/>
    </xf>
    <xf numFmtId="3" fontId="3" fillId="0" borderId="0" xfId="0" applyNumberFormat="1" applyFont="1" applyAlignment="1">
      <alignment vertical="center"/>
    </xf>
    <xf numFmtId="10" fontId="4" fillId="0" borderId="1" xfId="0" applyNumberFormat="1" applyFont="1" applyBorder="1" applyAlignment="1">
      <alignment horizontal="center" vertical="center"/>
    </xf>
    <xf numFmtId="168" fontId="4" fillId="0" borderId="0" xfId="1" applyNumberFormat="1" applyFont="1" applyFill="1" applyAlignment="1">
      <alignment vertical="center"/>
    </xf>
    <xf numFmtId="49" fontId="4" fillId="0" borderId="0" xfId="0" applyNumberFormat="1" applyFont="1" applyAlignment="1">
      <alignment horizontal="left" vertical="center"/>
    </xf>
    <xf numFmtId="49" fontId="4" fillId="0" borderId="0" xfId="0" applyNumberFormat="1" applyFont="1" applyAlignment="1">
      <alignment horizontal="center" vertical="center"/>
    </xf>
    <xf numFmtId="3" fontId="4" fillId="0" borderId="0" xfId="3" quotePrefix="1" applyNumberFormat="1" applyFont="1" applyAlignment="1">
      <alignment horizontal="justify" vertical="center" wrapText="1"/>
    </xf>
    <xf numFmtId="3" fontId="4" fillId="0" borderId="0" xfId="3" applyNumberFormat="1" applyFont="1" applyAlignment="1">
      <alignment horizontal="justify" vertical="center" wrapText="1"/>
    </xf>
    <xf numFmtId="3" fontId="4" fillId="0" borderId="0" xfId="3" applyNumberFormat="1" applyFont="1" applyAlignment="1">
      <alignment horizontal="center" vertical="center" wrapText="1"/>
    </xf>
    <xf numFmtId="3" fontId="18" fillId="0" borderId="0" xfId="3" applyNumberFormat="1" applyFont="1" applyAlignment="1">
      <alignment horizontal="center" vertical="center" wrapText="1"/>
    </xf>
    <xf numFmtId="9" fontId="15" fillId="0" borderId="1" xfId="2" applyFont="1" applyFill="1" applyBorder="1" applyAlignment="1">
      <alignment horizontal="center" vertical="center" wrapText="1"/>
    </xf>
    <xf numFmtId="10" fontId="15" fillId="0" borderId="1" xfId="2" applyNumberFormat="1" applyFont="1" applyFill="1" applyBorder="1" applyAlignment="1">
      <alignment horizontal="center" vertical="center" wrapText="1"/>
    </xf>
    <xf numFmtId="165" fontId="4" fillId="0" borderId="1" xfId="5" applyFont="1" applyFill="1" applyBorder="1" applyAlignment="1">
      <alignment horizontal="justify" vertical="center" wrapText="1"/>
    </xf>
    <xf numFmtId="167" fontId="3" fillId="0" borderId="0" xfId="3" applyNumberFormat="1" applyFont="1" applyAlignment="1">
      <alignment horizontal="left" vertical="center"/>
    </xf>
    <xf numFmtId="167" fontId="3" fillId="0" borderId="0" xfId="3" applyNumberFormat="1" applyFont="1" applyAlignment="1">
      <alignment horizontal="center" vertical="center"/>
    </xf>
    <xf numFmtId="10" fontId="23" fillId="0" borderId="0" xfId="2" applyNumberFormat="1" applyFont="1" applyFill="1" applyBorder="1" applyAlignment="1">
      <alignment horizontal="center" vertical="center"/>
    </xf>
    <xf numFmtId="2" fontId="4" fillId="0" borderId="0" xfId="3" applyNumberFormat="1" applyFont="1" applyAlignment="1">
      <alignment horizontal="center" vertical="center"/>
    </xf>
    <xf numFmtId="0" fontId="19" fillId="0" borderId="0" xfId="3" applyFont="1" applyAlignment="1">
      <alignment horizontal="right" vertical="center"/>
    </xf>
    <xf numFmtId="0" fontId="3" fillId="0" borderId="1" xfId="10" applyFont="1" applyBorder="1" applyAlignment="1">
      <alignment horizontal="center" vertical="center" wrapText="1"/>
    </xf>
    <xf numFmtId="0" fontId="4" fillId="0" borderId="0" xfId="10" applyFont="1" applyAlignment="1">
      <alignment horizontal="center" vertical="center" wrapText="1"/>
    </xf>
    <xf numFmtId="3" fontId="4" fillId="0" borderId="0" xfId="10" applyNumberFormat="1" applyFont="1" applyAlignment="1">
      <alignment horizontal="center" vertical="center" wrapText="1"/>
    </xf>
    <xf numFmtId="0" fontId="3" fillId="0" borderId="0" xfId="10" applyFont="1" applyAlignment="1">
      <alignment horizontal="center" vertical="center" wrapText="1"/>
    </xf>
    <xf numFmtId="3" fontId="3" fillId="0" borderId="1" xfId="10" applyNumberFormat="1" applyFont="1" applyBorder="1" applyAlignment="1">
      <alignment horizontal="center" vertical="center" wrapText="1"/>
    </xf>
    <xf numFmtId="168" fontId="3" fillId="0" borderId="1" xfId="1" applyNumberFormat="1" applyFont="1" applyFill="1" applyBorder="1" applyAlignment="1">
      <alignment vertical="center"/>
    </xf>
    <xf numFmtId="164" fontId="3" fillId="0" borderId="1" xfId="1" applyNumberFormat="1" applyFont="1" applyFill="1" applyBorder="1" applyAlignment="1">
      <alignment vertical="center"/>
    </xf>
    <xf numFmtId="0" fontId="4" fillId="0" borderId="0" xfId="10" applyFont="1" applyAlignment="1">
      <alignment vertical="center"/>
    </xf>
    <xf numFmtId="3" fontId="4" fillId="0" borderId="0" xfId="10" applyNumberFormat="1" applyFont="1" applyAlignment="1">
      <alignment vertical="center"/>
    </xf>
    <xf numFmtId="2" fontId="3" fillId="0" borderId="0" xfId="10" applyNumberFormat="1" applyFont="1" applyAlignment="1">
      <alignment vertical="center" wrapText="1"/>
    </xf>
    <xf numFmtId="168" fontId="3" fillId="0" borderId="0" xfId="10" applyNumberFormat="1" applyFont="1" applyAlignment="1">
      <alignment vertical="center" wrapText="1"/>
    </xf>
    <xf numFmtId="170" fontId="3" fillId="0" borderId="0" xfId="10" applyNumberFormat="1" applyFont="1" applyAlignment="1">
      <alignment vertical="center"/>
    </xf>
    <xf numFmtId="164" fontId="3" fillId="0" borderId="0" xfId="1" applyNumberFormat="1" applyFont="1" applyFill="1" applyBorder="1" applyAlignment="1">
      <alignment vertical="center"/>
    </xf>
    <xf numFmtId="164" fontId="3" fillId="0" borderId="0" xfId="10" applyNumberFormat="1" applyFont="1" applyAlignment="1">
      <alignment vertical="center" wrapText="1"/>
    </xf>
    <xf numFmtId="168" fontId="4" fillId="0" borderId="0" xfId="3" applyNumberFormat="1" applyFont="1" applyAlignment="1">
      <alignment vertical="center"/>
    </xf>
    <xf numFmtId="43" fontId="4" fillId="0" borderId="0" xfId="3" applyNumberFormat="1" applyFont="1" applyAlignment="1">
      <alignment vertical="center"/>
    </xf>
    <xf numFmtId="171" fontId="4" fillId="0" borderId="0" xfId="3" applyNumberFormat="1" applyFont="1" applyAlignment="1">
      <alignment vertic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3" fontId="25" fillId="0" borderId="15" xfId="0" applyNumberFormat="1" applyFont="1" applyBorder="1" applyAlignment="1">
      <alignment horizontal="center" vertical="center" wrapText="1"/>
    </xf>
    <xf numFmtId="0" fontId="25" fillId="0" borderId="16" xfId="0" applyFont="1" applyBorder="1" applyAlignment="1">
      <alignment horizontal="justify" vertical="center" wrapText="1"/>
    </xf>
    <xf numFmtId="9" fontId="25" fillId="0" borderId="16" xfId="0" applyNumberFormat="1" applyFont="1" applyBorder="1" applyAlignment="1">
      <alignment horizontal="center" vertical="center" wrapText="1"/>
    </xf>
    <xf numFmtId="3" fontId="25" fillId="0" borderId="16" xfId="0" applyNumberFormat="1" applyFont="1" applyBorder="1" applyAlignment="1">
      <alignment horizontal="center" vertical="center" wrapText="1"/>
    </xf>
    <xf numFmtId="3" fontId="25" fillId="0" borderId="16" xfId="0" applyNumberFormat="1" applyFont="1" applyBorder="1" applyAlignment="1">
      <alignment horizontal="right" vertical="center" wrapText="1"/>
    </xf>
    <xf numFmtId="3" fontId="24" fillId="0" borderId="16" xfId="0" applyNumberFormat="1" applyFont="1" applyBorder="1" applyAlignment="1">
      <alignment horizontal="right" vertical="center" wrapText="1"/>
    </xf>
    <xf numFmtId="49" fontId="15" fillId="0" borderId="1" xfId="6" applyNumberFormat="1" applyFont="1" applyFill="1" applyBorder="1" applyAlignment="1" applyProtection="1">
      <alignment horizontal="center" vertical="center" wrapText="1"/>
    </xf>
    <xf numFmtId="0" fontId="4" fillId="0" borderId="1" xfId="0" quotePrefix="1" applyFont="1" applyBorder="1" applyAlignment="1">
      <alignment horizontal="center" vertical="center" wrapText="1"/>
    </xf>
    <xf numFmtId="49" fontId="4" fillId="0" borderId="1" xfId="6" applyNumberFormat="1" applyFont="1" applyFill="1" applyBorder="1" applyAlignment="1" applyProtection="1">
      <alignment horizontal="center" vertical="center" wrapText="1"/>
    </xf>
    <xf numFmtId="49" fontId="26" fillId="0" borderId="1" xfId="11" applyNumberFormat="1" applyFill="1" applyBorder="1" applyAlignment="1" applyProtection="1">
      <alignment horizontal="center" vertical="center" wrapText="1"/>
    </xf>
    <xf numFmtId="0" fontId="15" fillId="0" borderId="0" xfId="0" quotePrefix="1" applyFont="1" applyAlignment="1">
      <alignment horizontal="center" vertical="center"/>
    </xf>
    <xf numFmtId="0" fontId="3" fillId="0" borderId="10" xfId="10" applyFont="1" applyBorder="1" applyAlignment="1">
      <alignment horizontal="center" vertical="center" wrapText="1"/>
    </xf>
    <xf numFmtId="0" fontId="3" fillId="0" borderId="12" xfId="10" applyFont="1" applyBorder="1" applyAlignment="1">
      <alignment horizontal="center" vertical="center" wrapText="1"/>
    </xf>
    <xf numFmtId="0" fontId="3" fillId="0" borderId="11" xfId="10" applyFont="1" applyBorder="1" applyAlignment="1">
      <alignment horizontal="center" vertical="center" wrapText="1"/>
    </xf>
    <xf numFmtId="44" fontId="3" fillId="0" borderId="10" xfId="10" quotePrefix="1" applyNumberFormat="1" applyFont="1" applyBorder="1" applyAlignment="1">
      <alignment horizontal="left" vertical="center" wrapText="1"/>
    </xf>
    <xf numFmtId="0" fontId="3" fillId="0" borderId="12" xfId="10" applyFont="1" applyBorder="1" applyAlignment="1">
      <alignment horizontal="left" vertical="center" wrapText="1"/>
    </xf>
    <xf numFmtId="0" fontId="3" fillId="0" borderId="11" xfId="10" applyFont="1" applyBorder="1" applyAlignment="1">
      <alignment horizontal="left" vertical="center" wrapText="1"/>
    </xf>
    <xf numFmtId="0" fontId="3" fillId="0" borderId="0" xfId="10" applyFont="1" applyAlignment="1">
      <alignment horizontal="left"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4" xfId="0" applyFont="1" applyBorder="1" applyAlignment="1">
      <alignment horizontal="center" vertical="center" wrapText="1"/>
    </xf>
    <xf numFmtId="0" fontId="3" fillId="0" borderId="0" xfId="3" applyFont="1" applyAlignment="1">
      <alignment horizontal="left" vertical="center"/>
    </xf>
    <xf numFmtId="3" fontId="4" fillId="0" borderId="0" xfId="3" applyNumberFormat="1" applyFont="1" applyAlignment="1">
      <alignment horizontal="left" vertical="center" wrapText="1"/>
    </xf>
    <xf numFmtId="0" fontId="3" fillId="0" borderId="10" xfId="3" applyFont="1" applyBorder="1" applyAlignment="1">
      <alignment horizontal="center" vertical="center" wrapText="1"/>
    </xf>
    <xf numFmtId="0" fontId="3" fillId="0" borderId="11" xfId="3" applyFont="1" applyBorder="1" applyAlignment="1">
      <alignment horizontal="center" vertical="center" wrapText="1"/>
    </xf>
    <xf numFmtId="3" fontId="4" fillId="0" borderId="10" xfId="3" applyNumberFormat="1" applyFont="1" applyBorder="1" applyAlignment="1">
      <alignment horizontal="left" vertical="center"/>
    </xf>
    <xf numFmtId="3" fontId="4" fillId="0" borderId="11" xfId="3" applyNumberFormat="1" applyFont="1" applyBorder="1" applyAlignment="1">
      <alignment horizontal="left" vertical="center"/>
    </xf>
    <xf numFmtId="167" fontId="4" fillId="0" borderId="10" xfId="3" applyNumberFormat="1" applyFont="1" applyBorder="1" applyAlignment="1">
      <alignment horizontal="left" vertical="center"/>
    </xf>
    <xf numFmtId="167" fontId="4" fillId="0" borderId="11" xfId="3" applyNumberFormat="1" applyFont="1" applyBorder="1" applyAlignment="1">
      <alignment horizontal="left" vertical="center"/>
    </xf>
    <xf numFmtId="167" fontId="3" fillId="0" borderId="10" xfId="3" applyNumberFormat="1" applyFont="1" applyBorder="1" applyAlignment="1">
      <alignment horizontal="left" vertical="center"/>
    </xf>
    <xf numFmtId="167" fontId="3" fillId="0" borderId="11" xfId="3" applyNumberFormat="1" applyFont="1" applyBorder="1" applyAlignment="1">
      <alignment horizontal="left" vertical="center"/>
    </xf>
    <xf numFmtId="10" fontId="23" fillId="0" borderId="10" xfId="2" applyNumberFormat="1" applyFont="1" applyFill="1" applyBorder="1" applyAlignment="1">
      <alignment horizontal="center" vertical="center"/>
    </xf>
    <xf numFmtId="10" fontId="23" fillId="0" borderId="12" xfId="2" applyNumberFormat="1" applyFont="1" applyFill="1" applyBorder="1" applyAlignment="1">
      <alignment horizontal="center" vertical="center"/>
    </xf>
    <xf numFmtId="10" fontId="23" fillId="0" borderId="11" xfId="2" applyNumberFormat="1" applyFont="1" applyFill="1" applyBorder="1" applyAlignment="1">
      <alignment horizontal="center" vertical="center"/>
    </xf>
    <xf numFmtId="3" fontId="4" fillId="0" borderId="0" xfId="3" applyNumberFormat="1" applyFont="1" applyAlignment="1">
      <alignment horizontal="left" vertical="center"/>
    </xf>
    <xf numFmtId="3" fontId="4" fillId="0" borderId="0" xfId="3" applyNumberFormat="1" applyFont="1" applyAlignment="1">
      <alignment horizontal="right" vertical="center" wrapText="1"/>
    </xf>
    <xf numFmtId="3" fontId="4" fillId="0" borderId="8" xfId="3" applyNumberFormat="1" applyFont="1" applyBorder="1" applyAlignment="1">
      <alignment horizontal="center" vertical="center" wrapText="1"/>
    </xf>
    <xf numFmtId="3" fontId="4" fillId="0" borderId="0" xfId="3" applyNumberFormat="1" applyFont="1" applyAlignment="1">
      <alignment horizontal="center" vertical="center" wrapText="1"/>
    </xf>
    <xf numFmtId="3" fontId="4" fillId="0" borderId="0" xfId="3" quotePrefix="1" applyNumberFormat="1" applyFont="1" applyAlignment="1">
      <alignment horizontal="justify" vertical="center" wrapText="1"/>
    </xf>
    <xf numFmtId="3" fontId="4" fillId="0" borderId="0" xfId="3" applyNumberFormat="1" applyFont="1" applyAlignment="1">
      <alignment horizontal="justify" vertical="center" wrapText="1"/>
    </xf>
    <xf numFmtId="0" fontId="4" fillId="0" borderId="1" xfId="3" applyFont="1" applyBorder="1" applyAlignment="1">
      <alignment horizontal="center" vertical="center"/>
    </xf>
    <xf numFmtId="3" fontId="3" fillId="0" borderId="1" xfId="1" applyNumberFormat="1" applyFont="1" applyFill="1" applyBorder="1" applyAlignment="1">
      <alignment horizontal="center" vertical="center" wrapText="1"/>
    </xf>
    <xf numFmtId="37" fontId="3" fillId="0" borderId="1" xfId="9" applyNumberFormat="1" applyFont="1" applyFill="1" applyBorder="1" applyAlignment="1">
      <alignment horizontal="center" vertical="center" wrapText="1"/>
    </xf>
    <xf numFmtId="3" fontId="3" fillId="0" borderId="0" xfId="3" applyNumberFormat="1" applyFont="1" applyAlignment="1">
      <alignment horizontal="left" vertical="center" wrapText="1"/>
    </xf>
    <xf numFmtId="49" fontId="4" fillId="0" borderId="0" xfId="0" applyNumberFormat="1" applyFont="1" applyAlignment="1">
      <alignment horizontal="justify"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0" xfId="0" applyNumberFormat="1" applyFont="1" applyAlignment="1">
      <alignment horizontal="left" vertical="center" wrapText="1"/>
    </xf>
    <xf numFmtId="49" fontId="4" fillId="0" borderId="6" xfId="0" applyNumberFormat="1" applyFont="1" applyBorder="1" applyAlignment="1">
      <alignment horizontal="left" vertical="center" wrapText="1"/>
    </xf>
    <xf numFmtId="49" fontId="4" fillId="0" borderId="7"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49" fontId="4" fillId="0" borderId="9" xfId="0" applyNumberFormat="1" applyFont="1" applyBorder="1" applyAlignment="1">
      <alignment horizontal="left" vertical="center" wrapText="1"/>
    </xf>
    <xf numFmtId="49" fontId="19" fillId="0" borderId="0" xfId="0" applyNumberFormat="1" applyFont="1" applyAlignment="1">
      <alignment horizontal="left" vertical="center"/>
    </xf>
    <xf numFmtId="49" fontId="3" fillId="0" borderId="0" xfId="0" quotePrefix="1" applyNumberFormat="1" applyFont="1" applyAlignment="1">
      <alignment horizontal="left" vertical="center"/>
    </xf>
    <xf numFmtId="49" fontId="4" fillId="0" borderId="0" xfId="4" quotePrefix="1" applyNumberFormat="1" applyFont="1" applyAlignment="1">
      <alignment horizontal="left" vertical="center" wrapText="1"/>
    </xf>
    <xf numFmtId="49" fontId="6" fillId="0" borderId="0" xfId="4" quotePrefix="1" applyNumberFormat="1" applyFont="1" applyAlignment="1">
      <alignment horizontal="left" vertical="center" wrapText="1"/>
    </xf>
    <xf numFmtId="49" fontId="4" fillId="0" borderId="0" xfId="4" quotePrefix="1" applyNumberFormat="1" applyFont="1" applyAlignment="1">
      <alignment horizontal="justify" vertical="center" wrapText="1"/>
    </xf>
    <xf numFmtId="0" fontId="3" fillId="2" borderId="0" xfId="0" applyFont="1" applyFill="1" applyAlignment="1">
      <alignment horizontal="left" vertical="center"/>
    </xf>
    <xf numFmtId="49" fontId="4" fillId="0" borderId="0" xfId="4" quotePrefix="1" applyNumberFormat="1" applyFont="1" applyAlignment="1">
      <alignment vertical="center" wrapText="1"/>
    </xf>
    <xf numFmtId="49" fontId="4" fillId="0" borderId="0" xfId="4" quotePrefix="1" applyNumberFormat="1" applyFont="1" applyAlignment="1">
      <alignment vertical="center"/>
    </xf>
    <xf numFmtId="49" fontId="4" fillId="0" borderId="0" xfId="4" quotePrefix="1" applyNumberFormat="1" applyFont="1" applyAlignment="1">
      <alignment horizontal="left" vertical="center"/>
    </xf>
    <xf numFmtId="0" fontId="3" fillId="0" borderId="0" xfId="3" quotePrefix="1" applyFont="1" applyAlignment="1">
      <alignment horizontal="left" vertical="center"/>
    </xf>
    <xf numFmtId="0" fontId="4" fillId="0" borderId="0" xfId="4" quotePrefix="1" applyFont="1" applyAlignment="1">
      <alignment horizontal="justify" vertical="center"/>
    </xf>
    <xf numFmtId="0" fontId="4" fillId="0" borderId="0" xfId="4" quotePrefix="1" applyFont="1" applyAlignment="1">
      <alignment vertical="center" wrapText="1"/>
    </xf>
    <xf numFmtId="0" fontId="9" fillId="0" borderId="0" xfId="3" applyFont="1" applyAlignment="1">
      <alignment horizontal="center" vertical="center" wrapText="1"/>
    </xf>
    <xf numFmtId="0" fontId="3" fillId="0" borderId="0" xfId="3" applyFont="1" applyAlignment="1">
      <alignment horizontal="center" vertical="center" wrapText="1"/>
    </xf>
    <xf numFmtId="3" fontId="4" fillId="0" borderId="0" xfId="3" quotePrefix="1" applyNumberFormat="1" applyFont="1" applyAlignment="1">
      <alignment horizontal="left" vertical="center" wrapText="1"/>
    </xf>
  </cellXfs>
  <cellStyles count="12">
    <cellStyle name="Comma" xfId="1" builtinId="3"/>
    <cellStyle name="Comma 2 2" xfId="5" xr:uid="{CEC29AF4-AF7B-4D10-85DB-1C350D465CE8}"/>
    <cellStyle name="Comma 2 2 2" xfId="6" xr:uid="{0B430E63-7C24-4610-BD46-052D9B939CB2}"/>
    <cellStyle name="Comma 6" xfId="8" xr:uid="{D9BECE15-056F-42CA-B930-F13FB1A278D7}"/>
    <cellStyle name="Hyperlink" xfId="11" builtinId="8"/>
    <cellStyle name="Hyperlink 3" xfId="7" xr:uid="{B4A4C310-94F1-448A-A77D-5EC424EFCA1F}"/>
    <cellStyle name="Normal" xfId="0" builtinId="0"/>
    <cellStyle name="Normal 89 2" xfId="10" xr:uid="{FDC55D5F-48AB-4491-B18A-13B4706734CB}"/>
    <cellStyle name="Normal 91" xfId="3" xr:uid="{CC0B0D3A-7CFB-4829-9FAD-E4641A08C554}"/>
    <cellStyle name="Normal 95" xfId="4" xr:uid="{88BE8A89-2879-46D1-A9F3-F5CE1E1E7678}"/>
    <cellStyle name="Percent" xfId="2" builtinId="5"/>
    <cellStyle name="Percent 2 2" xfId="9" xr:uid="{A0B555BF-3539-4D86-A11E-CE15CAEE5E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acebook.com/share/p/1bvhSCpW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23B21-7887-440B-A3BB-C58A6E618B68}">
  <dimension ref="A1:K157"/>
  <sheetViews>
    <sheetView tabSelected="1" topLeftCell="A58" zoomScale="85" zoomScaleNormal="85" workbookViewId="0">
      <selection activeCell="G86" sqref="G86"/>
    </sheetView>
  </sheetViews>
  <sheetFormatPr defaultColWidth="10.21875" defaultRowHeight="15.6" x14ac:dyDescent="0.3"/>
  <cols>
    <col min="1" max="1" width="5.109375" style="14" customWidth="1"/>
    <col min="2" max="2" width="40.5546875" style="14" bestFit="1" customWidth="1"/>
    <col min="3" max="3" width="3.44140625" style="28" hidden="1" customWidth="1"/>
    <col min="4" max="4" width="35.5546875" style="14" customWidth="1"/>
    <col min="5" max="5" width="39.6640625" style="14" customWidth="1"/>
    <col min="6" max="6" width="35.88671875" style="14" customWidth="1"/>
    <col min="7" max="7" width="36.109375" style="14" customWidth="1"/>
    <col min="8" max="8" width="11.21875" style="14" customWidth="1"/>
    <col min="9" max="9" width="13.77734375" style="16" bestFit="1" customWidth="1"/>
    <col min="10" max="10" width="10.77734375" style="14" customWidth="1"/>
    <col min="11" max="11" width="31" style="14" customWidth="1"/>
    <col min="12" max="12" width="30.44140625" style="14" customWidth="1"/>
    <col min="13" max="13" width="31.44140625" style="14" customWidth="1"/>
    <col min="14" max="14" width="29.77734375" style="14" customWidth="1"/>
    <col min="15" max="43" width="0" style="14" hidden="1" customWidth="1"/>
    <col min="44" max="44" width="15.77734375" style="14" bestFit="1" customWidth="1"/>
    <col min="45" max="47" width="20" style="14" customWidth="1"/>
    <col min="48" max="48" width="11.44140625" style="14" bestFit="1" customWidth="1"/>
    <col min="49" max="263" width="10.21875" style="14"/>
    <col min="264" max="264" width="6.44140625" style="14" customWidth="1"/>
    <col min="265" max="265" width="36" style="14" customWidth="1"/>
    <col min="266" max="266" width="1.5546875" style="14" customWidth="1"/>
    <col min="267" max="267" width="31" style="14" customWidth="1"/>
    <col min="268" max="268" width="30.44140625" style="14" customWidth="1"/>
    <col min="269" max="269" width="31.44140625" style="14" customWidth="1"/>
    <col min="270" max="270" width="29.77734375" style="14" customWidth="1"/>
    <col min="271" max="299" width="0" style="14" hidden="1" customWidth="1"/>
    <col min="300" max="300" width="15.77734375" style="14" bestFit="1" customWidth="1"/>
    <col min="301" max="303" width="20" style="14" customWidth="1"/>
    <col min="304" max="304" width="11.44140625" style="14" bestFit="1" customWidth="1"/>
    <col min="305" max="519" width="10.21875" style="14"/>
    <col min="520" max="520" width="6.44140625" style="14" customWidth="1"/>
    <col min="521" max="521" width="36" style="14" customWidth="1"/>
    <col min="522" max="522" width="1.5546875" style="14" customWidth="1"/>
    <col min="523" max="523" width="31" style="14" customWidth="1"/>
    <col min="524" max="524" width="30.44140625" style="14" customWidth="1"/>
    <col min="525" max="525" width="31.44140625" style="14" customWidth="1"/>
    <col min="526" max="526" width="29.77734375" style="14" customWidth="1"/>
    <col min="527" max="555" width="0" style="14" hidden="1" customWidth="1"/>
    <col min="556" max="556" width="15.77734375" style="14" bestFit="1" customWidth="1"/>
    <col min="557" max="559" width="20" style="14" customWidth="1"/>
    <col min="560" max="560" width="11.44140625" style="14" bestFit="1" customWidth="1"/>
    <col min="561" max="775" width="10.21875" style="14"/>
    <col min="776" max="776" width="6.44140625" style="14" customWidth="1"/>
    <col min="777" max="777" width="36" style="14" customWidth="1"/>
    <col min="778" max="778" width="1.5546875" style="14" customWidth="1"/>
    <col min="779" max="779" width="31" style="14" customWidth="1"/>
    <col min="780" max="780" width="30.44140625" style="14" customWidth="1"/>
    <col min="781" max="781" width="31.44140625" style="14" customWidth="1"/>
    <col min="782" max="782" width="29.77734375" style="14" customWidth="1"/>
    <col min="783" max="811" width="0" style="14" hidden="1" customWidth="1"/>
    <col min="812" max="812" width="15.77734375" style="14" bestFit="1" customWidth="1"/>
    <col min="813" max="815" width="20" style="14" customWidth="1"/>
    <col min="816" max="816" width="11.44140625" style="14" bestFit="1" customWidth="1"/>
    <col min="817" max="1031" width="10.21875" style="14"/>
    <col min="1032" max="1032" width="6.44140625" style="14" customWidth="1"/>
    <col min="1033" max="1033" width="36" style="14" customWidth="1"/>
    <col min="1034" max="1034" width="1.5546875" style="14" customWidth="1"/>
    <col min="1035" max="1035" width="31" style="14" customWidth="1"/>
    <col min="1036" max="1036" width="30.44140625" style="14" customWidth="1"/>
    <col min="1037" max="1037" width="31.44140625" style="14" customWidth="1"/>
    <col min="1038" max="1038" width="29.77734375" style="14" customWidth="1"/>
    <col min="1039" max="1067" width="0" style="14" hidden="1" customWidth="1"/>
    <col min="1068" max="1068" width="15.77734375" style="14" bestFit="1" customWidth="1"/>
    <col min="1069" max="1071" width="20" style="14" customWidth="1"/>
    <col min="1072" max="1072" width="11.44140625" style="14" bestFit="1" customWidth="1"/>
    <col min="1073" max="1287" width="10.21875" style="14"/>
    <col min="1288" max="1288" width="6.44140625" style="14" customWidth="1"/>
    <col min="1289" max="1289" width="36" style="14" customWidth="1"/>
    <col min="1290" max="1290" width="1.5546875" style="14" customWidth="1"/>
    <col min="1291" max="1291" width="31" style="14" customWidth="1"/>
    <col min="1292" max="1292" width="30.44140625" style="14" customWidth="1"/>
    <col min="1293" max="1293" width="31.44140625" style="14" customWidth="1"/>
    <col min="1294" max="1294" width="29.77734375" style="14" customWidth="1"/>
    <col min="1295" max="1323" width="0" style="14" hidden="1" customWidth="1"/>
    <col min="1324" max="1324" width="15.77734375" style="14" bestFit="1" customWidth="1"/>
    <col min="1325" max="1327" width="20" style="14" customWidth="1"/>
    <col min="1328" max="1328" width="11.44140625" style="14" bestFit="1" customWidth="1"/>
    <col min="1329" max="1543" width="10.21875" style="14"/>
    <col min="1544" max="1544" width="6.44140625" style="14" customWidth="1"/>
    <col min="1545" max="1545" width="36" style="14" customWidth="1"/>
    <col min="1546" max="1546" width="1.5546875" style="14" customWidth="1"/>
    <col min="1547" max="1547" width="31" style="14" customWidth="1"/>
    <col min="1548" max="1548" width="30.44140625" style="14" customWidth="1"/>
    <col min="1549" max="1549" width="31.44140625" style="14" customWidth="1"/>
    <col min="1550" max="1550" width="29.77734375" style="14" customWidth="1"/>
    <col min="1551" max="1579" width="0" style="14" hidden="1" customWidth="1"/>
    <col min="1580" max="1580" width="15.77734375" style="14" bestFit="1" customWidth="1"/>
    <col min="1581" max="1583" width="20" style="14" customWidth="1"/>
    <col min="1584" max="1584" width="11.44140625" style="14" bestFit="1" customWidth="1"/>
    <col min="1585" max="1799" width="10.21875" style="14"/>
    <col min="1800" max="1800" width="6.44140625" style="14" customWidth="1"/>
    <col min="1801" max="1801" width="36" style="14" customWidth="1"/>
    <col min="1802" max="1802" width="1.5546875" style="14" customWidth="1"/>
    <col min="1803" max="1803" width="31" style="14" customWidth="1"/>
    <col min="1804" max="1804" width="30.44140625" style="14" customWidth="1"/>
    <col min="1805" max="1805" width="31.44140625" style="14" customWidth="1"/>
    <col min="1806" max="1806" width="29.77734375" style="14" customWidth="1"/>
    <col min="1807" max="1835" width="0" style="14" hidden="1" customWidth="1"/>
    <col min="1836" max="1836" width="15.77734375" style="14" bestFit="1" customWidth="1"/>
    <col min="1837" max="1839" width="20" style="14" customWidth="1"/>
    <col min="1840" max="1840" width="11.44140625" style="14" bestFit="1" customWidth="1"/>
    <col min="1841" max="2055" width="10.21875" style="14"/>
    <col min="2056" max="2056" width="6.44140625" style="14" customWidth="1"/>
    <col min="2057" max="2057" width="36" style="14" customWidth="1"/>
    <col min="2058" max="2058" width="1.5546875" style="14" customWidth="1"/>
    <col min="2059" max="2059" width="31" style="14" customWidth="1"/>
    <col min="2060" max="2060" width="30.44140625" style="14" customWidth="1"/>
    <col min="2061" max="2061" width="31.44140625" style="14" customWidth="1"/>
    <col min="2062" max="2062" width="29.77734375" style="14" customWidth="1"/>
    <col min="2063" max="2091" width="0" style="14" hidden="1" customWidth="1"/>
    <col min="2092" max="2092" width="15.77734375" style="14" bestFit="1" customWidth="1"/>
    <col min="2093" max="2095" width="20" style="14" customWidth="1"/>
    <col min="2096" max="2096" width="11.44140625" style="14" bestFit="1" customWidth="1"/>
    <col min="2097" max="2311" width="10.21875" style="14"/>
    <col min="2312" max="2312" width="6.44140625" style="14" customWidth="1"/>
    <col min="2313" max="2313" width="36" style="14" customWidth="1"/>
    <col min="2314" max="2314" width="1.5546875" style="14" customWidth="1"/>
    <col min="2315" max="2315" width="31" style="14" customWidth="1"/>
    <col min="2316" max="2316" width="30.44140625" style="14" customWidth="1"/>
    <col min="2317" max="2317" width="31.44140625" style="14" customWidth="1"/>
    <col min="2318" max="2318" width="29.77734375" style="14" customWidth="1"/>
    <col min="2319" max="2347" width="0" style="14" hidden="1" customWidth="1"/>
    <col min="2348" max="2348" width="15.77734375" style="14" bestFit="1" customWidth="1"/>
    <col min="2349" max="2351" width="20" style="14" customWidth="1"/>
    <col min="2352" max="2352" width="11.44140625" style="14" bestFit="1" customWidth="1"/>
    <col min="2353" max="2567" width="10.21875" style="14"/>
    <col min="2568" max="2568" width="6.44140625" style="14" customWidth="1"/>
    <col min="2569" max="2569" width="36" style="14" customWidth="1"/>
    <col min="2570" max="2570" width="1.5546875" style="14" customWidth="1"/>
    <col min="2571" max="2571" width="31" style="14" customWidth="1"/>
    <col min="2572" max="2572" width="30.44140625" style="14" customWidth="1"/>
    <col min="2573" max="2573" width="31.44140625" style="14" customWidth="1"/>
    <col min="2574" max="2574" width="29.77734375" style="14" customWidth="1"/>
    <col min="2575" max="2603" width="0" style="14" hidden="1" customWidth="1"/>
    <col min="2604" max="2604" width="15.77734375" style="14" bestFit="1" customWidth="1"/>
    <col min="2605" max="2607" width="20" style="14" customWidth="1"/>
    <col min="2608" max="2608" width="11.44140625" style="14" bestFit="1" customWidth="1"/>
    <col min="2609" max="2823" width="10.21875" style="14"/>
    <col min="2824" max="2824" width="6.44140625" style="14" customWidth="1"/>
    <col min="2825" max="2825" width="36" style="14" customWidth="1"/>
    <col min="2826" max="2826" width="1.5546875" style="14" customWidth="1"/>
    <col min="2827" max="2827" width="31" style="14" customWidth="1"/>
    <col min="2828" max="2828" width="30.44140625" style="14" customWidth="1"/>
    <col min="2829" max="2829" width="31.44140625" style="14" customWidth="1"/>
    <col min="2830" max="2830" width="29.77734375" style="14" customWidth="1"/>
    <col min="2831" max="2859" width="0" style="14" hidden="1" customWidth="1"/>
    <col min="2860" max="2860" width="15.77734375" style="14" bestFit="1" customWidth="1"/>
    <col min="2861" max="2863" width="20" style="14" customWidth="1"/>
    <col min="2864" max="2864" width="11.44140625" style="14" bestFit="1" customWidth="1"/>
    <col min="2865" max="3079" width="10.21875" style="14"/>
    <col min="3080" max="3080" width="6.44140625" style="14" customWidth="1"/>
    <col min="3081" max="3081" width="36" style="14" customWidth="1"/>
    <col min="3082" max="3082" width="1.5546875" style="14" customWidth="1"/>
    <col min="3083" max="3083" width="31" style="14" customWidth="1"/>
    <col min="3084" max="3084" width="30.44140625" style="14" customWidth="1"/>
    <col min="3085" max="3085" width="31.44140625" style="14" customWidth="1"/>
    <col min="3086" max="3086" width="29.77734375" style="14" customWidth="1"/>
    <col min="3087" max="3115" width="0" style="14" hidden="1" customWidth="1"/>
    <col min="3116" max="3116" width="15.77734375" style="14" bestFit="1" customWidth="1"/>
    <col min="3117" max="3119" width="20" style="14" customWidth="1"/>
    <col min="3120" max="3120" width="11.44140625" style="14" bestFit="1" customWidth="1"/>
    <col min="3121" max="3335" width="10.21875" style="14"/>
    <col min="3336" max="3336" width="6.44140625" style="14" customWidth="1"/>
    <col min="3337" max="3337" width="36" style="14" customWidth="1"/>
    <col min="3338" max="3338" width="1.5546875" style="14" customWidth="1"/>
    <col min="3339" max="3339" width="31" style="14" customWidth="1"/>
    <col min="3340" max="3340" width="30.44140625" style="14" customWidth="1"/>
    <col min="3341" max="3341" width="31.44140625" style="14" customWidth="1"/>
    <col min="3342" max="3342" width="29.77734375" style="14" customWidth="1"/>
    <col min="3343" max="3371" width="0" style="14" hidden="1" customWidth="1"/>
    <col min="3372" max="3372" width="15.77734375" style="14" bestFit="1" customWidth="1"/>
    <col min="3373" max="3375" width="20" style="14" customWidth="1"/>
    <col min="3376" max="3376" width="11.44140625" style="14" bestFit="1" customWidth="1"/>
    <col min="3377" max="3591" width="10.21875" style="14"/>
    <col min="3592" max="3592" width="6.44140625" style="14" customWidth="1"/>
    <col min="3593" max="3593" width="36" style="14" customWidth="1"/>
    <col min="3594" max="3594" width="1.5546875" style="14" customWidth="1"/>
    <col min="3595" max="3595" width="31" style="14" customWidth="1"/>
    <col min="3596" max="3596" width="30.44140625" style="14" customWidth="1"/>
    <col min="3597" max="3597" width="31.44140625" style="14" customWidth="1"/>
    <col min="3598" max="3598" width="29.77734375" style="14" customWidth="1"/>
    <col min="3599" max="3627" width="0" style="14" hidden="1" customWidth="1"/>
    <col min="3628" max="3628" width="15.77734375" style="14" bestFit="1" customWidth="1"/>
    <col min="3629" max="3631" width="20" style="14" customWidth="1"/>
    <col min="3632" max="3632" width="11.44140625" style="14" bestFit="1" customWidth="1"/>
    <col min="3633" max="3847" width="10.21875" style="14"/>
    <col min="3848" max="3848" width="6.44140625" style="14" customWidth="1"/>
    <col min="3849" max="3849" width="36" style="14" customWidth="1"/>
    <col min="3850" max="3850" width="1.5546875" style="14" customWidth="1"/>
    <col min="3851" max="3851" width="31" style="14" customWidth="1"/>
    <col min="3852" max="3852" width="30.44140625" style="14" customWidth="1"/>
    <col min="3853" max="3853" width="31.44140625" style="14" customWidth="1"/>
    <col min="3854" max="3854" width="29.77734375" style="14" customWidth="1"/>
    <col min="3855" max="3883" width="0" style="14" hidden="1" customWidth="1"/>
    <col min="3884" max="3884" width="15.77734375" style="14" bestFit="1" customWidth="1"/>
    <col min="3885" max="3887" width="20" style="14" customWidth="1"/>
    <col min="3888" max="3888" width="11.44140625" style="14" bestFit="1" customWidth="1"/>
    <col min="3889" max="4103" width="10.21875" style="14"/>
    <col min="4104" max="4104" width="6.44140625" style="14" customWidth="1"/>
    <col min="4105" max="4105" width="36" style="14" customWidth="1"/>
    <col min="4106" max="4106" width="1.5546875" style="14" customWidth="1"/>
    <col min="4107" max="4107" width="31" style="14" customWidth="1"/>
    <col min="4108" max="4108" width="30.44140625" style="14" customWidth="1"/>
    <col min="4109" max="4109" width="31.44140625" style="14" customWidth="1"/>
    <col min="4110" max="4110" width="29.77734375" style="14" customWidth="1"/>
    <col min="4111" max="4139" width="0" style="14" hidden="1" customWidth="1"/>
    <col min="4140" max="4140" width="15.77734375" style="14" bestFit="1" customWidth="1"/>
    <col min="4141" max="4143" width="20" style="14" customWidth="1"/>
    <col min="4144" max="4144" width="11.44140625" style="14" bestFit="1" customWidth="1"/>
    <col min="4145" max="4359" width="10.21875" style="14"/>
    <col min="4360" max="4360" width="6.44140625" style="14" customWidth="1"/>
    <col min="4361" max="4361" width="36" style="14" customWidth="1"/>
    <col min="4362" max="4362" width="1.5546875" style="14" customWidth="1"/>
    <col min="4363" max="4363" width="31" style="14" customWidth="1"/>
    <col min="4364" max="4364" width="30.44140625" style="14" customWidth="1"/>
    <col min="4365" max="4365" width="31.44140625" style="14" customWidth="1"/>
    <col min="4366" max="4366" width="29.77734375" style="14" customWidth="1"/>
    <col min="4367" max="4395" width="0" style="14" hidden="1" customWidth="1"/>
    <col min="4396" max="4396" width="15.77734375" style="14" bestFit="1" customWidth="1"/>
    <col min="4397" max="4399" width="20" style="14" customWidth="1"/>
    <col min="4400" max="4400" width="11.44140625" style="14" bestFit="1" customWidth="1"/>
    <col min="4401" max="4615" width="10.21875" style="14"/>
    <col min="4616" max="4616" width="6.44140625" style="14" customWidth="1"/>
    <col min="4617" max="4617" width="36" style="14" customWidth="1"/>
    <col min="4618" max="4618" width="1.5546875" style="14" customWidth="1"/>
    <col min="4619" max="4619" width="31" style="14" customWidth="1"/>
    <col min="4620" max="4620" width="30.44140625" style="14" customWidth="1"/>
    <col min="4621" max="4621" width="31.44140625" style="14" customWidth="1"/>
    <col min="4622" max="4622" width="29.77734375" style="14" customWidth="1"/>
    <col min="4623" max="4651" width="0" style="14" hidden="1" customWidth="1"/>
    <col min="4652" max="4652" width="15.77734375" style="14" bestFit="1" customWidth="1"/>
    <col min="4653" max="4655" width="20" style="14" customWidth="1"/>
    <col min="4656" max="4656" width="11.44140625" style="14" bestFit="1" customWidth="1"/>
    <col min="4657" max="4871" width="10.21875" style="14"/>
    <col min="4872" max="4872" width="6.44140625" style="14" customWidth="1"/>
    <col min="4873" max="4873" width="36" style="14" customWidth="1"/>
    <col min="4874" max="4874" width="1.5546875" style="14" customWidth="1"/>
    <col min="4875" max="4875" width="31" style="14" customWidth="1"/>
    <col min="4876" max="4876" width="30.44140625" style="14" customWidth="1"/>
    <col min="4877" max="4877" width="31.44140625" style="14" customWidth="1"/>
    <col min="4878" max="4878" width="29.77734375" style="14" customWidth="1"/>
    <col min="4879" max="4907" width="0" style="14" hidden="1" customWidth="1"/>
    <col min="4908" max="4908" width="15.77734375" style="14" bestFit="1" customWidth="1"/>
    <col min="4909" max="4911" width="20" style="14" customWidth="1"/>
    <col min="4912" max="4912" width="11.44140625" style="14" bestFit="1" customWidth="1"/>
    <col min="4913" max="5127" width="10.21875" style="14"/>
    <col min="5128" max="5128" width="6.44140625" style="14" customWidth="1"/>
    <col min="5129" max="5129" width="36" style="14" customWidth="1"/>
    <col min="5130" max="5130" width="1.5546875" style="14" customWidth="1"/>
    <col min="5131" max="5131" width="31" style="14" customWidth="1"/>
    <col min="5132" max="5132" width="30.44140625" style="14" customWidth="1"/>
    <col min="5133" max="5133" width="31.44140625" style="14" customWidth="1"/>
    <col min="5134" max="5134" width="29.77734375" style="14" customWidth="1"/>
    <col min="5135" max="5163" width="0" style="14" hidden="1" customWidth="1"/>
    <col min="5164" max="5164" width="15.77734375" style="14" bestFit="1" customWidth="1"/>
    <col min="5165" max="5167" width="20" style="14" customWidth="1"/>
    <col min="5168" max="5168" width="11.44140625" style="14" bestFit="1" customWidth="1"/>
    <col min="5169" max="5383" width="10.21875" style="14"/>
    <col min="5384" max="5384" width="6.44140625" style="14" customWidth="1"/>
    <col min="5385" max="5385" width="36" style="14" customWidth="1"/>
    <col min="5386" max="5386" width="1.5546875" style="14" customWidth="1"/>
    <col min="5387" max="5387" width="31" style="14" customWidth="1"/>
    <col min="5388" max="5388" width="30.44140625" style="14" customWidth="1"/>
    <col min="5389" max="5389" width="31.44140625" style="14" customWidth="1"/>
    <col min="5390" max="5390" width="29.77734375" style="14" customWidth="1"/>
    <col min="5391" max="5419" width="0" style="14" hidden="1" customWidth="1"/>
    <col min="5420" max="5420" width="15.77734375" style="14" bestFit="1" customWidth="1"/>
    <col min="5421" max="5423" width="20" style="14" customWidth="1"/>
    <col min="5424" max="5424" width="11.44140625" style="14" bestFit="1" customWidth="1"/>
    <col min="5425" max="5639" width="10.21875" style="14"/>
    <col min="5640" max="5640" width="6.44140625" style="14" customWidth="1"/>
    <col min="5641" max="5641" width="36" style="14" customWidth="1"/>
    <col min="5642" max="5642" width="1.5546875" style="14" customWidth="1"/>
    <col min="5643" max="5643" width="31" style="14" customWidth="1"/>
    <col min="5644" max="5644" width="30.44140625" style="14" customWidth="1"/>
    <col min="5645" max="5645" width="31.44140625" style="14" customWidth="1"/>
    <col min="5646" max="5646" width="29.77734375" style="14" customWidth="1"/>
    <col min="5647" max="5675" width="0" style="14" hidden="1" customWidth="1"/>
    <col min="5676" max="5676" width="15.77734375" style="14" bestFit="1" customWidth="1"/>
    <col min="5677" max="5679" width="20" style="14" customWidth="1"/>
    <col min="5680" max="5680" width="11.44140625" style="14" bestFit="1" customWidth="1"/>
    <col min="5681" max="5895" width="10.21875" style="14"/>
    <col min="5896" max="5896" width="6.44140625" style="14" customWidth="1"/>
    <col min="5897" max="5897" width="36" style="14" customWidth="1"/>
    <col min="5898" max="5898" width="1.5546875" style="14" customWidth="1"/>
    <col min="5899" max="5899" width="31" style="14" customWidth="1"/>
    <col min="5900" max="5900" width="30.44140625" style="14" customWidth="1"/>
    <col min="5901" max="5901" width="31.44140625" style="14" customWidth="1"/>
    <col min="5902" max="5902" width="29.77734375" style="14" customWidth="1"/>
    <col min="5903" max="5931" width="0" style="14" hidden="1" customWidth="1"/>
    <col min="5932" max="5932" width="15.77734375" style="14" bestFit="1" customWidth="1"/>
    <col min="5933" max="5935" width="20" style="14" customWidth="1"/>
    <col min="5936" max="5936" width="11.44140625" style="14" bestFit="1" customWidth="1"/>
    <col min="5937" max="6151" width="10.21875" style="14"/>
    <col min="6152" max="6152" width="6.44140625" style="14" customWidth="1"/>
    <col min="6153" max="6153" width="36" style="14" customWidth="1"/>
    <col min="6154" max="6154" width="1.5546875" style="14" customWidth="1"/>
    <col min="6155" max="6155" width="31" style="14" customWidth="1"/>
    <col min="6156" max="6156" width="30.44140625" style="14" customWidth="1"/>
    <col min="6157" max="6157" width="31.44140625" style="14" customWidth="1"/>
    <col min="6158" max="6158" width="29.77734375" style="14" customWidth="1"/>
    <col min="6159" max="6187" width="0" style="14" hidden="1" customWidth="1"/>
    <col min="6188" max="6188" width="15.77734375" style="14" bestFit="1" customWidth="1"/>
    <col min="6189" max="6191" width="20" style="14" customWidth="1"/>
    <col min="6192" max="6192" width="11.44140625" style="14" bestFit="1" customWidth="1"/>
    <col min="6193" max="6407" width="10.21875" style="14"/>
    <col min="6408" max="6408" width="6.44140625" style="14" customWidth="1"/>
    <col min="6409" max="6409" width="36" style="14" customWidth="1"/>
    <col min="6410" max="6410" width="1.5546875" style="14" customWidth="1"/>
    <col min="6411" max="6411" width="31" style="14" customWidth="1"/>
    <col min="6412" max="6412" width="30.44140625" style="14" customWidth="1"/>
    <col min="6413" max="6413" width="31.44140625" style="14" customWidth="1"/>
    <col min="6414" max="6414" width="29.77734375" style="14" customWidth="1"/>
    <col min="6415" max="6443" width="0" style="14" hidden="1" customWidth="1"/>
    <col min="6444" max="6444" width="15.77734375" style="14" bestFit="1" customWidth="1"/>
    <col min="6445" max="6447" width="20" style="14" customWidth="1"/>
    <col min="6448" max="6448" width="11.44140625" style="14" bestFit="1" customWidth="1"/>
    <col min="6449" max="6663" width="10.21875" style="14"/>
    <col min="6664" max="6664" width="6.44140625" style="14" customWidth="1"/>
    <col min="6665" max="6665" width="36" style="14" customWidth="1"/>
    <col min="6666" max="6666" width="1.5546875" style="14" customWidth="1"/>
    <col min="6667" max="6667" width="31" style="14" customWidth="1"/>
    <col min="6668" max="6668" width="30.44140625" style="14" customWidth="1"/>
    <col min="6669" max="6669" width="31.44140625" style="14" customWidth="1"/>
    <col min="6670" max="6670" width="29.77734375" style="14" customWidth="1"/>
    <col min="6671" max="6699" width="0" style="14" hidden="1" customWidth="1"/>
    <col min="6700" max="6700" width="15.77734375" style="14" bestFit="1" customWidth="1"/>
    <col min="6701" max="6703" width="20" style="14" customWidth="1"/>
    <col min="6704" max="6704" width="11.44140625" style="14" bestFit="1" customWidth="1"/>
    <col min="6705" max="6919" width="10.21875" style="14"/>
    <col min="6920" max="6920" width="6.44140625" style="14" customWidth="1"/>
    <col min="6921" max="6921" width="36" style="14" customWidth="1"/>
    <col min="6922" max="6922" width="1.5546875" style="14" customWidth="1"/>
    <col min="6923" max="6923" width="31" style="14" customWidth="1"/>
    <col min="6924" max="6924" width="30.44140625" style="14" customWidth="1"/>
    <col min="6925" max="6925" width="31.44140625" style="14" customWidth="1"/>
    <col min="6926" max="6926" width="29.77734375" style="14" customWidth="1"/>
    <col min="6927" max="6955" width="0" style="14" hidden="1" customWidth="1"/>
    <col min="6956" max="6956" width="15.77734375" style="14" bestFit="1" customWidth="1"/>
    <col min="6957" max="6959" width="20" style="14" customWidth="1"/>
    <col min="6960" max="6960" width="11.44140625" style="14" bestFit="1" customWidth="1"/>
    <col min="6961" max="7175" width="10.21875" style="14"/>
    <col min="7176" max="7176" width="6.44140625" style="14" customWidth="1"/>
    <col min="7177" max="7177" width="36" style="14" customWidth="1"/>
    <col min="7178" max="7178" width="1.5546875" style="14" customWidth="1"/>
    <col min="7179" max="7179" width="31" style="14" customWidth="1"/>
    <col min="7180" max="7180" width="30.44140625" style="14" customWidth="1"/>
    <col min="7181" max="7181" width="31.44140625" style="14" customWidth="1"/>
    <col min="7182" max="7182" width="29.77734375" style="14" customWidth="1"/>
    <col min="7183" max="7211" width="0" style="14" hidden="1" customWidth="1"/>
    <col min="7212" max="7212" width="15.77734375" style="14" bestFit="1" customWidth="1"/>
    <col min="7213" max="7215" width="20" style="14" customWidth="1"/>
    <col min="7216" max="7216" width="11.44140625" style="14" bestFit="1" customWidth="1"/>
    <col min="7217" max="7431" width="10.21875" style="14"/>
    <col min="7432" max="7432" width="6.44140625" style="14" customWidth="1"/>
    <col min="7433" max="7433" width="36" style="14" customWidth="1"/>
    <col min="7434" max="7434" width="1.5546875" style="14" customWidth="1"/>
    <col min="7435" max="7435" width="31" style="14" customWidth="1"/>
    <col min="7436" max="7436" width="30.44140625" style="14" customWidth="1"/>
    <col min="7437" max="7437" width="31.44140625" style="14" customWidth="1"/>
    <col min="7438" max="7438" width="29.77734375" style="14" customWidth="1"/>
    <col min="7439" max="7467" width="0" style="14" hidden="1" customWidth="1"/>
    <col min="7468" max="7468" width="15.77734375" style="14" bestFit="1" customWidth="1"/>
    <col min="7469" max="7471" width="20" style="14" customWidth="1"/>
    <col min="7472" max="7472" width="11.44140625" style="14" bestFit="1" customWidth="1"/>
    <col min="7473" max="7687" width="10.21875" style="14"/>
    <col min="7688" max="7688" width="6.44140625" style="14" customWidth="1"/>
    <col min="7689" max="7689" width="36" style="14" customWidth="1"/>
    <col min="7690" max="7690" width="1.5546875" style="14" customWidth="1"/>
    <col min="7691" max="7691" width="31" style="14" customWidth="1"/>
    <col min="7692" max="7692" width="30.44140625" style="14" customWidth="1"/>
    <col min="7693" max="7693" width="31.44140625" style="14" customWidth="1"/>
    <col min="7694" max="7694" width="29.77734375" style="14" customWidth="1"/>
    <col min="7695" max="7723" width="0" style="14" hidden="1" customWidth="1"/>
    <col min="7724" max="7724" width="15.77734375" style="14" bestFit="1" customWidth="1"/>
    <col min="7725" max="7727" width="20" style="14" customWidth="1"/>
    <col min="7728" max="7728" width="11.44140625" style="14" bestFit="1" customWidth="1"/>
    <col min="7729" max="7943" width="10.21875" style="14"/>
    <col min="7944" max="7944" width="6.44140625" style="14" customWidth="1"/>
    <col min="7945" max="7945" width="36" style="14" customWidth="1"/>
    <col min="7946" max="7946" width="1.5546875" style="14" customWidth="1"/>
    <col min="7947" max="7947" width="31" style="14" customWidth="1"/>
    <col min="7948" max="7948" width="30.44140625" style="14" customWidth="1"/>
    <col min="7949" max="7949" width="31.44140625" style="14" customWidth="1"/>
    <col min="7950" max="7950" width="29.77734375" style="14" customWidth="1"/>
    <col min="7951" max="7979" width="0" style="14" hidden="1" customWidth="1"/>
    <col min="7980" max="7980" width="15.77734375" style="14" bestFit="1" customWidth="1"/>
    <col min="7981" max="7983" width="20" style="14" customWidth="1"/>
    <col min="7984" max="7984" width="11.44140625" style="14" bestFit="1" customWidth="1"/>
    <col min="7985" max="8199" width="10.21875" style="14"/>
    <col min="8200" max="8200" width="6.44140625" style="14" customWidth="1"/>
    <col min="8201" max="8201" width="36" style="14" customWidth="1"/>
    <col min="8202" max="8202" width="1.5546875" style="14" customWidth="1"/>
    <col min="8203" max="8203" width="31" style="14" customWidth="1"/>
    <col min="8204" max="8204" width="30.44140625" style="14" customWidth="1"/>
    <col min="8205" max="8205" width="31.44140625" style="14" customWidth="1"/>
    <col min="8206" max="8206" width="29.77734375" style="14" customWidth="1"/>
    <col min="8207" max="8235" width="0" style="14" hidden="1" customWidth="1"/>
    <col min="8236" max="8236" width="15.77734375" style="14" bestFit="1" customWidth="1"/>
    <col min="8237" max="8239" width="20" style="14" customWidth="1"/>
    <col min="8240" max="8240" width="11.44140625" style="14" bestFit="1" customWidth="1"/>
    <col min="8241" max="8455" width="10.21875" style="14"/>
    <col min="8456" max="8456" width="6.44140625" style="14" customWidth="1"/>
    <col min="8457" max="8457" width="36" style="14" customWidth="1"/>
    <col min="8458" max="8458" width="1.5546875" style="14" customWidth="1"/>
    <col min="8459" max="8459" width="31" style="14" customWidth="1"/>
    <col min="8460" max="8460" width="30.44140625" style="14" customWidth="1"/>
    <col min="8461" max="8461" width="31.44140625" style="14" customWidth="1"/>
    <col min="8462" max="8462" width="29.77734375" style="14" customWidth="1"/>
    <col min="8463" max="8491" width="0" style="14" hidden="1" customWidth="1"/>
    <col min="8492" max="8492" width="15.77734375" style="14" bestFit="1" customWidth="1"/>
    <col min="8493" max="8495" width="20" style="14" customWidth="1"/>
    <col min="8496" max="8496" width="11.44140625" style="14" bestFit="1" customWidth="1"/>
    <col min="8497" max="8711" width="10.21875" style="14"/>
    <col min="8712" max="8712" width="6.44140625" style="14" customWidth="1"/>
    <col min="8713" max="8713" width="36" style="14" customWidth="1"/>
    <col min="8714" max="8714" width="1.5546875" style="14" customWidth="1"/>
    <col min="8715" max="8715" width="31" style="14" customWidth="1"/>
    <col min="8716" max="8716" width="30.44140625" style="14" customWidth="1"/>
    <col min="8717" max="8717" width="31.44140625" style="14" customWidth="1"/>
    <col min="8718" max="8718" width="29.77734375" style="14" customWidth="1"/>
    <col min="8719" max="8747" width="0" style="14" hidden="1" customWidth="1"/>
    <col min="8748" max="8748" width="15.77734375" style="14" bestFit="1" customWidth="1"/>
    <col min="8749" max="8751" width="20" style="14" customWidth="1"/>
    <col min="8752" max="8752" width="11.44140625" style="14" bestFit="1" customWidth="1"/>
    <col min="8753" max="8967" width="10.21875" style="14"/>
    <col min="8968" max="8968" width="6.44140625" style="14" customWidth="1"/>
    <col min="8969" max="8969" width="36" style="14" customWidth="1"/>
    <col min="8970" max="8970" width="1.5546875" style="14" customWidth="1"/>
    <col min="8971" max="8971" width="31" style="14" customWidth="1"/>
    <col min="8972" max="8972" width="30.44140625" style="14" customWidth="1"/>
    <col min="8973" max="8973" width="31.44140625" style="14" customWidth="1"/>
    <col min="8974" max="8974" width="29.77734375" style="14" customWidth="1"/>
    <col min="8975" max="9003" width="0" style="14" hidden="1" customWidth="1"/>
    <col min="9004" max="9004" width="15.77734375" style="14" bestFit="1" customWidth="1"/>
    <col min="9005" max="9007" width="20" style="14" customWidth="1"/>
    <col min="9008" max="9008" width="11.44140625" style="14" bestFit="1" customWidth="1"/>
    <col min="9009" max="9223" width="10.21875" style="14"/>
    <col min="9224" max="9224" width="6.44140625" style="14" customWidth="1"/>
    <col min="9225" max="9225" width="36" style="14" customWidth="1"/>
    <col min="9226" max="9226" width="1.5546875" style="14" customWidth="1"/>
    <col min="9227" max="9227" width="31" style="14" customWidth="1"/>
    <col min="9228" max="9228" width="30.44140625" style="14" customWidth="1"/>
    <col min="9229" max="9229" width="31.44140625" style="14" customWidth="1"/>
    <col min="9230" max="9230" width="29.77734375" style="14" customWidth="1"/>
    <col min="9231" max="9259" width="0" style="14" hidden="1" customWidth="1"/>
    <col min="9260" max="9260" width="15.77734375" style="14" bestFit="1" customWidth="1"/>
    <col min="9261" max="9263" width="20" style="14" customWidth="1"/>
    <col min="9264" max="9264" width="11.44140625" style="14" bestFit="1" customWidth="1"/>
    <col min="9265" max="9479" width="10.21875" style="14"/>
    <col min="9480" max="9480" width="6.44140625" style="14" customWidth="1"/>
    <col min="9481" max="9481" width="36" style="14" customWidth="1"/>
    <col min="9482" max="9482" width="1.5546875" style="14" customWidth="1"/>
    <col min="9483" max="9483" width="31" style="14" customWidth="1"/>
    <col min="9484" max="9484" width="30.44140625" style="14" customWidth="1"/>
    <col min="9485" max="9485" width="31.44140625" style="14" customWidth="1"/>
    <col min="9486" max="9486" width="29.77734375" style="14" customWidth="1"/>
    <col min="9487" max="9515" width="0" style="14" hidden="1" customWidth="1"/>
    <col min="9516" max="9516" width="15.77734375" style="14" bestFit="1" customWidth="1"/>
    <col min="9517" max="9519" width="20" style="14" customWidth="1"/>
    <col min="9520" max="9520" width="11.44140625" style="14" bestFit="1" customWidth="1"/>
    <col min="9521" max="9735" width="10.21875" style="14"/>
    <col min="9736" max="9736" width="6.44140625" style="14" customWidth="1"/>
    <col min="9737" max="9737" width="36" style="14" customWidth="1"/>
    <col min="9738" max="9738" width="1.5546875" style="14" customWidth="1"/>
    <col min="9739" max="9739" width="31" style="14" customWidth="1"/>
    <col min="9740" max="9740" width="30.44140625" style="14" customWidth="1"/>
    <col min="9741" max="9741" width="31.44140625" style="14" customWidth="1"/>
    <col min="9742" max="9742" width="29.77734375" style="14" customWidth="1"/>
    <col min="9743" max="9771" width="0" style="14" hidden="1" customWidth="1"/>
    <col min="9772" max="9772" width="15.77734375" style="14" bestFit="1" customWidth="1"/>
    <col min="9773" max="9775" width="20" style="14" customWidth="1"/>
    <col min="9776" max="9776" width="11.44140625" style="14" bestFit="1" customWidth="1"/>
    <col min="9777" max="9991" width="10.21875" style="14"/>
    <col min="9992" max="9992" width="6.44140625" style="14" customWidth="1"/>
    <col min="9993" max="9993" width="36" style="14" customWidth="1"/>
    <col min="9994" max="9994" width="1.5546875" style="14" customWidth="1"/>
    <col min="9995" max="9995" width="31" style="14" customWidth="1"/>
    <col min="9996" max="9996" width="30.44140625" style="14" customWidth="1"/>
    <col min="9997" max="9997" width="31.44140625" style="14" customWidth="1"/>
    <col min="9998" max="9998" width="29.77734375" style="14" customWidth="1"/>
    <col min="9999" max="10027" width="0" style="14" hidden="1" customWidth="1"/>
    <col min="10028" max="10028" width="15.77734375" style="14" bestFit="1" customWidth="1"/>
    <col min="10029" max="10031" width="20" style="14" customWidth="1"/>
    <col min="10032" max="10032" width="11.44140625" style="14" bestFit="1" customWidth="1"/>
    <col min="10033" max="10247" width="10.21875" style="14"/>
    <col min="10248" max="10248" width="6.44140625" style="14" customWidth="1"/>
    <col min="10249" max="10249" width="36" style="14" customWidth="1"/>
    <col min="10250" max="10250" width="1.5546875" style="14" customWidth="1"/>
    <col min="10251" max="10251" width="31" style="14" customWidth="1"/>
    <col min="10252" max="10252" width="30.44140625" style="14" customWidth="1"/>
    <col min="10253" max="10253" width="31.44140625" style="14" customWidth="1"/>
    <col min="10254" max="10254" width="29.77734375" style="14" customWidth="1"/>
    <col min="10255" max="10283" width="0" style="14" hidden="1" customWidth="1"/>
    <col min="10284" max="10284" width="15.77734375" style="14" bestFit="1" customWidth="1"/>
    <col min="10285" max="10287" width="20" style="14" customWidth="1"/>
    <col min="10288" max="10288" width="11.44140625" style="14" bestFit="1" customWidth="1"/>
    <col min="10289" max="10503" width="10.21875" style="14"/>
    <col min="10504" max="10504" width="6.44140625" style="14" customWidth="1"/>
    <col min="10505" max="10505" width="36" style="14" customWidth="1"/>
    <col min="10506" max="10506" width="1.5546875" style="14" customWidth="1"/>
    <col min="10507" max="10507" width="31" style="14" customWidth="1"/>
    <col min="10508" max="10508" width="30.44140625" style="14" customWidth="1"/>
    <col min="10509" max="10509" width="31.44140625" style="14" customWidth="1"/>
    <col min="10510" max="10510" width="29.77734375" style="14" customWidth="1"/>
    <col min="10511" max="10539" width="0" style="14" hidden="1" customWidth="1"/>
    <col min="10540" max="10540" width="15.77734375" style="14" bestFit="1" customWidth="1"/>
    <col min="10541" max="10543" width="20" style="14" customWidth="1"/>
    <col min="10544" max="10544" width="11.44140625" style="14" bestFit="1" customWidth="1"/>
    <col min="10545" max="10759" width="10.21875" style="14"/>
    <col min="10760" max="10760" width="6.44140625" style="14" customWidth="1"/>
    <col min="10761" max="10761" width="36" style="14" customWidth="1"/>
    <col min="10762" max="10762" width="1.5546875" style="14" customWidth="1"/>
    <col min="10763" max="10763" width="31" style="14" customWidth="1"/>
    <col min="10764" max="10764" width="30.44140625" style="14" customWidth="1"/>
    <col min="10765" max="10765" width="31.44140625" style="14" customWidth="1"/>
    <col min="10766" max="10766" width="29.77734375" style="14" customWidth="1"/>
    <col min="10767" max="10795" width="0" style="14" hidden="1" customWidth="1"/>
    <col min="10796" max="10796" width="15.77734375" style="14" bestFit="1" customWidth="1"/>
    <col min="10797" max="10799" width="20" style="14" customWidth="1"/>
    <col min="10800" max="10800" width="11.44140625" style="14" bestFit="1" customWidth="1"/>
    <col min="10801" max="11015" width="10.21875" style="14"/>
    <col min="11016" max="11016" width="6.44140625" style="14" customWidth="1"/>
    <col min="11017" max="11017" width="36" style="14" customWidth="1"/>
    <col min="11018" max="11018" width="1.5546875" style="14" customWidth="1"/>
    <col min="11019" max="11019" width="31" style="14" customWidth="1"/>
    <col min="11020" max="11020" width="30.44140625" style="14" customWidth="1"/>
    <col min="11021" max="11021" width="31.44140625" style="14" customWidth="1"/>
    <col min="11022" max="11022" width="29.77734375" style="14" customWidth="1"/>
    <col min="11023" max="11051" width="0" style="14" hidden="1" customWidth="1"/>
    <col min="11052" max="11052" width="15.77734375" style="14" bestFit="1" customWidth="1"/>
    <col min="11053" max="11055" width="20" style="14" customWidth="1"/>
    <col min="11056" max="11056" width="11.44140625" style="14" bestFit="1" customWidth="1"/>
    <col min="11057" max="11271" width="10.21875" style="14"/>
    <col min="11272" max="11272" width="6.44140625" style="14" customWidth="1"/>
    <col min="11273" max="11273" width="36" style="14" customWidth="1"/>
    <col min="11274" max="11274" width="1.5546875" style="14" customWidth="1"/>
    <col min="11275" max="11275" width="31" style="14" customWidth="1"/>
    <col min="11276" max="11276" width="30.44140625" style="14" customWidth="1"/>
    <col min="11277" max="11277" width="31.44140625" style="14" customWidth="1"/>
    <col min="11278" max="11278" width="29.77734375" style="14" customWidth="1"/>
    <col min="11279" max="11307" width="0" style="14" hidden="1" customWidth="1"/>
    <col min="11308" max="11308" width="15.77734375" style="14" bestFit="1" customWidth="1"/>
    <col min="11309" max="11311" width="20" style="14" customWidth="1"/>
    <col min="11312" max="11312" width="11.44140625" style="14" bestFit="1" customWidth="1"/>
    <col min="11313" max="11527" width="10.21875" style="14"/>
    <col min="11528" max="11528" width="6.44140625" style="14" customWidth="1"/>
    <col min="11529" max="11529" width="36" style="14" customWidth="1"/>
    <col min="11530" max="11530" width="1.5546875" style="14" customWidth="1"/>
    <col min="11531" max="11531" width="31" style="14" customWidth="1"/>
    <col min="11532" max="11532" width="30.44140625" style="14" customWidth="1"/>
    <col min="11533" max="11533" width="31.44140625" style="14" customWidth="1"/>
    <col min="11534" max="11534" width="29.77734375" style="14" customWidth="1"/>
    <col min="11535" max="11563" width="0" style="14" hidden="1" customWidth="1"/>
    <col min="11564" max="11564" width="15.77734375" style="14" bestFit="1" customWidth="1"/>
    <col min="11565" max="11567" width="20" style="14" customWidth="1"/>
    <col min="11568" max="11568" width="11.44140625" style="14" bestFit="1" customWidth="1"/>
    <col min="11569" max="11783" width="10.21875" style="14"/>
    <col min="11784" max="11784" width="6.44140625" style="14" customWidth="1"/>
    <col min="11785" max="11785" width="36" style="14" customWidth="1"/>
    <col min="11786" max="11786" width="1.5546875" style="14" customWidth="1"/>
    <col min="11787" max="11787" width="31" style="14" customWidth="1"/>
    <col min="11788" max="11788" width="30.44140625" style="14" customWidth="1"/>
    <col min="11789" max="11789" width="31.44140625" style="14" customWidth="1"/>
    <col min="11790" max="11790" width="29.77734375" style="14" customWidth="1"/>
    <col min="11791" max="11819" width="0" style="14" hidden="1" customWidth="1"/>
    <col min="11820" max="11820" width="15.77734375" style="14" bestFit="1" customWidth="1"/>
    <col min="11821" max="11823" width="20" style="14" customWidth="1"/>
    <col min="11824" max="11824" width="11.44140625" style="14" bestFit="1" customWidth="1"/>
    <col min="11825" max="12039" width="10.21875" style="14"/>
    <col min="12040" max="12040" width="6.44140625" style="14" customWidth="1"/>
    <col min="12041" max="12041" width="36" style="14" customWidth="1"/>
    <col min="12042" max="12042" width="1.5546875" style="14" customWidth="1"/>
    <col min="12043" max="12043" width="31" style="14" customWidth="1"/>
    <col min="12044" max="12044" width="30.44140625" style="14" customWidth="1"/>
    <col min="12045" max="12045" width="31.44140625" style="14" customWidth="1"/>
    <col min="12046" max="12046" width="29.77734375" style="14" customWidth="1"/>
    <col min="12047" max="12075" width="0" style="14" hidden="1" customWidth="1"/>
    <col min="12076" max="12076" width="15.77734375" style="14" bestFit="1" customWidth="1"/>
    <col min="12077" max="12079" width="20" style="14" customWidth="1"/>
    <col min="12080" max="12080" width="11.44140625" style="14" bestFit="1" customWidth="1"/>
    <col min="12081" max="12295" width="10.21875" style="14"/>
    <col min="12296" max="12296" width="6.44140625" style="14" customWidth="1"/>
    <col min="12297" max="12297" width="36" style="14" customWidth="1"/>
    <col min="12298" max="12298" width="1.5546875" style="14" customWidth="1"/>
    <col min="12299" max="12299" width="31" style="14" customWidth="1"/>
    <col min="12300" max="12300" width="30.44140625" style="14" customWidth="1"/>
    <col min="12301" max="12301" width="31.44140625" style="14" customWidth="1"/>
    <col min="12302" max="12302" width="29.77734375" style="14" customWidth="1"/>
    <col min="12303" max="12331" width="0" style="14" hidden="1" customWidth="1"/>
    <col min="12332" max="12332" width="15.77734375" style="14" bestFit="1" customWidth="1"/>
    <col min="12333" max="12335" width="20" style="14" customWidth="1"/>
    <col min="12336" max="12336" width="11.44140625" style="14" bestFit="1" customWidth="1"/>
    <col min="12337" max="12551" width="10.21875" style="14"/>
    <col min="12552" max="12552" width="6.44140625" style="14" customWidth="1"/>
    <col min="12553" max="12553" width="36" style="14" customWidth="1"/>
    <col min="12554" max="12554" width="1.5546875" style="14" customWidth="1"/>
    <col min="12555" max="12555" width="31" style="14" customWidth="1"/>
    <col min="12556" max="12556" width="30.44140625" style="14" customWidth="1"/>
    <col min="12557" max="12557" width="31.44140625" style="14" customWidth="1"/>
    <col min="12558" max="12558" width="29.77734375" style="14" customWidth="1"/>
    <col min="12559" max="12587" width="0" style="14" hidden="1" customWidth="1"/>
    <col min="12588" max="12588" width="15.77734375" style="14" bestFit="1" customWidth="1"/>
    <col min="12589" max="12591" width="20" style="14" customWidth="1"/>
    <col min="12592" max="12592" width="11.44140625" style="14" bestFit="1" customWidth="1"/>
    <col min="12593" max="12807" width="10.21875" style="14"/>
    <col min="12808" max="12808" width="6.44140625" style="14" customWidth="1"/>
    <col min="12809" max="12809" width="36" style="14" customWidth="1"/>
    <col min="12810" max="12810" width="1.5546875" style="14" customWidth="1"/>
    <col min="12811" max="12811" width="31" style="14" customWidth="1"/>
    <col min="12812" max="12812" width="30.44140625" style="14" customWidth="1"/>
    <col min="12813" max="12813" width="31.44140625" style="14" customWidth="1"/>
    <col min="12814" max="12814" width="29.77734375" style="14" customWidth="1"/>
    <col min="12815" max="12843" width="0" style="14" hidden="1" customWidth="1"/>
    <col min="12844" max="12844" width="15.77734375" style="14" bestFit="1" customWidth="1"/>
    <col min="12845" max="12847" width="20" style="14" customWidth="1"/>
    <col min="12848" max="12848" width="11.44140625" style="14" bestFit="1" customWidth="1"/>
    <col min="12849" max="13063" width="10.21875" style="14"/>
    <col min="13064" max="13064" width="6.44140625" style="14" customWidth="1"/>
    <col min="13065" max="13065" width="36" style="14" customWidth="1"/>
    <col min="13066" max="13066" width="1.5546875" style="14" customWidth="1"/>
    <col min="13067" max="13067" width="31" style="14" customWidth="1"/>
    <col min="13068" max="13068" width="30.44140625" style="14" customWidth="1"/>
    <col min="13069" max="13069" width="31.44140625" style="14" customWidth="1"/>
    <col min="13070" max="13070" width="29.77734375" style="14" customWidth="1"/>
    <col min="13071" max="13099" width="0" style="14" hidden="1" customWidth="1"/>
    <col min="13100" max="13100" width="15.77734375" style="14" bestFit="1" customWidth="1"/>
    <col min="13101" max="13103" width="20" style="14" customWidth="1"/>
    <col min="13104" max="13104" width="11.44140625" style="14" bestFit="1" customWidth="1"/>
    <col min="13105" max="13319" width="10.21875" style="14"/>
    <col min="13320" max="13320" width="6.44140625" style="14" customWidth="1"/>
    <col min="13321" max="13321" width="36" style="14" customWidth="1"/>
    <col min="13322" max="13322" width="1.5546875" style="14" customWidth="1"/>
    <col min="13323" max="13323" width="31" style="14" customWidth="1"/>
    <col min="13324" max="13324" width="30.44140625" style="14" customWidth="1"/>
    <col min="13325" max="13325" width="31.44140625" style="14" customWidth="1"/>
    <col min="13326" max="13326" width="29.77734375" style="14" customWidth="1"/>
    <col min="13327" max="13355" width="0" style="14" hidden="1" customWidth="1"/>
    <col min="13356" max="13356" width="15.77734375" style="14" bestFit="1" customWidth="1"/>
    <col min="13357" max="13359" width="20" style="14" customWidth="1"/>
    <col min="13360" max="13360" width="11.44140625" style="14" bestFit="1" customWidth="1"/>
    <col min="13361" max="13575" width="10.21875" style="14"/>
    <col min="13576" max="13576" width="6.44140625" style="14" customWidth="1"/>
    <col min="13577" max="13577" width="36" style="14" customWidth="1"/>
    <col min="13578" max="13578" width="1.5546875" style="14" customWidth="1"/>
    <col min="13579" max="13579" width="31" style="14" customWidth="1"/>
    <col min="13580" max="13580" width="30.44140625" style="14" customWidth="1"/>
    <col min="13581" max="13581" width="31.44140625" style="14" customWidth="1"/>
    <col min="13582" max="13582" width="29.77734375" style="14" customWidth="1"/>
    <col min="13583" max="13611" width="0" style="14" hidden="1" customWidth="1"/>
    <col min="13612" max="13612" width="15.77734375" style="14" bestFit="1" customWidth="1"/>
    <col min="13613" max="13615" width="20" style="14" customWidth="1"/>
    <col min="13616" max="13616" width="11.44140625" style="14" bestFit="1" customWidth="1"/>
    <col min="13617" max="13831" width="10.21875" style="14"/>
    <col min="13832" max="13832" width="6.44140625" style="14" customWidth="1"/>
    <col min="13833" max="13833" width="36" style="14" customWidth="1"/>
    <col min="13834" max="13834" width="1.5546875" style="14" customWidth="1"/>
    <col min="13835" max="13835" width="31" style="14" customWidth="1"/>
    <col min="13836" max="13836" width="30.44140625" style="14" customWidth="1"/>
    <col min="13837" max="13837" width="31.44140625" style="14" customWidth="1"/>
    <col min="13838" max="13838" width="29.77734375" style="14" customWidth="1"/>
    <col min="13839" max="13867" width="0" style="14" hidden="1" customWidth="1"/>
    <col min="13868" max="13868" width="15.77734375" style="14" bestFit="1" customWidth="1"/>
    <col min="13869" max="13871" width="20" style="14" customWidth="1"/>
    <col min="13872" max="13872" width="11.44140625" style="14" bestFit="1" customWidth="1"/>
    <col min="13873" max="14087" width="10.21875" style="14"/>
    <col min="14088" max="14088" width="6.44140625" style="14" customWidth="1"/>
    <col min="14089" max="14089" width="36" style="14" customWidth="1"/>
    <col min="14090" max="14090" width="1.5546875" style="14" customWidth="1"/>
    <col min="14091" max="14091" width="31" style="14" customWidth="1"/>
    <col min="14092" max="14092" width="30.44140625" style="14" customWidth="1"/>
    <col min="14093" max="14093" width="31.44140625" style="14" customWidth="1"/>
    <col min="14094" max="14094" width="29.77734375" style="14" customWidth="1"/>
    <col min="14095" max="14123" width="0" style="14" hidden="1" customWidth="1"/>
    <col min="14124" max="14124" width="15.77734375" style="14" bestFit="1" customWidth="1"/>
    <col min="14125" max="14127" width="20" style="14" customWidth="1"/>
    <col min="14128" max="14128" width="11.44140625" style="14" bestFit="1" customWidth="1"/>
    <col min="14129" max="14343" width="10.21875" style="14"/>
    <col min="14344" max="14344" width="6.44140625" style="14" customWidth="1"/>
    <col min="14345" max="14345" width="36" style="14" customWidth="1"/>
    <col min="14346" max="14346" width="1.5546875" style="14" customWidth="1"/>
    <col min="14347" max="14347" width="31" style="14" customWidth="1"/>
    <col min="14348" max="14348" width="30.44140625" style="14" customWidth="1"/>
    <col min="14349" max="14349" width="31.44140625" style="14" customWidth="1"/>
    <col min="14350" max="14350" width="29.77734375" style="14" customWidth="1"/>
    <col min="14351" max="14379" width="0" style="14" hidden="1" customWidth="1"/>
    <col min="14380" max="14380" width="15.77734375" style="14" bestFit="1" customWidth="1"/>
    <col min="14381" max="14383" width="20" style="14" customWidth="1"/>
    <col min="14384" max="14384" width="11.44140625" style="14" bestFit="1" customWidth="1"/>
    <col min="14385" max="14599" width="10.21875" style="14"/>
    <col min="14600" max="14600" width="6.44140625" style="14" customWidth="1"/>
    <col min="14601" max="14601" width="36" style="14" customWidth="1"/>
    <col min="14602" max="14602" width="1.5546875" style="14" customWidth="1"/>
    <col min="14603" max="14603" width="31" style="14" customWidth="1"/>
    <col min="14604" max="14604" width="30.44140625" style="14" customWidth="1"/>
    <col min="14605" max="14605" width="31.44140625" style="14" customWidth="1"/>
    <col min="14606" max="14606" width="29.77734375" style="14" customWidth="1"/>
    <col min="14607" max="14635" width="0" style="14" hidden="1" customWidth="1"/>
    <col min="14636" max="14636" width="15.77734375" style="14" bestFit="1" customWidth="1"/>
    <col min="14637" max="14639" width="20" style="14" customWidth="1"/>
    <col min="14640" max="14640" width="11.44140625" style="14" bestFit="1" customWidth="1"/>
    <col min="14641" max="14855" width="10.21875" style="14"/>
    <col min="14856" max="14856" width="6.44140625" style="14" customWidth="1"/>
    <col min="14857" max="14857" width="36" style="14" customWidth="1"/>
    <col min="14858" max="14858" width="1.5546875" style="14" customWidth="1"/>
    <col min="14859" max="14859" width="31" style="14" customWidth="1"/>
    <col min="14860" max="14860" width="30.44140625" style="14" customWidth="1"/>
    <col min="14861" max="14861" width="31.44140625" style="14" customWidth="1"/>
    <col min="14862" max="14862" width="29.77734375" style="14" customWidth="1"/>
    <col min="14863" max="14891" width="0" style="14" hidden="1" customWidth="1"/>
    <col min="14892" max="14892" width="15.77734375" style="14" bestFit="1" customWidth="1"/>
    <col min="14893" max="14895" width="20" style="14" customWidth="1"/>
    <col min="14896" max="14896" width="11.44140625" style="14" bestFit="1" customWidth="1"/>
    <col min="14897" max="15111" width="10.21875" style="14"/>
    <col min="15112" max="15112" width="6.44140625" style="14" customWidth="1"/>
    <col min="15113" max="15113" width="36" style="14" customWidth="1"/>
    <col min="15114" max="15114" width="1.5546875" style="14" customWidth="1"/>
    <col min="15115" max="15115" width="31" style="14" customWidth="1"/>
    <col min="15116" max="15116" width="30.44140625" style="14" customWidth="1"/>
    <col min="15117" max="15117" width="31.44140625" style="14" customWidth="1"/>
    <col min="15118" max="15118" width="29.77734375" style="14" customWidth="1"/>
    <col min="15119" max="15147" width="0" style="14" hidden="1" customWidth="1"/>
    <col min="15148" max="15148" width="15.77734375" style="14" bestFit="1" customWidth="1"/>
    <col min="15149" max="15151" width="20" style="14" customWidth="1"/>
    <col min="15152" max="15152" width="11.44140625" style="14" bestFit="1" customWidth="1"/>
    <col min="15153" max="15367" width="10.21875" style="14"/>
    <col min="15368" max="15368" width="6.44140625" style="14" customWidth="1"/>
    <col min="15369" max="15369" width="36" style="14" customWidth="1"/>
    <col min="15370" max="15370" width="1.5546875" style="14" customWidth="1"/>
    <col min="15371" max="15371" width="31" style="14" customWidth="1"/>
    <col min="15372" max="15372" width="30.44140625" style="14" customWidth="1"/>
    <col min="15373" max="15373" width="31.44140625" style="14" customWidth="1"/>
    <col min="15374" max="15374" width="29.77734375" style="14" customWidth="1"/>
    <col min="15375" max="15403" width="0" style="14" hidden="1" customWidth="1"/>
    <col min="15404" max="15404" width="15.77734375" style="14" bestFit="1" customWidth="1"/>
    <col min="15405" max="15407" width="20" style="14" customWidth="1"/>
    <col min="15408" max="15408" width="11.44140625" style="14" bestFit="1" customWidth="1"/>
    <col min="15409" max="15623" width="10.21875" style="14"/>
    <col min="15624" max="15624" width="6.44140625" style="14" customWidth="1"/>
    <col min="15625" max="15625" width="36" style="14" customWidth="1"/>
    <col min="15626" max="15626" width="1.5546875" style="14" customWidth="1"/>
    <col min="15627" max="15627" width="31" style="14" customWidth="1"/>
    <col min="15628" max="15628" width="30.44140625" style="14" customWidth="1"/>
    <col min="15629" max="15629" width="31.44140625" style="14" customWidth="1"/>
    <col min="15630" max="15630" width="29.77734375" style="14" customWidth="1"/>
    <col min="15631" max="15659" width="0" style="14" hidden="1" customWidth="1"/>
    <col min="15660" max="15660" width="15.77734375" style="14" bestFit="1" customWidth="1"/>
    <col min="15661" max="15663" width="20" style="14" customWidth="1"/>
    <col min="15664" max="15664" width="11.44140625" style="14" bestFit="1" customWidth="1"/>
    <col min="15665" max="15879" width="10.21875" style="14"/>
    <col min="15880" max="15880" width="6.44140625" style="14" customWidth="1"/>
    <col min="15881" max="15881" width="36" style="14" customWidth="1"/>
    <col min="15882" max="15882" width="1.5546875" style="14" customWidth="1"/>
    <col min="15883" max="15883" width="31" style="14" customWidth="1"/>
    <col min="15884" max="15884" width="30.44140625" style="14" customWidth="1"/>
    <col min="15885" max="15885" width="31.44140625" style="14" customWidth="1"/>
    <col min="15886" max="15886" width="29.77734375" style="14" customWidth="1"/>
    <col min="15887" max="15915" width="0" style="14" hidden="1" customWidth="1"/>
    <col min="15916" max="15916" width="15.77734375" style="14" bestFit="1" customWidth="1"/>
    <col min="15917" max="15919" width="20" style="14" customWidth="1"/>
    <col min="15920" max="15920" width="11.44140625" style="14" bestFit="1" customWidth="1"/>
    <col min="15921" max="16384" width="10.21875" style="14"/>
  </cols>
  <sheetData>
    <row r="1" spans="1:10" ht="22.5" hidden="1" customHeight="1" x14ac:dyDescent="0.3">
      <c r="A1" s="11"/>
      <c r="B1" s="12"/>
      <c r="C1" s="13"/>
      <c r="G1" s="15"/>
    </row>
    <row r="2" spans="1:10" ht="11.25" customHeight="1" x14ac:dyDescent="0.3">
      <c r="A2" s="11"/>
      <c r="B2" s="12"/>
      <c r="C2" s="13"/>
      <c r="G2" s="15"/>
    </row>
    <row r="3" spans="1:10" s="19" customFormat="1" ht="18" x14ac:dyDescent="0.3">
      <c r="A3" s="201" t="s">
        <v>34</v>
      </c>
      <c r="B3" s="201"/>
      <c r="C3" s="201"/>
      <c r="D3" s="201"/>
      <c r="E3" s="201"/>
      <c r="F3" s="201"/>
      <c r="G3" s="201"/>
      <c r="H3" s="17"/>
      <c r="I3" s="18"/>
      <c r="J3" s="17"/>
    </row>
    <row r="4" spans="1:10" s="20" customFormat="1" ht="22.5" customHeight="1" x14ac:dyDescent="0.3">
      <c r="A4" s="202"/>
      <c r="B4" s="202"/>
      <c r="C4" s="202"/>
      <c r="D4" s="202"/>
      <c r="E4" s="202"/>
      <c r="F4" s="202"/>
      <c r="G4" s="202"/>
      <c r="H4" s="14"/>
      <c r="I4" s="16"/>
      <c r="J4" s="14"/>
    </row>
    <row r="5" spans="1:10" x14ac:dyDescent="0.3">
      <c r="A5" s="156" t="s">
        <v>0</v>
      </c>
      <c r="B5" s="156"/>
      <c r="C5" s="156"/>
      <c r="D5" s="156"/>
      <c r="E5" s="156"/>
      <c r="F5" s="156"/>
      <c r="G5" s="156"/>
    </row>
    <row r="6" spans="1:10" ht="31.8" customHeight="1" x14ac:dyDescent="0.3">
      <c r="A6" s="203" t="s">
        <v>171</v>
      </c>
      <c r="B6" s="203"/>
      <c r="C6" s="203"/>
      <c r="D6" s="203"/>
      <c r="E6" s="203"/>
      <c r="F6" s="203"/>
      <c r="G6" s="203"/>
    </row>
    <row r="7" spans="1:10" ht="37.35" customHeight="1" x14ac:dyDescent="0.3">
      <c r="A7" s="173" t="s">
        <v>143</v>
      </c>
      <c r="B7" s="173"/>
      <c r="C7" s="173"/>
      <c r="D7" s="173"/>
      <c r="E7" s="173"/>
      <c r="F7" s="173"/>
      <c r="G7" s="173"/>
    </row>
    <row r="8" spans="1:10" ht="21.75" customHeight="1" x14ac:dyDescent="0.3">
      <c r="A8" s="156" t="s">
        <v>1</v>
      </c>
      <c r="B8" s="156"/>
      <c r="C8" s="156"/>
      <c r="D8" s="156"/>
      <c r="E8" s="156"/>
      <c r="F8" s="156"/>
      <c r="G8" s="156"/>
    </row>
    <row r="9" spans="1:10" ht="21.75" customHeight="1" x14ac:dyDescent="0.3">
      <c r="A9" s="2">
        <v>1</v>
      </c>
      <c r="B9" s="198" t="s">
        <v>173</v>
      </c>
      <c r="C9" s="156"/>
      <c r="D9" s="156"/>
      <c r="E9" s="156"/>
      <c r="F9" s="156"/>
      <c r="G9" s="1"/>
    </row>
    <row r="10" spans="1:10" x14ac:dyDescent="0.3">
      <c r="A10" s="2" t="s">
        <v>2</v>
      </c>
      <c r="B10" s="156" t="s">
        <v>3</v>
      </c>
      <c r="C10" s="156"/>
      <c r="D10" s="156"/>
      <c r="E10" s="156"/>
      <c r="F10" s="156"/>
      <c r="G10" s="1"/>
    </row>
    <row r="11" spans="1:10" x14ac:dyDescent="0.3">
      <c r="A11" s="3" t="s">
        <v>4</v>
      </c>
      <c r="B11" s="4" t="s">
        <v>5</v>
      </c>
      <c r="C11" s="3" t="s">
        <v>6</v>
      </c>
      <c r="D11" s="199" t="s">
        <v>172</v>
      </c>
      <c r="E11" s="199"/>
      <c r="F11" s="199"/>
      <c r="G11" s="4"/>
    </row>
    <row r="12" spans="1:10" x14ac:dyDescent="0.3">
      <c r="A12" s="3" t="s">
        <v>4</v>
      </c>
      <c r="B12" s="5" t="s">
        <v>7</v>
      </c>
      <c r="C12" s="3" t="s">
        <v>6</v>
      </c>
      <c r="D12" s="200" t="s">
        <v>145</v>
      </c>
      <c r="E12" s="200"/>
      <c r="F12" s="200"/>
      <c r="G12" s="5"/>
    </row>
    <row r="13" spans="1:10" x14ac:dyDescent="0.3">
      <c r="A13" s="3" t="s">
        <v>4</v>
      </c>
      <c r="B13" s="5" t="s">
        <v>8</v>
      </c>
      <c r="C13" s="3" t="s">
        <v>6</v>
      </c>
      <c r="D13" s="200" t="s">
        <v>146</v>
      </c>
      <c r="E13" s="200"/>
      <c r="F13" s="200"/>
      <c r="G13" s="5"/>
    </row>
    <row r="14" spans="1:10" x14ac:dyDescent="0.3">
      <c r="A14" s="3" t="s">
        <v>4</v>
      </c>
      <c r="B14" s="6" t="s">
        <v>9</v>
      </c>
      <c r="C14" s="7" t="s">
        <v>6</v>
      </c>
      <c r="D14" s="196" t="s">
        <v>147</v>
      </c>
      <c r="E14" s="196"/>
      <c r="F14" s="196"/>
      <c r="G14" s="6"/>
    </row>
    <row r="15" spans="1:10" ht="25.2" customHeight="1" x14ac:dyDescent="0.3">
      <c r="A15" s="3" t="s">
        <v>4</v>
      </c>
      <c r="B15" s="6" t="s">
        <v>10</v>
      </c>
      <c r="C15" s="7" t="s">
        <v>6</v>
      </c>
      <c r="D15" s="191" t="s">
        <v>148</v>
      </c>
      <c r="E15" s="197"/>
      <c r="F15" s="197"/>
      <c r="G15" s="6"/>
    </row>
    <row r="16" spans="1:10" x14ac:dyDescent="0.3">
      <c r="A16" s="3" t="s">
        <v>4</v>
      </c>
      <c r="B16" s="6" t="s">
        <v>11</v>
      </c>
      <c r="C16" s="7" t="s">
        <v>6</v>
      </c>
      <c r="D16" s="196" t="s">
        <v>144</v>
      </c>
      <c r="E16" s="196"/>
      <c r="F16" s="196"/>
      <c r="G16" s="6"/>
    </row>
    <row r="17" spans="1:7" x14ac:dyDescent="0.3">
      <c r="A17" s="3" t="s">
        <v>4</v>
      </c>
      <c r="B17" s="6" t="s">
        <v>12</v>
      </c>
      <c r="C17" s="7" t="s">
        <v>6</v>
      </c>
      <c r="D17" s="196" t="s">
        <v>149</v>
      </c>
      <c r="E17" s="196"/>
      <c r="F17" s="196"/>
      <c r="G17" s="6"/>
    </row>
    <row r="18" spans="1:7" x14ac:dyDescent="0.3">
      <c r="A18" s="3" t="s">
        <v>4</v>
      </c>
      <c r="B18" s="6" t="s">
        <v>13</v>
      </c>
      <c r="C18" s="7" t="s">
        <v>6</v>
      </c>
      <c r="D18" s="196" t="s">
        <v>150</v>
      </c>
      <c r="E18" s="196"/>
      <c r="F18" s="196"/>
      <c r="G18" s="6"/>
    </row>
    <row r="19" spans="1:7" x14ac:dyDescent="0.3">
      <c r="A19" s="3" t="s">
        <v>4</v>
      </c>
      <c r="B19" s="6" t="s">
        <v>14</v>
      </c>
      <c r="C19" s="7" t="s">
        <v>6</v>
      </c>
      <c r="D19" s="196" t="s">
        <v>151</v>
      </c>
      <c r="E19" s="196"/>
      <c r="F19" s="196"/>
      <c r="G19" s="6"/>
    </row>
    <row r="20" spans="1:7" x14ac:dyDescent="0.3">
      <c r="A20" s="3" t="s">
        <v>4</v>
      </c>
      <c r="B20" s="6" t="s">
        <v>15</v>
      </c>
      <c r="C20" s="7" t="s">
        <v>6</v>
      </c>
      <c r="D20" s="191" t="s">
        <v>152</v>
      </c>
      <c r="E20" s="197"/>
      <c r="F20" s="197"/>
      <c r="G20" s="6"/>
    </row>
    <row r="21" spans="1:7" x14ac:dyDescent="0.3">
      <c r="A21" s="3" t="s">
        <v>4</v>
      </c>
      <c r="B21" s="6" t="s">
        <v>16</v>
      </c>
      <c r="C21" s="7" t="s">
        <v>6</v>
      </c>
      <c r="D21" s="196" t="s">
        <v>153</v>
      </c>
      <c r="E21" s="196"/>
      <c r="F21" s="196"/>
      <c r="G21" s="6"/>
    </row>
    <row r="22" spans="1:7" x14ac:dyDescent="0.3">
      <c r="A22" s="3" t="s">
        <v>4</v>
      </c>
      <c r="B22" s="6" t="s">
        <v>17</v>
      </c>
      <c r="C22" s="7" t="s">
        <v>6</v>
      </c>
      <c r="D22" s="196" t="s">
        <v>139</v>
      </c>
      <c r="E22" s="196"/>
      <c r="F22" s="196"/>
      <c r="G22" s="6"/>
    </row>
    <row r="23" spans="1:7" x14ac:dyDescent="0.3">
      <c r="A23" s="3" t="s">
        <v>4</v>
      </c>
      <c r="B23" s="6" t="s">
        <v>18</v>
      </c>
      <c r="C23" s="7" t="s">
        <v>6</v>
      </c>
      <c r="D23" s="195" t="s">
        <v>139</v>
      </c>
      <c r="E23" s="195"/>
      <c r="F23" s="195"/>
      <c r="G23" s="6"/>
    </row>
    <row r="24" spans="1:7" x14ac:dyDescent="0.3">
      <c r="A24" s="3" t="s">
        <v>4</v>
      </c>
      <c r="B24" s="6" t="s">
        <v>19</v>
      </c>
      <c r="C24" s="7" t="s">
        <v>6</v>
      </c>
      <c r="D24" s="196" t="s">
        <v>154</v>
      </c>
      <c r="E24" s="196"/>
      <c r="F24" s="196"/>
      <c r="G24" s="6"/>
    </row>
    <row r="25" spans="1:7" x14ac:dyDescent="0.3">
      <c r="A25" s="3" t="s">
        <v>4</v>
      </c>
      <c r="B25" s="6" t="s">
        <v>20</v>
      </c>
      <c r="C25" s="7" t="s">
        <v>6</v>
      </c>
      <c r="D25" s="197" t="s">
        <v>140</v>
      </c>
      <c r="E25" s="197"/>
      <c r="F25" s="197"/>
      <c r="G25" s="6"/>
    </row>
    <row r="26" spans="1:7" x14ac:dyDescent="0.3">
      <c r="A26" s="3" t="s">
        <v>4</v>
      </c>
      <c r="B26" s="6" t="s">
        <v>21</v>
      </c>
      <c r="C26" s="7" t="s">
        <v>6</v>
      </c>
      <c r="D26" s="196" t="s">
        <v>155</v>
      </c>
      <c r="E26" s="196"/>
      <c r="F26" s="196"/>
      <c r="G26" s="6"/>
    </row>
    <row r="27" spans="1:7" hidden="1" x14ac:dyDescent="0.3">
      <c r="A27" s="3" t="s">
        <v>4</v>
      </c>
      <c r="B27" s="6" t="s">
        <v>22</v>
      </c>
      <c r="C27" s="7" t="s">
        <v>6</v>
      </c>
      <c r="D27" s="196"/>
      <c r="E27" s="196"/>
      <c r="F27" s="196"/>
      <c r="G27" s="6"/>
    </row>
    <row r="28" spans="1:7" x14ac:dyDescent="0.3">
      <c r="A28" s="3" t="s">
        <v>4</v>
      </c>
      <c r="B28" s="6" t="s">
        <v>23</v>
      </c>
      <c r="C28" s="7" t="s">
        <v>6</v>
      </c>
      <c r="D28" s="196" t="s">
        <v>156</v>
      </c>
      <c r="E28" s="196"/>
      <c r="F28" s="196"/>
      <c r="G28" s="6"/>
    </row>
    <row r="29" spans="1:7" x14ac:dyDescent="0.3">
      <c r="A29" s="3" t="s">
        <v>4</v>
      </c>
      <c r="B29" s="6" t="s">
        <v>24</v>
      </c>
      <c r="C29" s="7" t="s">
        <v>6</v>
      </c>
      <c r="D29" s="197" t="s">
        <v>141</v>
      </c>
      <c r="E29" s="197"/>
      <c r="F29" s="197"/>
      <c r="G29" s="6"/>
    </row>
    <row r="30" spans="1:7" x14ac:dyDescent="0.3">
      <c r="A30" s="3" t="s">
        <v>4</v>
      </c>
      <c r="B30" s="6" t="s">
        <v>26</v>
      </c>
      <c r="C30" s="7" t="s">
        <v>6</v>
      </c>
      <c r="D30" s="196" t="s">
        <v>157</v>
      </c>
      <c r="E30" s="196"/>
      <c r="F30" s="196"/>
      <c r="G30" s="6"/>
    </row>
    <row r="31" spans="1:7" x14ac:dyDescent="0.3">
      <c r="A31" s="3" t="s">
        <v>4</v>
      </c>
      <c r="B31" s="6" t="s">
        <v>27</v>
      </c>
      <c r="C31" s="7" t="s">
        <v>6</v>
      </c>
      <c r="D31" s="196" t="s">
        <v>142</v>
      </c>
      <c r="E31" s="196"/>
      <c r="F31" s="196"/>
      <c r="G31" s="6"/>
    </row>
    <row r="32" spans="1:7" ht="67.349999999999994" customHeight="1" x14ac:dyDescent="0.3">
      <c r="A32" s="3" t="s">
        <v>4</v>
      </c>
      <c r="B32" s="6" t="s">
        <v>28</v>
      </c>
      <c r="C32" s="7" t="s">
        <v>6</v>
      </c>
      <c r="D32" s="195" t="s">
        <v>158</v>
      </c>
      <c r="E32" s="196"/>
      <c r="F32" s="196"/>
      <c r="G32" s="6"/>
    </row>
    <row r="33" spans="1:10" x14ac:dyDescent="0.3">
      <c r="A33" s="3" t="s">
        <v>4</v>
      </c>
      <c r="B33" s="6" t="s">
        <v>29</v>
      </c>
      <c r="C33" s="7" t="s">
        <v>6</v>
      </c>
      <c r="D33" s="191" t="s">
        <v>159</v>
      </c>
      <c r="E33" s="191"/>
      <c r="F33" s="191"/>
      <c r="G33" s="6"/>
    </row>
    <row r="34" spans="1:10" x14ac:dyDescent="0.3">
      <c r="A34" s="3" t="s">
        <v>4</v>
      </c>
      <c r="B34" s="6" t="s">
        <v>30</v>
      </c>
      <c r="C34" s="7" t="s">
        <v>6</v>
      </c>
      <c r="D34" s="192"/>
      <c r="E34" s="192"/>
      <c r="F34" s="192"/>
      <c r="G34" s="6"/>
    </row>
    <row r="35" spans="1:10" x14ac:dyDescent="0.3">
      <c r="A35" s="8" t="s">
        <v>31</v>
      </c>
      <c r="B35" s="9" t="s">
        <v>32</v>
      </c>
      <c r="C35" s="7" t="s">
        <v>6</v>
      </c>
      <c r="D35" s="193" t="s">
        <v>33</v>
      </c>
      <c r="E35" s="193"/>
      <c r="F35" s="193"/>
      <c r="G35" s="10"/>
    </row>
    <row r="36" spans="1:10" x14ac:dyDescent="0.3">
      <c r="A36" s="3"/>
      <c r="B36" s="4"/>
      <c r="C36" s="7"/>
      <c r="D36" s="21"/>
      <c r="E36" s="21"/>
      <c r="F36" s="21"/>
      <c r="G36" s="10"/>
    </row>
    <row r="37" spans="1:10" ht="21" customHeight="1" x14ac:dyDescent="0.3">
      <c r="A37" s="156" t="s">
        <v>35</v>
      </c>
      <c r="B37" s="156"/>
      <c r="C37" s="156"/>
      <c r="D37" s="156"/>
      <c r="E37" s="156"/>
      <c r="F37" s="156"/>
      <c r="G37" s="156"/>
    </row>
    <row r="38" spans="1:10" s="26" customFormat="1" x14ac:dyDescent="0.3">
      <c r="A38" s="22" t="s">
        <v>36</v>
      </c>
      <c r="B38" s="194" t="s">
        <v>37</v>
      </c>
      <c r="C38" s="194"/>
      <c r="D38" s="194"/>
      <c r="E38" s="194"/>
      <c r="F38" s="194"/>
      <c r="G38" s="194"/>
      <c r="H38" s="23"/>
      <c r="I38" s="24"/>
      <c r="J38" s="25"/>
    </row>
    <row r="39" spans="1:10" s="27" customFormat="1" ht="10.5" customHeight="1" x14ac:dyDescent="0.3">
      <c r="B39" s="14"/>
      <c r="C39" s="28"/>
      <c r="D39" s="14"/>
      <c r="E39" s="14"/>
      <c r="F39" s="14"/>
      <c r="G39" s="29"/>
    </row>
    <row r="40" spans="1:10" s="28" customFormat="1" ht="24.75" customHeight="1" x14ac:dyDescent="0.3">
      <c r="A40" s="30" t="s">
        <v>38</v>
      </c>
      <c r="B40" s="30" t="s">
        <v>39</v>
      </c>
      <c r="C40" s="30"/>
      <c r="D40" s="30" t="s">
        <v>40</v>
      </c>
      <c r="E40" s="30" t="s">
        <v>41</v>
      </c>
      <c r="F40" s="30" t="s">
        <v>42</v>
      </c>
      <c r="G40" s="30" t="s">
        <v>43</v>
      </c>
      <c r="I40" s="31"/>
    </row>
    <row r="41" spans="1:10" ht="21" customHeight="1" x14ac:dyDescent="0.3">
      <c r="A41" s="32">
        <v>1</v>
      </c>
      <c r="B41" s="33" t="s">
        <v>44</v>
      </c>
      <c r="C41" s="34" t="s">
        <v>6</v>
      </c>
      <c r="D41" s="34" t="s">
        <v>45</v>
      </c>
      <c r="E41" s="34" t="s">
        <v>45</v>
      </c>
      <c r="F41" s="34" t="s">
        <v>45</v>
      </c>
      <c r="G41" s="34" t="s">
        <v>45</v>
      </c>
    </row>
    <row r="42" spans="1:10" ht="31.2" x14ac:dyDescent="0.3">
      <c r="A42" s="32">
        <v>2</v>
      </c>
      <c r="B42" s="33" t="s">
        <v>46</v>
      </c>
      <c r="C42" s="34" t="s">
        <v>6</v>
      </c>
      <c r="D42" s="35" t="s">
        <v>170</v>
      </c>
      <c r="E42" s="35" t="str">
        <f t="shared" ref="E42:G45" si="0">D42</f>
        <v xml:space="preserve">Xe ô tô con RANGEROVER AUTOBIOGRAPHY L P400		</v>
      </c>
      <c r="F42" s="35" t="str">
        <f t="shared" si="0"/>
        <v xml:space="preserve">Xe ô tô con RANGEROVER AUTOBIOGRAPHY L P400		</v>
      </c>
      <c r="G42" s="35" t="str">
        <f t="shared" si="0"/>
        <v xml:space="preserve">Xe ô tô con RANGEROVER AUTOBIOGRAPHY L P400		</v>
      </c>
    </row>
    <row r="43" spans="1:10" x14ac:dyDescent="0.3">
      <c r="A43" s="36" t="s">
        <v>4</v>
      </c>
      <c r="B43" s="33" t="s">
        <v>7</v>
      </c>
      <c r="C43" s="34" t="s">
        <v>6</v>
      </c>
      <c r="D43" s="37" t="str">
        <f>D12</f>
        <v>LANDROVER</v>
      </c>
      <c r="E43" s="37" t="str">
        <f t="shared" si="0"/>
        <v>LANDROVER</v>
      </c>
      <c r="F43" s="37" t="str">
        <f t="shared" si="0"/>
        <v>LANDROVER</v>
      </c>
      <c r="G43" s="37" t="str">
        <f t="shared" si="0"/>
        <v>LANDROVER</v>
      </c>
    </row>
    <row r="44" spans="1:10" x14ac:dyDescent="0.3">
      <c r="A44" s="36" t="s">
        <v>4</v>
      </c>
      <c r="B44" s="33" t="s">
        <v>9</v>
      </c>
      <c r="C44" s="34" t="s">
        <v>6</v>
      </c>
      <c r="D44" s="37" t="str">
        <f>D14</f>
        <v>2020</v>
      </c>
      <c r="E44" s="37" t="str">
        <f t="shared" si="0"/>
        <v>2020</v>
      </c>
      <c r="F44" s="37" t="str">
        <f t="shared" si="0"/>
        <v>2020</v>
      </c>
      <c r="G44" s="37" t="str">
        <f t="shared" si="0"/>
        <v>2020</v>
      </c>
    </row>
    <row r="45" spans="1:10" x14ac:dyDescent="0.3">
      <c r="A45" s="36" t="s">
        <v>4</v>
      </c>
      <c r="B45" s="33" t="s">
        <v>47</v>
      </c>
      <c r="C45" s="34" t="s">
        <v>6</v>
      </c>
      <c r="D45" s="37" t="str">
        <f>D13</f>
        <v>Anh</v>
      </c>
      <c r="E45" s="37" t="str">
        <f t="shared" si="0"/>
        <v>Anh</v>
      </c>
      <c r="F45" s="37" t="str">
        <f t="shared" si="0"/>
        <v>Anh</v>
      </c>
      <c r="G45" s="37" t="str">
        <f t="shared" si="0"/>
        <v>Anh</v>
      </c>
    </row>
    <row r="46" spans="1:10" ht="34.049999999999997" customHeight="1" x14ac:dyDescent="0.3">
      <c r="A46" s="32">
        <v>3</v>
      </c>
      <c r="B46" s="33" t="s">
        <v>48</v>
      </c>
      <c r="C46" s="38" t="s">
        <v>6</v>
      </c>
      <c r="D46" s="39"/>
      <c r="E46" s="144" t="s">
        <v>160</v>
      </c>
      <c r="F46" s="141" t="s">
        <v>166</v>
      </c>
      <c r="G46" s="143" t="s">
        <v>168</v>
      </c>
    </row>
    <row r="47" spans="1:10" ht="34.049999999999997" customHeight="1" x14ac:dyDescent="0.3">
      <c r="A47" s="32">
        <v>4</v>
      </c>
      <c r="B47" s="40" t="s">
        <v>49</v>
      </c>
      <c r="C47" s="41" t="s">
        <v>6</v>
      </c>
      <c r="D47" s="42"/>
      <c r="E47" s="142" t="s">
        <v>161</v>
      </c>
      <c r="F47" s="145" t="s">
        <v>167</v>
      </c>
      <c r="G47" s="142" t="s">
        <v>169</v>
      </c>
    </row>
    <row r="48" spans="1:10" s="46" customFormat="1" ht="21" customHeight="1" x14ac:dyDescent="0.3">
      <c r="A48" s="32">
        <v>5</v>
      </c>
      <c r="B48" s="43" t="s">
        <v>50</v>
      </c>
      <c r="C48" s="44" t="s">
        <v>6</v>
      </c>
      <c r="D48" s="45"/>
      <c r="E48" s="45" t="s">
        <v>162</v>
      </c>
      <c r="F48" s="45" t="s">
        <v>162</v>
      </c>
      <c r="G48" s="45" t="s">
        <v>162</v>
      </c>
      <c r="I48" s="16"/>
    </row>
    <row r="49" spans="1:9" s="48" customFormat="1" ht="38.25" customHeight="1" x14ac:dyDescent="0.3">
      <c r="A49" s="32">
        <v>6</v>
      </c>
      <c r="B49" s="47" t="s">
        <v>51</v>
      </c>
      <c r="C49" s="41" t="s">
        <v>6</v>
      </c>
      <c r="D49" s="41" t="s">
        <v>52</v>
      </c>
      <c r="E49" s="41" t="s">
        <v>53</v>
      </c>
      <c r="F49" s="41" t="s">
        <v>53</v>
      </c>
      <c r="G49" s="41" t="s">
        <v>53</v>
      </c>
      <c r="I49" s="49"/>
    </row>
    <row r="50" spans="1:9" ht="21" customHeight="1" x14ac:dyDescent="0.3">
      <c r="A50" s="32">
        <v>7</v>
      </c>
      <c r="B50" s="40" t="s">
        <v>54</v>
      </c>
      <c r="C50" s="41" t="s">
        <v>6</v>
      </c>
      <c r="D50" s="50"/>
      <c r="E50" s="51">
        <v>5850000000</v>
      </c>
      <c r="F50" s="51">
        <v>5800000000</v>
      </c>
      <c r="G50" s="51">
        <v>5650000000</v>
      </c>
    </row>
    <row r="51" spans="1:9" ht="21" customHeight="1" x14ac:dyDescent="0.3">
      <c r="A51" s="32">
        <v>8</v>
      </c>
      <c r="B51" s="40" t="s">
        <v>55</v>
      </c>
      <c r="C51" s="41" t="s">
        <v>6</v>
      </c>
      <c r="D51" s="50"/>
      <c r="E51" s="52" t="s">
        <v>56</v>
      </c>
      <c r="F51" s="52" t="s">
        <v>56</v>
      </c>
      <c r="G51" s="52" t="s">
        <v>56</v>
      </c>
    </row>
    <row r="52" spans="1:9" ht="46.8" x14ac:dyDescent="0.3">
      <c r="A52" s="32">
        <v>9</v>
      </c>
      <c r="B52" s="47" t="s">
        <v>57</v>
      </c>
      <c r="C52" s="41" t="s">
        <v>6</v>
      </c>
      <c r="D52" s="53" t="s">
        <v>58</v>
      </c>
      <c r="E52" s="53" t="s">
        <v>58</v>
      </c>
      <c r="F52" s="53" t="s">
        <v>58</v>
      </c>
      <c r="G52" s="53" t="s">
        <v>58</v>
      </c>
    </row>
    <row r="53" spans="1:9" ht="21.6" hidden="1" customHeight="1" x14ac:dyDescent="0.3">
      <c r="A53" s="54" t="s">
        <v>4</v>
      </c>
      <c r="B53" s="47" t="s">
        <v>59</v>
      </c>
      <c r="C53" s="41" t="s">
        <v>6</v>
      </c>
      <c r="D53" s="55" t="s">
        <v>25</v>
      </c>
      <c r="E53" s="55" t="str">
        <f>D53</f>
        <v>Diesel</v>
      </c>
      <c r="F53" s="55" t="str">
        <f>E53</f>
        <v>Diesel</v>
      </c>
      <c r="G53" s="55" t="str">
        <f>F53</f>
        <v>Diesel</v>
      </c>
    </row>
    <row r="54" spans="1:9" ht="23.1" customHeight="1" x14ac:dyDescent="0.3">
      <c r="A54" s="54" t="s">
        <v>4</v>
      </c>
      <c r="B54" s="47" t="s">
        <v>60</v>
      </c>
      <c r="C54" s="41" t="s">
        <v>6</v>
      </c>
      <c r="D54" s="55"/>
      <c r="E54" s="55"/>
      <c r="F54" s="55"/>
      <c r="G54" s="55"/>
    </row>
    <row r="55" spans="1:9" ht="23.1" hidden="1" customHeight="1" x14ac:dyDescent="0.3">
      <c r="A55" s="54" t="s">
        <v>4</v>
      </c>
      <c r="B55" s="47" t="s">
        <v>29</v>
      </c>
      <c r="C55" s="41" t="s">
        <v>6</v>
      </c>
      <c r="D55" s="55" t="s">
        <v>61</v>
      </c>
      <c r="E55" s="55"/>
      <c r="F55" s="55"/>
      <c r="G55" s="55" t="s">
        <v>62</v>
      </c>
    </row>
    <row r="56" spans="1:9" ht="23.1" customHeight="1" x14ac:dyDescent="0.3">
      <c r="A56" s="54" t="s">
        <v>4</v>
      </c>
      <c r="B56" s="47" t="s">
        <v>30</v>
      </c>
      <c r="C56" s="41" t="s">
        <v>6</v>
      </c>
      <c r="D56" s="55"/>
      <c r="E56" s="55">
        <v>50000</v>
      </c>
      <c r="F56" s="55">
        <v>36000</v>
      </c>
      <c r="G56" s="55">
        <v>36000</v>
      </c>
    </row>
    <row r="57" spans="1:9" ht="29.55" customHeight="1" x14ac:dyDescent="0.3">
      <c r="A57" s="56">
        <v>10</v>
      </c>
      <c r="B57" s="47" t="s">
        <v>63</v>
      </c>
      <c r="C57" s="41" t="s">
        <v>6</v>
      </c>
      <c r="D57" s="50"/>
      <c r="E57" s="57">
        <f>E50*0.9</f>
        <v>5265000000</v>
      </c>
      <c r="F57" s="57">
        <f>F50*0.9</f>
        <v>5220000000</v>
      </c>
      <c r="G57" s="57">
        <f>G50*0.9</f>
        <v>5085000000</v>
      </c>
      <c r="I57" s="16">
        <f>E106</f>
        <v>5190000000</v>
      </c>
    </row>
    <row r="58" spans="1:9" ht="22.5" customHeight="1" x14ac:dyDescent="0.3">
      <c r="A58" s="156"/>
      <c r="B58" s="156"/>
      <c r="C58" s="156"/>
      <c r="D58" s="156"/>
      <c r="E58" s="156"/>
      <c r="F58" s="156"/>
      <c r="G58" s="156"/>
    </row>
    <row r="59" spans="1:9" x14ac:dyDescent="0.3">
      <c r="A59" s="58" t="s">
        <v>64</v>
      </c>
      <c r="B59" s="59" t="s">
        <v>65</v>
      </c>
      <c r="C59" s="58"/>
      <c r="D59" s="60"/>
      <c r="E59" s="60" t="s">
        <v>66</v>
      </c>
      <c r="F59" s="60"/>
      <c r="G59" s="60"/>
    </row>
    <row r="60" spans="1:9" x14ac:dyDescent="0.3">
      <c r="A60" s="30" t="s">
        <v>38</v>
      </c>
      <c r="B60" s="30" t="s">
        <v>67</v>
      </c>
      <c r="C60" s="30"/>
      <c r="D60" s="30" t="s">
        <v>68</v>
      </c>
      <c r="E60" s="30" t="s">
        <v>41</v>
      </c>
      <c r="F60" s="30" t="s">
        <v>42</v>
      </c>
      <c r="G60" s="30" t="s">
        <v>43</v>
      </c>
    </row>
    <row r="61" spans="1:9" ht="31.2" x14ac:dyDescent="0.3">
      <c r="A61" s="30">
        <v>1</v>
      </c>
      <c r="B61" s="61" t="s">
        <v>5</v>
      </c>
      <c r="C61" s="30"/>
      <c r="D61" s="62" t="str">
        <f>D42</f>
        <v xml:space="preserve">Xe ô tô con RANGEROVER AUTOBIOGRAPHY L P400		</v>
      </c>
      <c r="E61" s="62" t="str">
        <f>E42</f>
        <v xml:space="preserve">Xe ô tô con RANGEROVER AUTOBIOGRAPHY L P400		</v>
      </c>
      <c r="F61" s="62" t="str">
        <f>F42</f>
        <v xml:space="preserve">Xe ô tô con RANGEROVER AUTOBIOGRAPHY L P400		</v>
      </c>
      <c r="G61" s="62" t="str">
        <f>G42</f>
        <v xml:space="preserve">Xe ô tô con RANGEROVER AUTOBIOGRAPHY L P400		</v>
      </c>
    </row>
    <row r="62" spans="1:9" x14ac:dyDescent="0.3">
      <c r="A62" s="63">
        <v>2</v>
      </c>
      <c r="B62" s="61" t="s">
        <v>50</v>
      </c>
      <c r="C62" s="56" t="s">
        <v>6</v>
      </c>
      <c r="D62" s="42"/>
      <c r="E62" s="64" t="str">
        <f>E48</f>
        <v>Tháng 09 năm 2026</v>
      </c>
      <c r="F62" s="64" t="str">
        <f>F48</f>
        <v>Tháng 09 năm 2026</v>
      </c>
      <c r="G62" s="64" t="str">
        <f>F62</f>
        <v>Tháng 09 năm 2026</v>
      </c>
    </row>
    <row r="63" spans="1:9" x14ac:dyDescent="0.3">
      <c r="A63" s="63">
        <v>3</v>
      </c>
      <c r="B63" s="61" t="s">
        <v>55</v>
      </c>
      <c r="C63" s="56" t="s">
        <v>6</v>
      </c>
      <c r="D63" s="38"/>
      <c r="E63" s="52" t="str">
        <f>E51</f>
        <v>Đang giao dịch</v>
      </c>
      <c r="F63" s="52" t="str">
        <f>F51</f>
        <v>Đang giao dịch</v>
      </c>
      <c r="G63" s="52" t="str">
        <f>G51</f>
        <v>Đang giao dịch</v>
      </c>
    </row>
    <row r="64" spans="1:9" x14ac:dyDescent="0.3">
      <c r="A64" s="63">
        <v>4</v>
      </c>
      <c r="B64" s="61" t="s">
        <v>69</v>
      </c>
      <c r="C64" s="56" t="s">
        <v>6</v>
      </c>
      <c r="D64" s="38"/>
      <c r="E64" s="52">
        <f>E57</f>
        <v>5265000000</v>
      </c>
      <c r="F64" s="52">
        <f>F57</f>
        <v>5220000000</v>
      </c>
      <c r="G64" s="52">
        <f>G57</f>
        <v>5085000000</v>
      </c>
    </row>
    <row r="65" spans="1:10" s="20" customFormat="1" x14ac:dyDescent="0.3">
      <c r="A65" s="63">
        <v>5</v>
      </c>
      <c r="B65" s="61" t="s">
        <v>70</v>
      </c>
      <c r="C65" s="56" t="s">
        <v>6</v>
      </c>
      <c r="D65" s="65"/>
      <c r="E65" s="66"/>
      <c r="F65" s="66"/>
      <c r="G65" s="66"/>
      <c r="H65" s="14"/>
      <c r="I65" s="16"/>
      <c r="J65" s="14"/>
    </row>
    <row r="66" spans="1:10" s="20" customFormat="1" ht="29.1" hidden="1" customHeight="1" x14ac:dyDescent="0.3">
      <c r="A66" s="175" t="s">
        <v>71</v>
      </c>
      <c r="B66" s="67" t="s">
        <v>7</v>
      </c>
      <c r="C66" s="30" t="s">
        <v>6</v>
      </c>
      <c r="D66" s="68" t="str">
        <f>D43</f>
        <v>LANDROVER</v>
      </c>
      <c r="E66" s="68" t="str">
        <f>E43</f>
        <v>LANDROVER</v>
      </c>
      <c r="F66" s="68" t="str">
        <f>F43</f>
        <v>LANDROVER</v>
      </c>
      <c r="G66" s="68" t="str">
        <f>G43</f>
        <v>LANDROVER</v>
      </c>
      <c r="H66" s="14"/>
      <c r="I66" s="16"/>
      <c r="J66" s="14"/>
    </row>
    <row r="67" spans="1:10" s="20" customFormat="1" hidden="1" x14ac:dyDescent="0.3">
      <c r="A67" s="175"/>
      <c r="B67" s="69" t="s">
        <v>72</v>
      </c>
      <c r="C67" s="56" t="s">
        <v>6</v>
      </c>
      <c r="D67" s="70">
        <v>1</v>
      </c>
      <c r="E67" s="70">
        <v>1</v>
      </c>
      <c r="F67" s="70">
        <v>1</v>
      </c>
      <c r="G67" s="70">
        <v>1</v>
      </c>
      <c r="H67" s="14">
        <f>IF(E67=100%,0,1)</f>
        <v>0</v>
      </c>
      <c r="I67" s="14">
        <f t="shared" ref="I67:J67" si="1">IF(F67=100%,0,1)</f>
        <v>0</v>
      </c>
      <c r="J67" s="14">
        <f t="shared" si="1"/>
        <v>0</v>
      </c>
    </row>
    <row r="68" spans="1:10" s="20" customFormat="1" hidden="1" x14ac:dyDescent="0.3">
      <c r="A68" s="175"/>
      <c r="B68" s="69" t="s">
        <v>73</v>
      </c>
      <c r="C68" s="56" t="s">
        <v>6</v>
      </c>
      <c r="D68" s="70"/>
      <c r="E68" s="71">
        <f>(D67-E67)/E67</f>
        <v>0</v>
      </c>
      <c r="F68" s="71">
        <f>(D67-F67)/F67</f>
        <v>0</v>
      </c>
      <c r="G68" s="71">
        <f>(D67-G67)/G67</f>
        <v>0</v>
      </c>
      <c r="H68" s="14"/>
      <c r="I68" s="16"/>
      <c r="J68" s="14"/>
    </row>
    <row r="69" spans="1:10" s="20" customFormat="1" hidden="1" x14ac:dyDescent="0.3">
      <c r="A69" s="175"/>
      <c r="B69" s="69" t="s">
        <v>74</v>
      </c>
      <c r="C69" s="56" t="s">
        <v>6</v>
      </c>
      <c r="D69" s="38"/>
      <c r="E69" s="52">
        <f>E64*E68</f>
        <v>0</v>
      </c>
      <c r="F69" s="52">
        <f t="shared" ref="F69:G69" si="2">F64*F68</f>
        <v>0</v>
      </c>
      <c r="G69" s="52">
        <f t="shared" si="2"/>
        <v>0</v>
      </c>
      <c r="H69" s="14"/>
      <c r="I69" s="16"/>
      <c r="J69" s="14"/>
    </row>
    <row r="70" spans="1:10" s="20" customFormat="1" hidden="1" x14ac:dyDescent="0.3">
      <c r="A70" s="175"/>
      <c r="B70" s="69" t="s">
        <v>75</v>
      </c>
      <c r="C70" s="56"/>
      <c r="D70" s="38"/>
      <c r="E70" s="52">
        <f>E64+E69</f>
        <v>5265000000</v>
      </c>
      <c r="F70" s="52">
        <f t="shared" ref="F70:G70" si="3">F64+F69</f>
        <v>5220000000</v>
      </c>
      <c r="G70" s="52">
        <f t="shared" si="3"/>
        <v>5085000000</v>
      </c>
      <c r="H70" s="14"/>
      <c r="I70" s="16"/>
      <c r="J70" s="14"/>
    </row>
    <row r="71" spans="1:10" s="20" customFormat="1" ht="16.2" hidden="1" x14ac:dyDescent="0.3">
      <c r="A71" s="175" t="s">
        <v>76</v>
      </c>
      <c r="B71" s="67" t="s">
        <v>77</v>
      </c>
      <c r="C71" s="30" t="s">
        <v>6</v>
      </c>
      <c r="D71" s="68" t="str">
        <f>D16</f>
        <v>RANGEROVER AUTOBIOGRAPHY L PA00</v>
      </c>
      <c r="E71" s="68" t="s">
        <v>78</v>
      </c>
      <c r="F71" s="68" t="str">
        <f>D71</f>
        <v>RANGEROVER AUTOBIOGRAPHY L PA00</v>
      </c>
      <c r="G71" s="68" t="s">
        <v>79</v>
      </c>
      <c r="H71" s="14"/>
      <c r="I71" s="16"/>
      <c r="J71" s="14"/>
    </row>
    <row r="72" spans="1:10" s="20" customFormat="1" hidden="1" x14ac:dyDescent="0.3">
      <c r="A72" s="175"/>
      <c r="B72" s="69" t="s">
        <v>72</v>
      </c>
      <c r="C72" s="56" t="s">
        <v>6</v>
      </c>
      <c r="D72" s="70">
        <v>1</v>
      </c>
      <c r="E72" s="70">
        <v>1</v>
      </c>
      <c r="F72" s="70">
        <v>1</v>
      </c>
      <c r="G72" s="70">
        <v>1</v>
      </c>
      <c r="H72" s="14">
        <f>IF(E72=100%,0,1)</f>
        <v>0</v>
      </c>
      <c r="I72" s="14">
        <f t="shared" ref="I72:J72" si="4">IF(F72=100%,0,1)</f>
        <v>0</v>
      </c>
      <c r="J72" s="14">
        <f t="shared" si="4"/>
        <v>0</v>
      </c>
    </row>
    <row r="73" spans="1:10" s="20" customFormat="1" hidden="1" x14ac:dyDescent="0.3">
      <c r="A73" s="175"/>
      <c r="B73" s="69" t="s">
        <v>73</v>
      </c>
      <c r="C73" s="56" t="s">
        <v>6</v>
      </c>
      <c r="D73" s="70"/>
      <c r="E73" s="71">
        <f>(D72-E72)/E72</f>
        <v>0</v>
      </c>
      <c r="F73" s="71">
        <f>(D72-F72)/F72</f>
        <v>0</v>
      </c>
      <c r="G73" s="71">
        <f>(D72-G72)/G72</f>
        <v>0</v>
      </c>
      <c r="H73" s="14"/>
      <c r="I73" s="16"/>
      <c r="J73" s="14"/>
    </row>
    <row r="74" spans="1:10" s="20" customFormat="1" hidden="1" x14ac:dyDescent="0.3">
      <c r="A74" s="175"/>
      <c r="B74" s="69" t="s">
        <v>74</v>
      </c>
      <c r="C74" s="56" t="s">
        <v>6</v>
      </c>
      <c r="D74" s="38"/>
      <c r="E74" s="52">
        <f>E70*E73</f>
        <v>0</v>
      </c>
      <c r="F74" s="52">
        <f t="shared" ref="F74:G74" si="5">F70*F73</f>
        <v>0</v>
      </c>
      <c r="G74" s="52">
        <f t="shared" si="5"/>
        <v>0</v>
      </c>
      <c r="H74" s="14"/>
      <c r="I74" s="16"/>
      <c r="J74" s="14"/>
    </row>
    <row r="75" spans="1:10" s="20" customFormat="1" hidden="1" x14ac:dyDescent="0.3">
      <c r="A75" s="175"/>
      <c r="B75" s="69" t="s">
        <v>75</v>
      </c>
      <c r="C75" s="56"/>
      <c r="D75" s="38"/>
      <c r="E75" s="52">
        <f>E70+E74</f>
        <v>5265000000</v>
      </c>
      <c r="F75" s="52">
        <f t="shared" ref="F75:G75" si="6">F70+F74</f>
        <v>5220000000</v>
      </c>
      <c r="G75" s="52">
        <f t="shared" si="6"/>
        <v>5085000000</v>
      </c>
      <c r="H75" s="14"/>
      <c r="I75" s="16"/>
      <c r="J75" s="14"/>
    </row>
    <row r="76" spans="1:10" s="20" customFormat="1" ht="46.8" hidden="1" x14ac:dyDescent="0.3">
      <c r="A76" s="175" t="s">
        <v>80</v>
      </c>
      <c r="B76" s="67" t="s">
        <v>81</v>
      </c>
      <c r="C76" s="30" t="s">
        <v>6</v>
      </c>
      <c r="D76" s="72" t="str">
        <f>D52</f>
        <v>Xe đang sử dụng, hoạt động bình thường, ngoại quan tốt, có hiện tượng trầy xước nhẹ một số vị trí</v>
      </c>
      <c r="E76" s="72" t="str">
        <f>E52</f>
        <v>Xe đang sử dụng, hoạt động bình thường, ngoại quan tốt, có hiện tượng trầy xước nhẹ một số vị trí</v>
      </c>
      <c r="F76" s="72" t="str">
        <f>F52</f>
        <v>Xe đang sử dụng, hoạt động bình thường, ngoại quan tốt, có hiện tượng trầy xước nhẹ một số vị trí</v>
      </c>
      <c r="G76" s="72" t="str">
        <f>G52</f>
        <v>Xe đang sử dụng, hoạt động bình thường, ngoại quan tốt, có hiện tượng trầy xước nhẹ một số vị trí</v>
      </c>
      <c r="H76" s="14"/>
      <c r="I76" s="16"/>
      <c r="J76" s="14"/>
    </row>
    <row r="77" spans="1:10" s="20" customFormat="1" hidden="1" x14ac:dyDescent="0.3">
      <c r="A77" s="175"/>
      <c r="B77" s="69" t="s">
        <v>72</v>
      </c>
      <c r="C77" s="56" t="s">
        <v>6</v>
      </c>
      <c r="D77" s="70">
        <v>1</v>
      </c>
      <c r="E77" s="70">
        <v>1</v>
      </c>
      <c r="F77" s="70">
        <v>1</v>
      </c>
      <c r="G77" s="70">
        <v>1</v>
      </c>
      <c r="H77" s="14">
        <f>IF(E77=100%,0,1)</f>
        <v>0</v>
      </c>
      <c r="I77" s="14">
        <f t="shared" ref="I77:J77" si="7">IF(F77=100%,0,1)</f>
        <v>0</v>
      </c>
      <c r="J77" s="14">
        <f t="shared" si="7"/>
        <v>0</v>
      </c>
    </row>
    <row r="78" spans="1:10" s="20" customFormat="1" hidden="1" x14ac:dyDescent="0.3">
      <c r="A78" s="175"/>
      <c r="B78" s="69" t="s">
        <v>73</v>
      </c>
      <c r="C78" s="56" t="s">
        <v>6</v>
      </c>
      <c r="D78" s="70"/>
      <c r="E78" s="71">
        <f>(D77-E77)/E77</f>
        <v>0</v>
      </c>
      <c r="F78" s="71">
        <f>(D77-F77)/F77</f>
        <v>0</v>
      </c>
      <c r="G78" s="71">
        <f>(D77-G77)/G77</f>
        <v>0</v>
      </c>
      <c r="H78" s="14"/>
      <c r="I78" s="16"/>
      <c r="J78" s="14"/>
    </row>
    <row r="79" spans="1:10" s="20" customFormat="1" hidden="1" x14ac:dyDescent="0.3">
      <c r="A79" s="175"/>
      <c r="B79" s="69" t="s">
        <v>74</v>
      </c>
      <c r="C79" s="56" t="s">
        <v>6</v>
      </c>
      <c r="D79" s="38"/>
      <c r="E79" s="52">
        <f>E64*E78</f>
        <v>0</v>
      </c>
      <c r="F79" s="52">
        <f t="shared" ref="F79:G79" si="8">F64*F78</f>
        <v>0</v>
      </c>
      <c r="G79" s="52">
        <f t="shared" si="8"/>
        <v>0</v>
      </c>
      <c r="H79" s="14"/>
      <c r="I79" s="16"/>
      <c r="J79" s="14"/>
    </row>
    <row r="80" spans="1:10" s="20" customFormat="1" hidden="1" x14ac:dyDescent="0.3">
      <c r="A80" s="175"/>
      <c r="B80" s="69" t="s">
        <v>75</v>
      </c>
      <c r="C80" s="56"/>
      <c r="D80" s="38"/>
      <c r="E80" s="52">
        <f>E75+E79</f>
        <v>5265000000</v>
      </c>
      <c r="F80" s="52">
        <f t="shared" ref="F80:G80" si="9">F75+F79</f>
        <v>5220000000</v>
      </c>
      <c r="G80" s="52">
        <f t="shared" si="9"/>
        <v>5085000000</v>
      </c>
      <c r="H80" s="14"/>
      <c r="I80" s="16"/>
      <c r="J80" s="14"/>
    </row>
    <row r="81" spans="1:7" ht="16.2" x14ac:dyDescent="0.3">
      <c r="A81" s="175" t="s">
        <v>71</v>
      </c>
      <c r="B81" s="67" t="s">
        <v>51</v>
      </c>
      <c r="C81" s="30" t="s">
        <v>6</v>
      </c>
      <c r="D81" s="68" t="str">
        <f>D49</f>
        <v xml:space="preserve">Giấy đăng ký xe, đăng kiểm xe </v>
      </c>
      <c r="E81" s="68" t="str">
        <f>E49</f>
        <v>Giấy đăng ký xe, đăng kiểm xe</v>
      </c>
      <c r="F81" s="68" t="str">
        <f>F49</f>
        <v>Giấy đăng ký xe, đăng kiểm xe</v>
      </c>
      <c r="G81" s="68" t="str">
        <f>G49</f>
        <v>Giấy đăng ký xe, đăng kiểm xe</v>
      </c>
    </row>
    <row r="82" spans="1:7" x14ac:dyDescent="0.3">
      <c r="A82" s="175"/>
      <c r="B82" s="69" t="s">
        <v>73</v>
      </c>
      <c r="C82" s="56" t="s">
        <v>6</v>
      </c>
      <c r="D82" s="70"/>
      <c r="E82" s="71">
        <v>0</v>
      </c>
      <c r="F82" s="71">
        <v>0</v>
      </c>
      <c r="G82" s="71">
        <v>0</v>
      </c>
    </row>
    <row r="83" spans="1:7" x14ac:dyDescent="0.3">
      <c r="A83" s="175"/>
      <c r="B83" s="69" t="s">
        <v>74</v>
      </c>
      <c r="C83" s="56" t="s">
        <v>6</v>
      </c>
      <c r="D83" s="38"/>
      <c r="E83" s="52">
        <f>E64*E82</f>
        <v>0</v>
      </c>
      <c r="F83" s="52">
        <f>F64*F82</f>
        <v>0</v>
      </c>
      <c r="G83" s="52">
        <f>G64*G82</f>
        <v>0</v>
      </c>
    </row>
    <row r="84" spans="1:7" x14ac:dyDescent="0.3">
      <c r="A84" s="175"/>
      <c r="B84" s="69" t="s">
        <v>75</v>
      </c>
      <c r="C84" s="56"/>
      <c r="D84" s="38"/>
      <c r="E84" s="52">
        <f>E80+E83</f>
        <v>5265000000</v>
      </c>
      <c r="F84" s="52">
        <f>F80+F83</f>
        <v>5220000000</v>
      </c>
      <c r="G84" s="52">
        <f>G80+G83</f>
        <v>5085000000</v>
      </c>
    </row>
    <row r="85" spans="1:7" ht="31.2" x14ac:dyDescent="0.3">
      <c r="A85" s="175" t="s">
        <v>76</v>
      </c>
      <c r="B85" s="67" t="s">
        <v>9</v>
      </c>
      <c r="C85" s="30" t="s">
        <v>6</v>
      </c>
      <c r="D85" s="65" t="s">
        <v>163</v>
      </c>
      <c r="E85" s="65" t="s">
        <v>164</v>
      </c>
      <c r="F85" s="65" t="s">
        <v>163</v>
      </c>
      <c r="G85" s="65" t="s">
        <v>163</v>
      </c>
    </row>
    <row r="86" spans="1:7" x14ac:dyDescent="0.3">
      <c r="A86" s="175"/>
      <c r="B86" s="69" t="s">
        <v>73</v>
      </c>
      <c r="C86" s="56" t="s">
        <v>6</v>
      </c>
      <c r="D86" s="38"/>
      <c r="E86" s="71">
        <v>0</v>
      </c>
      <c r="F86" s="71">
        <v>0</v>
      </c>
      <c r="G86" s="71">
        <v>0</v>
      </c>
    </row>
    <row r="87" spans="1:7" x14ac:dyDescent="0.3">
      <c r="A87" s="175"/>
      <c r="B87" s="69" t="s">
        <v>74</v>
      </c>
      <c r="C87" s="56" t="s">
        <v>6</v>
      </c>
      <c r="D87" s="38"/>
      <c r="E87" s="52">
        <f>E64*E86</f>
        <v>0</v>
      </c>
      <c r="F87" s="52">
        <f>F64*F86</f>
        <v>0</v>
      </c>
      <c r="G87" s="52">
        <f>G64*G86</f>
        <v>0</v>
      </c>
    </row>
    <row r="88" spans="1:7" x14ac:dyDescent="0.3">
      <c r="A88" s="175"/>
      <c r="B88" s="69" t="s">
        <v>75</v>
      </c>
      <c r="C88" s="56"/>
      <c r="D88" s="38"/>
      <c r="E88" s="52">
        <f>E84+E87</f>
        <v>5265000000</v>
      </c>
      <c r="F88" s="52">
        <f>F84+F87</f>
        <v>5220000000</v>
      </c>
      <c r="G88" s="52">
        <f>G84+G87</f>
        <v>5085000000</v>
      </c>
    </row>
    <row r="89" spans="1:7" ht="16.2" x14ac:dyDescent="0.3">
      <c r="A89" s="175" t="s">
        <v>80</v>
      </c>
      <c r="B89" s="67" t="s">
        <v>60</v>
      </c>
      <c r="C89" s="30" t="s">
        <v>6</v>
      </c>
      <c r="D89" s="65" t="s">
        <v>165</v>
      </c>
      <c r="E89" s="65" t="s">
        <v>165</v>
      </c>
      <c r="F89" s="65" t="s">
        <v>165</v>
      </c>
      <c r="G89" s="65" t="s">
        <v>165</v>
      </c>
    </row>
    <row r="90" spans="1:7" x14ac:dyDescent="0.3">
      <c r="A90" s="175"/>
      <c r="B90" s="69" t="s">
        <v>73</v>
      </c>
      <c r="C90" s="56" t="s">
        <v>6</v>
      </c>
      <c r="D90" s="38"/>
      <c r="E90" s="71">
        <v>0</v>
      </c>
      <c r="F90" s="71">
        <v>0</v>
      </c>
      <c r="G90" s="71">
        <v>0</v>
      </c>
    </row>
    <row r="91" spans="1:7" x14ac:dyDescent="0.3">
      <c r="A91" s="175"/>
      <c r="B91" s="69" t="s">
        <v>74</v>
      </c>
      <c r="C91" s="56" t="s">
        <v>6</v>
      </c>
      <c r="D91" s="38"/>
      <c r="E91" s="52">
        <f>E64*E90</f>
        <v>0</v>
      </c>
      <c r="F91" s="52">
        <f>F64*F90</f>
        <v>0</v>
      </c>
      <c r="G91" s="52">
        <f>G64*G90</f>
        <v>0</v>
      </c>
    </row>
    <row r="92" spans="1:7" x14ac:dyDescent="0.3">
      <c r="A92" s="175"/>
      <c r="B92" s="69" t="s">
        <v>75</v>
      </c>
      <c r="C92" s="56"/>
      <c r="D92" s="38"/>
      <c r="E92" s="52">
        <f>E88+E91</f>
        <v>5265000000</v>
      </c>
      <c r="F92" s="52">
        <f>F88+F91</f>
        <v>5220000000</v>
      </c>
      <c r="G92" s="52">
        <f>G88+G91</f>
        <v>5085000000</v>
      </c>
    </row>
    <row r="93" spans="1:7" ht="16.2" hidden="1" x14ac:dyDescent="0.3">
      <c r="A93" s="175" t="s">
        <v>82</v>
      </c>
      <c r="B93" s="67" t="s">
        <v>29</v>
      </c>
      <c r="C93" s="30" t="s">
        <v>6</v>
      </c>
      <c r="D93" s="73" t="str">
        <f>D55</f>
        <v>Biển Tỉnh</v>
      </c>
      <c r="E93" s="65">
        <f>E55</f>
        <v>0</v>
      </c>
      <c r="F93" s="65">
        <f>F55</f>
        <v>0</v>
      </c>
      <c r="G93" s="65" t="str">
        <f>G55</f>
        <v>Biển tỉnh</v>
      </c>
    </row>
    <row r="94" spans="1:7" hidden="1" x14ac:dyDescent="0.3">
      <c r="A94" s="175"/>
      <c r="B94" s="69" t="s">
        <v>73</v>
      </c>
      <c r="C94" s="56" t="s">
        <v>6</v>
      </c>
      <c r="D94" s="38"/>
      <c r="E94" s="71">
        <v>0</v>
      </c>
      <c r="F94" s="71">
        <v>0</v>
      </c>
      <c r="G94" s="71">
        <v>0</v>
      </c>
    </row>
    <row r="95" spans="1:7" hidden="1" x14ac:dyDescent="0.3">
      <c r="A95" s="175"/>
      <c r="B95" s="69" t="s">
        <v>74</v>
      </c>
      <c r="C95" s="56" t="s">
        <v>6</v>
      </c>
      <c r="D95" s="38"/>
      <c r="E95" s="52">
        <f>E64*E94</f>
        <v>0</v>
      </c>
      <c r="F95" s="52">
        <f>F64*F94</f>
        <v>0</v>
      </c>
      <c r="G95" s="52">
        <f>G64*G94</f>
        <v>0</v>
      </c>
    </row>
    <row r="96" spans="1:7" hidden="1" x14ac:dyDescent="0.3">
      <c r="A96" s="175"/>
      <c r="B96" s="69" t="s">
        <v>75</v>
      </c>
      <c r="C96" s="56"/>
      <c r="D96" s="38"/>
      <c r="E96" s="52">
        <f>E92+E95</f>
        <v>5265000000</v>
      </c>
      <c r="F96" s="52">
        <f>F92+F95</f>
        <v>5220000000</v>
      </c>
      <c r="G96" s="52">
        <f>G92+G95</f>
        <v>5085000000</v>
      </c>
    </row>
    <row r="97" spans="1:11" ht="46.8" x14ac:dyDescent="0.3">
      <c r="A97" s="175" t="s">
        <v>83</v>
      </c>
      <c r="B97" s="67" t="str">
        <f>B52</f>
        <v>Ngoại quan và tình trạng họat động</v>
      </c>
      <c r="C97" s="56" t="s">
        <v>6</v>
      </c>
      <c r="D97" s="74" t="str">
        <f>D52</f>
        <v>Xe đang sử dụng, hoạt động bình thường, ngoại quan tốt, có hiện tượng trầy xước nhẹ một số vị trí</v>
      </c>
      <c r="E97" s="74" t="str">
        <f t="shared" ref="E97:G97" si="10">E52</f>
        <v>Xe đang sử dụng, hoạt động bình thường, ngoại quan tốt, có hiện tượng trầy xước nhẹ một số vị trí</v>
      </c>
      <c r="F97" s="74" t="str">
        <f t="shared" si="10"/>
        <v>Xe đang sử dụng, hoạt động bình thường, ngoại quan tốt, có hiện tượng trầy xước nhẹ một số vị trí</v>
      </c>
      <c r="G97" s="74" t="str">
        <f t="shared" si="10"/>
        <v>Xe đang sử dụng, hoạt động bình thường, ngoại quan tốt, có hiện tượng trầy xước nhẹ một số vị trí</v>
      </c>
    </row>
    <row r="98" spans="1:11" x14ac:dyDescent="0.3">
      <c r="A98" s="175"/>
      <c r="B98" s="69" t="s">
        <v>73</v>
      </c>
      <c r="C98" s="56" t="s">
        <v>6</v>
      </c>
      <c r="D98" s="38"/>
      <c r="E98" s="71">
        <v>0</v>
      </c>
      <c r="F98" s="71">
        <v>0</v>
      </c>
      <c r="G98" s="71">
        <v>0</v>
      </c>
    </row>
    <row r="99" spans="1:11" x14ac:dyDescent="0.3">
      <c r="A99" s="175"/>
      <c r="B99" s="69" t="s">
        <v>74</v>
      </c>
      <c r="C99" s="56" t="s">
        <v>6</v>
      </c>
      <c r="D99" s="38"/>
      <c r="E99" s="52">
        <f>E64*E98</f>
        <v>0</v>
      </c>
      <c r="F99" s="52">
        <f t="shared" ref="F99:G99" si="11">F64*F98</f>
        <v>0</v>
      </c>
      <c r="G99" s="52">
        <f t="shared" si="11"/>
        <v>0</v>
      </c>
    </row>
    <row r="100" spans="1:11" x14ac:dyDescent="0.3">
      <c r="A100" s="175"/>
      <c r="B100" s="69" t="s">
        <v>75</v>
      </c>
      <c r="C100" s="56"/>
      <c r="D100" s="38"/>
      <c r="E100" s="52">
        <f>E96+E99</f>
        <v>5265000000</v>
      </c>
      <c r="F100" s="52">
        <f>F96+F99</f>
        <v>5220000000</v>
      </c>
      <c r="G100" s="52">
        <f>G96+G99</f>
        <v>5085000000</v>
      </c>
    </row>
    <row r="101" spans="1:11" s="80" customFormat="1" ht="16.2" hidden="1" x14ac:dyDescent="0.3">
      <c r="A101" s="175" t="s">
        <v>84</v>
      </c>
      <c r="B101" s="67" t="s">
        <v>30</v>
      </c>
      <c r="C101" s="75" t="s">
        <v>6</v>
      </c>
      <c r="D101" s="76">
        <f>D56</f>
        <v>0</v>
      </c>
      <c r="E101" s="77">
        <f>E56</f>
        <v>50000</v>
      </c>
      <c r="F101" s="77">
        <f>F56</f>
        <v>36000</v>
      </c>
      <c r="G101" s="77">
        <f>G56</f>
        <v>36000</v>
      </c>
      <c r="H101" s="78"/>
      <c r="I101" s="79"/>
      <c r="J101" s="78"/>
    </row>
    <row r="102" spans="1:11" hidden="1" x14ac:dyDescent="0.3">
      <c r="A102" s="175"/>
      <c r="B102" s="69" t="s">
        <v>73</v>
      </c>
      <c r="C102" s="56" t="s">
        <v>6</v>
      </c>
      <c r="D102" s="38"/>
      <c r="E102" s="71">
        <v>0</v>
      </c>
      <c r="F102" s="71">
        <v>0</v>
      </c>
      <c r="G102" s="71">
        <v>0</v>
      </c>
    </row>
    <row r="103" spans="1:11" hidden="1" x14ac:dyDescent="0.3">
      <c r="A103" s="175"/>
      <c r="B103" s="69" t="s">
        <v>74</v>
      </c>
      <c r="C103" s="56" t="s">
        <v>6</v>
      </c>
      <c r="D103" s="38"/>
      <c r="E103" s="55">
        <f>E102*E64</f>
        <v>0</v>
      </c>
      <c r="F103" s="55">
        <f>F102*F64</f>
        <v>0</v>
      </c>
      <c r="G103" s="55">
        <f>G102*G64</f>
        <v>0</v>
      </c>
    </row>
    <row r="104" spans="1:11" hidden="1" x14ac:dyDescent="0.3">
      <c r="A104" s="175"/>
      <c r="B104" s="69" t="s">
        <v>75</v>
      </c>
      <c r="C104" s="56"/>
      <c r="D104" s="38"/>
      <c r="E104" s="55">
        <f>E100+E103</f>
        <v>5265000000</v>
      </c>
      <c r="F104" s="55">
        <f>F100+F103</f>
        <v>5220000000</v>
      </c>
      <c r="G104" s="55">
        <f>G100+G103</f>
        <v>5085000000</v>
      </c>
    </row>
    <row r="105" spans="1:11" x14ac:dyDescent="0.3">
      <c r="A105" s="63">
        <v>6</v>
      </c>
      <c r="B105" s="61" t="s">
        <v>85</v>
      </c>
      <c r="C105" s="30" t="s">
        <v>6</v>
      </c>
      <c r="D105" s="65"/>
      <c r="E105" s="81">
        <f>E104</f>
        <v>5265000000</v>
      </c>
      <c r="F105" s="81">
        <f t="shared" ref="F105" si="12">F104</f>
        <v>5220000000</v>
      </c>
      <c r="G105" s="81">
        <f>G104</f>
        <v>5085000000</v>
      </c>
    </row>
    <row r="106" spans="1:11" x14ac:dyDescent="0.3">
      <c r="A106" s="63"/>
      <c r="B106" s="82" t="s">
        <v>86</v>
      </c>
      <c r="C106" s="56" t="s">
        <v>6</v>
      </c>
      <c r="D106" s="38"/>
      <c r="E106" s="176">
        <f>ROUNDDOWN((E105+F105+G105)/3,)</f>
        <v>5190000000</v>
      </c>
      <c r="F106" s="176"/>
      <c r="G106" s="176"/>
    </row>
    <row r="107" spans="1:11" ht="31.2" x14ac:dyDescent="0.3">
      <c r="A107" s="63"/>
      <c r="B107" s="82" t="s">
        <v>87</v>
      </c>
      <c r="C107" s="56" t="s">
        <v>6</v>
      </c>
      <c r="D107" s="38"/>
      <c r="E107" s="83">
        <f>(E105-E106)/E106</f>
        <v>1.4450867052023121E-2</v>
      </c>
      <c r="F107" s="83">
        <f>(F105-E106)/E106</f>
        <v>5.7803468208092483E-3</v>
      </c>
      <c r="G107" s="83">
        <f>(G105-E106)/E106</f>
        <v>-2.023121387283237E-2</v>
      </c>
    </row>
    <row r="108" spans="1:11" x14ac:dyDescent="0.3">
      <c r="A108" s="63"/>
      <c r="B108" s="82" t="s">
        <v>88</v>
      </c>
      <c r="C108" s="56" t="s">
        <v>6</v>
      </c>
      <c r="D108" s="84"/>
      <c r="E108" s="55">
        <f>ABS(E83)+ABS(E87)+ABS(E103)+ ABS(E79)+ ABS(E69)+ABS(E99)+ABS(E95)+ABS(E91)+ABS(E74)</f>
        <v>0</v>
      </c>
      <c r="F108" s="55">
        <f>ABS(F83)+ABS(F87)+ABS(F103)+ ABS(F79)+ ABS(F69)+ABS(F99)+ABS(F95)+ABS(F91)+ABS(F74)</f>
        <v>0</v>
      </c>
      <c r="G108" s="55">
        <f>ABS(G83)+ABS(G87)+ABS(G103)+ ABS(G79)+ ABS(G69)+ABS(G99)+ABS(G95)+ABS(G91)+ABS(G74)</f>
        <v>0</v>
      </c>
    </row>
    <row r="109" spans="1:11" x14ac:dyDescent="0.3">
      <c r="A109" s="63"/>
      <c r="B109" s="82" t="s">
        <v>89</v>
      </c>
      <c r="C109" s="56" t="s">
        <v>6</v>
      </c>
      <c r="D109" s="38"/>
      <c r="E109" s="55">
        <v>2</v>
      </c>
      <c r="F109" s="55">
        <v>1</v>
      </c>
      <c r="G109" s="55">
        <v>1</v>
      </c>
      <c r="H109" s="14" t="e">
        <f>SUM(#REF!,#REF!,#REF!,#REF!,#REF!,#REF!,H77,H72,H67)</f>
        <v>#REF!</v>
      </c>
      <c r="I109" s="14" t="e">
        <f>SUM(#REF!,#REF!,#REF!,#REF!,#REF!,#REF!,I77,I72,I67)</f>
        <v>#REF!</v>
      </c>
      <c r="J109" s="14" t="e">
        <f>SUM(#REF!,#REF!,#REF!,#REF!,#REF!,#REF!,J77,J72,J67)</f>
        <v>#REF!</v>
      </c>
    </row>
    <row r="110" spans="1:11" x14ac:dyDescent="0.3">
      <c r="A110" s="63"/>
      <c r="B110" s="82" t="s">
        <v>90</v>
      </c>
      <c r="C110" s="56" t="s">
        <v>6</v>
      </c>
      <c r="D110" s="38"/>
      <c r="E110" s="85" t="s">
        <v>91</v>
      </c>
      <c r="F110" s="85" t="s">
        <v>91</v>
      </c>
      <c r="G110" s="85" t="s">
        <v>91</v>
      </c>
      <c r="H110" s="86"/>
      <c r="I110" s="86"/>
      <c r="J110" s="86"/>
      <c r="K110" s="86"/>
    </row>
    <row r="111" spans="1:11" s="92" customFormat="1" x14ac:dyDescent="0.3">
      <c r="A111" s="87"/>
      <c r="B111" s="88" t="s">
        <v>92</v>
      </c>
      <c r="C111" s="89" t="s">
        <v>6</v>
      </c>
      <c r="D111" s="90"/>
      <c r="E111" s="91">
        <f>ABS(E83+E87+E103+E79+E69+E99+E95+E91+E74)</f>
        <v>0</v>
      </c>
      <c r="F111" s="91">
        <f>ABS(F83+F87+F103+F79+F69+F99+F95+F91+F74)</f>
        <v>0</v>
      </c>
      <c r="G111" s="91">
        <f>ABS(G83+G87+G103+G79+G69+G99+G95+G91+G74)</f>
        <v>0</v>
      </c>
      <c r="H111" s="16"/>
      <c r="I111" s="16"/>
      <c r="J111" s="16"/>
    </row>
    <row r="112" spans="1:11" s="92" customFormat="1" x14ac:dyDescent="0.3">
      <c r="A112" s="87"/>
      <c r="B112" s="93" t="s">
        <v>93</v>
      </c>
      <c r="C112" s="89" t="s">
        <v>6</v>
      </c>
      <c r="D112" s="90"/>
      <c r="E112" s="177">
        <f>ROUND(E106,-6)</f>
        <v>5190000000</v>
      </c>
      <c r="F112" s="177"/>
      <c r="G112" s="177"/>
      <c r="H112" s="16"/>
      <c r="I112" s="16"/>
      <c r="J112" s="16"/>
    </row>
    <row r="113" spans="1:10" s="16" customFormat="1" ht="8.25" customHeight="1" x14ac:dyDescent="0.3">
      <c r="A113" s="94"/>
      <c r="B113" s="94"/>
      <c r="C113" s="95"/>
      <c r="D113" s="94"/>
      <c r="E113" s="92"/>
      <c r="F113" s="92"/>
      <c r="G113" s="92"/>
    </row>
    <row r="114" spans="1:10" s="16" customFormat="1" ht="21.75" customHeight="1" x14ac:dyDescent="0.3">
      <c r="A114" s="94" t="s">
        <v>94</v>
      </c>
      <c r="B114" s="178" t="s">
        <v>95</v>
      </c>
      <c r="C114" s="178"/>
      <c r="D114" s="178"/>
      <c r="E114" s="178"/>
      <c r="F114" s="178"/>
      <c r="G114" s="178"/>
    </row>
    <row r="115" spans="1:10" s="25" customFormat="1" ht="35.25" customHeight="1" x14ac:dyDescent="0.3">
      <c r="A115" s="179" t="s">
        <v>96</v>
      </c>
      <c r="B115" s="179"/>
      <c r="C115" s="179"/>
      <c r="D115" s="179"/>
      <c r="E115" s="179"/>
      <c r="F115" s="179"/>
      <c r="G115" s="179"/>
      <c r="I115" s="96"/>
    </row>
    <row r="116" spans="1:10" s="25" customFormat="1" ht="21" customHeight="1" x14ac:dyDescent="0.3">
      <c r="A116" s="97" t="s">
        <v>97</v>
      </c>
      <c r="C116" s="98" t="s">
        <v>6</v>
      </c>
      <c r="D116" s="99">
        <f>ROUND(E112,-3)</f>
        <v>5190000000</v>
      </c>
      <c r="E116" s="25" t="s">
        <v>98</v>
      </c>
      <c r="I116" s="96"/>
    </row>
    <row r="117" spans="1:10" s="16" customFormat="1" ht="5.25" customHeight="1" x14ac:dyDescent="0.3">
      <c r="A117" s="94"/>
      <c r="B117" s="94"/>
      <c r="C117" s="95"/>
      <c r="D117" s="94"/>
      <c r="E117" s="92"/>
      <c r="F117" s="92"/>
      <c r="G117" s="92"/>
    </row>
    <row r="118" spans="1:10" s="25" customFormat="1" ht="24.75" customHeight="1" x14ac:dyDescent="0.3">
      <c r="A118" s="180" t="s">
        <v>99</v>
      </c>
      <c r="B118" s="181"/>
      <c r="C118" s="181"/>
      <c r="D118" s="182"/>
      <c r="E118" s="30" t="s">
        <v>41</v>
      </c>
      <c r="F118" s="30" t="s">
        <v>42</v>
      </c>
      <c r="G118" s="30" t="s">
        <v>43</v>
      </c>
      <c r="I118" s="96"/>
    </row>
    <row r="119" spans="1:10" s="25" customFormat="1" ht="24.75" customHeight="1" x14ac:dyDescent="0.3">
      <c r="A119" s="183"/>
      <c r="B119" s="184"/>
      <c r="C119" s="184"/>
      <c r="D119" s="185"/>
      <c r="E119" s="100">
        <f>E107</f>
        <v>1.4450867052023121E-2</v>
      </c>
      <c r="F119" s="100">
        <f>F107</f>
        <v>5.7803468208092483E-3</v>
      </c>
      <c r="G119" s="100">
        <f>G107</f>
        <v>-2.023121387283237E-2</v>
      </c>
      <c r="I119" s="96"/>
    </row>
    <row r="120" spans="1:10" s="25" customFormat="1" ht="24.75" customHeight="1" x14ac:dyDescent="0.3">
      <c r="A120" s="186"/>
      <c r="B120" s="187"/>
      <c r="C120" s="187"/>
      <c r="D120" s="188"/>
      <c r="E120" s="100" t="s">
        <v>100</v>
      </c>
      <c r="F120" s="100" t="s">
        <v>100</v>
      </c>
      <c r="G120" s="100" t="s">
        <v>100</v>
      </c>
      <c r="I120" s="96"/>
    </row>
    <row r="121" spans="1:10" s="25" customFormat="1" ht="5.25" customHeight="1" x14ac:dyDescent="0.3">
      <c r="A121" s="97"/>
      <c r="C121" s="98"/>
      <c r="G121" s="101"/>
      <c r="I121" s="96"/>
    </row>
    <row r="122" spans="1:10" s="25" customFormat="1" ht="21" customHeight="1" x14ac:dyDescent="0.3">
      <c r="A122" s="189" t="s">
        <v>101</v>
      </c>
      <c r="B122" s="189"/>
      <c r="C122" s="189"/>
      <c r="D122" s="189"/>
      <c r="E122" s="189"/>
      <c r="F122" s="189"/>
      <c r="G122" s="189"/>
      <c r="I122" s="96"/>
    </row>
    <row r="123" spans="1:10" s="25" customFormat="1" ht="6" customHeight="1" x14ac:dyDescent="0.3">
      <c r="A123" s="102"/>
      <c r="B123" s="102"/>
      <c r="C123" s="103"/>
      <c r="D123" s="102"/>
      <c r="E123" s="102"/>
      <c r="F123" s="102"/>
      <c r="G123" s="102"/>
      <c r="I123" s="96"/>
    </row>
    <row r="124" spans="1:10" s="26" customFormat="1" ht="21" hidden="1" customHeight="1" x14ac:dyDescent="0.3">
      <c r="A124" s="190" t="s">
        <v>102</v>
      </c>
      <c r="B124" s="190"/>
      <c r="C124" s="190"/>
      <c r="D124" s="190"/>
      <c r="E124" s="190"/>
      <c r="F124" s="190"/>
      <c r="G124" s="190"/>
      <c r="H124" s="25"/>
      <c r="I124" s="96"/>
      <c r="J124" s="25"/>
    </row>
    <row r="125" spans="1:10" s="26" customFormat="1" ht="21" hidden="1" customHeight="1" x14ac:dyDescent="0.3">
      <c r="A125" s="190" t="s">
        <v>103</v>
      </c>
      <c r="B125" s="190"/>
      <c r="C125" s="190"/>
      <c r="D125" s="190"/>
      <c r="E125" s="190"/>
      <c r="F125" s="190"/>
      <c r="G125" s="190"/>
      <c r="H125" s="25"/>
      <c r="I125" s="96"/>
      <c r="J125" s="25"/>
    </row>
    <row r="126" spans="1:10" s="26" customFormat="1" ht="41.25" hidden="1" customHeight="1" x14ac:dyDescent="0.3">
      <c r="A126" s="173" t="s">
        <v>104</v>
      </c>
      <c r="B126" s="174"/>
      <c r="C126" s="174"/>
      <c r="D126" s="174"/>
      <c r="E126" s="174"/>
      <c r="F126" s="174"/>
      <c r="G126" s="174"/>
      <c r="H126" s="25"/>
      <c r="I126" s="96"/>
      <c r="J126" s="25"/>
    </row>
    <row r="127" spans="1:10" s="26" customFormat="1" ht="28.5" hidden="1" customHeight="1" x14ac:dyDescent="0.3">
      <c r="A127" s="104"/>
      <c r="B127" s="105" t="s">
        <v>105</v>
      </c>
      <c r="C127" s="106"/>
      <c r="D127" s="105"/>
      <c r="E127" s="107" t="s">
        <v>106</v>
      </c>
      <c r="F127" s="169"/>
      <c r="G127" s="169"/>
      <c r="H127" s="25"/>
      <c r="I127" s="96"/>
      <c r="J127" s="25"/>
    </row>
    <row r="128" spans="1:10" s="26" customFormat="1" ht="21.75" hidden="1" customHeight="1" x14ac:dyDescent="0.3">
      <c r="A128" s="104"/>
      <c r="B128" s="170" t="s">
        <v>107</v>
      </c>
      <c r="C128" s="171"/>
      <c r="D128" s="171"/>
      <c r="E128" s="157" t="s">
        <v>108</v>
      </c>
      <c r="F128" s="157"/>
      <c r="G128" s="157"/>
      <c r="H128" s="25"/>
      <c r="I128" s="96"/>
      <c r="J128" s="25"/>
    </row>
    <row r="129" spans="1:10" s="26" customFormat="1" ht="21.75" hidden="1" customHeight="1" x14ac:dyDescent="0.3">
      <c r="A129" s="104"/>
      <c r="B129" s="170"/>
      <c r="C129" s="172"/>
      <c r="D129" s="172"/>
      <c r="E129" s="157" t="s">
        <v>109</v>
      </c>
      <c r="F129" s="157"/>
      <c r="G129" s="157"/>
      <c r="H129" s="25"/>
      <c r="I129" s="96"/>
      <c r="J129" s="25"/>
    </row>
    <row r="130" spans="1:10" s="26" customFormat="1" ht="21.75" hidden="1" customHeight="1" x14ac:dyDescent="0.3">
      <c r="A130" s="104"/>
      <c r="B130" s="105"/>
      <c r="C130" s="106"/>
      <c r="D130" s="105"/>
      <c r="E130" s="157" t="s">
        <v>110</v>
      </c>
      <c r="F130" s="157"/>
      <c r="G130" s="157"/>
      <c r="H130" s="25"/>
      <c r="I130" s="96"/>
      <c r="J130" s="25"/>
    </row>
    <row r="131" spans="1:10" s="26" customFormat="1" ht="21.75" hidden="1" customHeight="1" x14ac:dyDescent="0.3">
      <c r="A131" s="104"/>
      <c r="B131" s="105"/>
      <c r="C131" s="106"/>
      <c r="D131" s="105"/>
      <c r="E131" s="157" t="s">
        <v>111</v>
      </c>
      <c r="F131" s="157"/>
      <c r="G131" s="157"/>
      <c r="H131" s="25"/>
      <c r="I131" s="96"/>
      <c r="J131" s="25"/>
    </row>
    <row r="132" spans="1:10" s="26" customFormat="1" ht="21.75" hidden="1" customHeight="1" x14ac:dyDescent="0.3">
      <c r="A132" s="104"/>
      <c r="B132" s="105" t="s">
        <v>112</v>
      </c>
      <c r="C132" s="106"/>
      <c r="D132" s="105"/>
      <c r="E132" s="105"/>
      <c r="F132" s="105"/>
      <c r="G132" s="105"/>
      <c r="H132" s="25"/>
      <c r="I132" s="96"/>
      <c r="J132" s="25"/>
    </row>
    <row r="133" spans="1:10" s="27" customFormat="1" ht="10.5" hidden="1" customHeight="1" x14ac:dyDescent="0.3">
      <c r="B133" s="14"/>
      <c r="C133" s="28"/>
      <c r="D133" s="14"/>
      <c r="E133" s="14"/>
      <c r="F133" s="14"/>
      <c r="G133" s="29"/>
    </row>
    <row r="134" spans="1:10" s="28" customFormat="1" ht="39.75" hidden="1" customHeight="1" x14ac:dyDescent="0.3">
      <c r="A134" s="30" t="s">
        <v>113</v>
      </c>
      <c r="B134" s="158" t="s">
        <v>114</v>
      </c>
      <c r="C134" s="159"/>
      <c r="D134" s="30" t="s">
        <v>115</v>
      </c>
      <c r="E134" s="30" t="s">
        <v>116</v>
      </c>
      <c r="F134" s="30" t="s">
        <v>117</v>
      </c>
      <c r="G134" s="30" t="s">
        <v>118</v>
      </c>
      <c r="I134" s="27"/>
    </row>
    <row r="135" spans="1:10" ht="22.05" hidden="1" customHeight="1" x14ac:dyDescent="0.3">
      <c r="A135" s="32">
        <v>1</v>
      </c>
      <c r="B135" s="160" t="s">
        <v>59</v>
      </c>
      <c r="C135" s="161"/>
      <c r="D135" s="108">
        <v>0.75</v>
      </c>
      <c r="E135" s="108">
        <v>0.55000000000000004</v>
      </c>
      <c r="F135" s="109">
        <f>D135*E135</f>
        <v>0.41250000000000003</v>
      </c>
      <c r="G135" s="34"/>
    </row>
    <row r="136" spans="1:10" ht="22.05" hidden="1" customHeight="1" x14ac:dyDescent="0.3">
      <c r="A136" s="32">
        <v>2</v>
      </c>
      <c r="B136" s="160" t="s">
        <v>119</v>
      </c>
      <c r="C136" s="161"/>
      <c r="D136" s="108">
        <v>0.8</v>
      </c>
      <c r="E136" s="108">
        <v>0.15</v>
      </c>
      <c r="F136" s="109">
        <f>D136*E136</f>
        <v>0.12</v>
      </c>
      <c r="G136" s="110"/>
    </row>
    <row r="137" spans="1:10" ht="22.05" hidden="1" customHeight="1" x14ac:dyDescent="0.3">
      <c r="A137" s="32">
        <v>3</v>
      </c>
      <c r="B137" s="160" t="s">
        <v>120</v>
      </c>
      <c r="C137" s="161"/>
      <c r="D137" s="108">
        <v>0.75</v>
      </c>
      <c r="E137" s="108">
        <v>0.2</v>
      </c>
      <c r="F137" s="109">
        <f>D137*E137</f>
        <v>0.15000000000000002</v>
      </c>
      <c r="G137" s="38"/>
    </row>
    <row r="138" spans="1:10" ht="22.05" hidden="1" customHeight="1" x14ac:dyDescent="0.3">
      <c r="A138" s="32">
        <v>4</v>
      </c>
      <c r="B138" s="162" t="s">
        <v>121</v>
      </c>
      <c r="C138" s="163"/>
      <c r="D138" s="108">
        <v>0.7</v>
      </c>
      <c r="E138" s="108">
        <v>0.1</v>
      </c>
      <c r="F138" s="109">
        <f>D138*E138</f>
        <v>6.9999999999999993E-2</v>
      </c>
      <c r="G138" s="38"/>
    </row>
    <row r="139" spans="1:10" s="46" customFormat="1" ht="22.05" hidden="1" customHeight="1" x14ac:dyDescent="0.3">
      <c r="A139" s="32"/>
      <c r="B139" s="164" t="s">
        <v>122</v>
      </c>
      <c r="C139" s="165"/>
      <c r="D139" s="166">
        <f>SUM(F135:F138)</f>
        <v>0.75249999999999995</v>
      </c>
      <c r="E139" s="167"/>
      <c r="F139" s="168"/>
      <c r="G139" s="45"/>
      <c r="I139" s="16"/>
    </row>
    <row r="140" spans="1:10" s="46" customFormat="1" ht="22.05" hidden="1" customHeight="1" x14ac:dyDescent="0.3">
      <c r="A140" s="32"/>
      <c r="B140" s="164" t="s">
        <v>123</v>
      </c>
      <c r="C140" s="165"/>
      <c r="D140" s="166">
        <f>1-D139</f>
        <v>0.24750000000000005</v>
      </c>
      <c r="E140" s="167"/>
      <c r="F140" s="168"/>
      <c r="G140" s="45"/>
      <c r="I140" s="16"/>
    </row>
    <row r="141" spans="1:10" s="46" customFormat="1" ht="8.25" hidden="1" customHeight="1" x14ac:dyDescent="0.3">
      <c r="A141" s="27"/>
      <c r="B141" s="111"/>
      <c r="C141" s="112"/>
      <c r="D141" s="113"/>
      <c r="E141" s="113"/>
      <c r="F141" s="113"/>
      <c r="G141" s="114"/>
      <c r="I141" s="16"/>
    </row>
    <row r="142" spans="1:10" ht="22.5" customHeight="1" x14ac:dyDescent="0.3">
      <c r="A142" s="156" t="s">
        <v>124</v>
      </c>
      <c r="B142" s="156"/>
      <c r="C142" s="156"/>
      <c r="D142" s="156"/>
      <c r="E142" s="156"/>
      <c r="F142" s="156"/>
      <c r="G142" s="156"/>
    </row>
    <row r="143" spans="1:10" ht="7.5" hidden="1" customHeight="1" x14ac:dyDescent="0.3">
      <c r="D143" s="28"/>
    </row>
    <row r="144" spans="1:10" ht="23.25" hidden="1" customHeight="1" x14ac:dyDescent="0.3">
      <c r="D144" s="28"/>
      <c r="G144" s="115" t="s">
        <v>125</v>
      </c>
    </row>
    <row r="145" spans="1:10" ht="7.5" customHeight="1" x14ac:dyDescent="0.3">
      <c r="D145" s="28"/>
    </row>
    <row r="146" spans="1:10" s="119" customFormat="1" ht="38.25" customHeight="1" x14ac:dyDescent="0.3">
      <c r="A146" s="146" t="s">
        <v>126</v>
      </c>
      <c r="B146" s="147"/>
      <c r="C146" s="147"/>
      <c r="D146" s="148"/>
      <c r="E146" s="116" t="s">
        <v>127</v>
      </c>
      <c r="F146" s="116" t="s">
        <v>128</v>
      </c>
      <c r="G146" s="116" t="s">
        <v>129</v>
      </c>
      <c r="H146" s="117"/>
      <c r="I146" s="118"/>
      <c r="J146" s="117"/>
    </row>
    <row r="147" spans="1:10" s="123" customFormat="1" ht="39.75" customHeight="1" x14ac:dyDescent="0.3">
      <c r="A147" s="149" t="s">
        <v>172</v>
      </c>
      <c r="B147" s="150"/>
      <c r="C147" s="150"/>
      <c r="D147" s="151"/>
      <c r="E147" s="120">
        <v>1</v>
      </c>
      <c r="F147" s="121">
        <f>D116</f>
        <v>5190000000</v>
      </c>
      <c r="G147" s="122">
        <f>ROUND(E147*F147,-5)</f>
        <v>5190000000</v>
      </c>
      <c r="I147" s="124"/>
    </row>
    <row r="148" spans="1:10" s="123" customFormat="1" x14ac:dyDescent="0.3">
      <c r="A148" s="119"/>
      <c r="B148" s="119"/>
      <c r="C148" s="119"/>
      <c r="D148" s="125"/>
      <c r="E148" s="126"/>
      <c r="F148" s="127"/>
      <c r="G148" s="128"/>
      <c r="I148" s="124"/>
    </row>
    <row r="149" spans="1:10" s="123" customFormat="1" x14ac:dyDescent="0.3">
      <c r="A149" s="152"/>
      <c r="B149" s="152"/>
      <c r="C149" s="152"/>
      <c r="D149" s="152"/>
      <c r="E149" s="152"/>
      <c r="F149" s="152"/>
      <c r="G149" s="129"/>
      <c r="I149" s="124"/>
    </row>
    <row r="150" spans="1:10" ht="18" customHeight="1" x14ac:dyDescent="0.3"/>
    <row r="151" spans="1:10" ht="18" customHeight="1" thickBot="1" x14ac:dyDescent="0.35">
      <c r="E151" s="130"/>
      <c r="F151" s="131"/>
      <c r="G151" s="132"/>
    </row>
    <row r="152" spans="1:10" ht="28.8" customHeight="1" thickBot="1" x14ac:dyDescent="0.35">
      <c r="B152" s="133" t="s">
        <v>38</v>
      </c>
      <c r="C152" s="134" t="s">
        <v>130</v>
      </c>
      <c r="D152" s="134" t="s">
        <v>131</v>
      </c>
      <c r="E152" s="134" t="s">
        <v>132</v>
      </c>
      <c r="F152" s="134" t="s">
        <v>133</v>
      </c>
    </row>
    <row r="153" spans="1:10" ht="21" customHeight="1" thickBot="1" x14ac:dyDescent="0.35">
      <c r="B153" s="135">
        <f>E105</f>
        <v>5265000000</v>
      </c>
      <c r="C153" s="136" t="s">
        <v>134</v>
      </c>
      <c r="D153" s="137">
        <f>1/3</f>
        <v>0.33333333333333331</v>
      </c>
      <c r="E153" s="138">
        <f>B153*D153</f>
        <v>1755000000</v>
      </c>
      <c r="F153" s="139">
        <f>E153</f>
        <v>1755000000</v>
      </c>
    </row>
    <row r="154" spans="1:10" ht="22.8" customHeight="1" thickBot="1" x14ac:dyDescent="0.35">
      <c r="B154" s="135">
        <f>F105</f>
        <v>5220000000</v>
      </c>
      <c r="C154" s="136" t="s">
        <v>135</v>
      </c>
      <c r="D154" s="137">
        <f t="shared" ref="D154:D155" si="13">1/3</f>
        <v>0.33333333333333331</v>
      </c>
      <c r="E154" s="138">
        <f t="shared" ref="E154:E155" si="14">B154*D154</f>
        <v>1740000000</v>
      </c>
      <c r="F154" s="139">
        <f t="shared" ref="F154:F155" si="15">E154</f>
        <v>1740000000</v>
      </c>
    </row>
    <row r="155" spans="1:10" ht="21" customHeight="1" thickBot="1" x14ac:dyDescent="0.35">
      <c r="B155" s="135">
        <f>G105</f>
        <v>5085000000</v>
      </c>
      <c r="C155" s="136" t="s">
        <v>136</v>
      </c>
      <c r="D155" s="137">
        <f t="shared" si="13"/>
        <v>0.33333333333333331</v>
      </c>
      <c r="E155" s="138">
        <f t="shared" si="14"/>
        <v>1695000000</v>
      </c>
      <c r="F155" s="139">
        <f t="shared" si="15"/>
        <v>1695000000</v>
      </c>
    </row>
    <row r="156" spans="1:10" ht="16.2" thickBot="1" x14ac:dyDescent="0.35">
      <c r="B156" s="153" t="s">
        <v>137</v>
      </c>
      <c r="C156" s="154"/>
      <c r="D156" s="154"/>
      <c r="E156" s="155"/>
      <c r="F156" s="140">
        <f>SUM(F153:F155)</f>
        <v>5190000000</v>
      </c>
    </row>
    <row r="157" spans="1:10" ht="16.2" thickBot="1" x14ac:dyDescent="0.35">
      <c r="B157" s="153" t="s">
        <v>138</v>
      </c>
      <c r="C157" s="154"/>
      <c r="D157" s="154"/>
      <c r="E157" s="155"/>
      <c r="F157" s="140">
        <f>ROUND(F156,-6)</f>
        <v>5190000000</v>
      </c>
    </row>
  </sheetData>
  <mergeCells count="77">
    <mergeCell ref="A8:G8"/>
    <mergeCell ref="A3:G3"/>
    <mergeCell ref="A4:G4"/>
    <mergeCell ref="A5:G5"/>
    <mergeCell ref="A6:G6"/>
    <mergeCell ref="A7:G7"/>
    <mergeCell ref="D20:F20"/>
    <mergeCell ref="B9:F9"/>
    <mergeCell ref="B10:F10"/>
    <mergeCell ref="D11:F11"/>
    <mergeCell ref="D12:F12"/>
    <mergeCell ref="D13:F13"/>
    <mergeCell ref="D14:F14"/>
    <mergeCell ref="D15:F15"/>
    <mergeCell ref="D16:F16"/>
    <mergeCell ref="D17:F17"/>
    <mergeCell ref="D18:F18"/>
    <mergeCell ref="D19:F19"/>
    <mergeCell ref="D32:F32"/>
    <mergeCell ref="D21:F21"/>
    <mergeCell ref="D22:F22"/>
    <mergeCell ref="D23:F23"/>
    <mergeCell ref="D24:F24"/>
    <mergeCell ref="D25:F25"/>
    <mergeCell ref="D26:F26"/>
    <mergeCell ref="D27:F27"/>
    <mergeCell ref="D28:F28"/>
    <mergeCell ref="D29:F29"/>
    <mergeCell ref="D30:F30"/>
    <mergeCell ref="D31:F31"/>
    <mergeCell ref="A89:A92"/>
    <mergeCell ref="D33:F33"/>
    <mergeCell ref="D34:F34"/>
    <mergeCell ref="D35:F35"/>
    <mergeCell ref="A37:G37"/>
    <mergeCell ref="B38:G38"/>
    <mergeCell ref="A58:G58"/>
    <mergeCell ref="A66:A70"/>
    <mergeCell ref="A71:A75"/>
    <mergeCell ref="A76:A80"/>
    <mergeCell ref="A81:A84"/>
    <mergeCell ref="A85:A88"/>
    <mergeCell ref="A126:G126"/>
    <mergeCell ref="A93:A96"/>
    <mergeCell ref="A97:A100"/>
    <mergeCell ref="A101:A104"/>
    <mergeCell ref="E106:G106"/>
    <mergeCell ref="E112:G112"/>
    <mergeCell ref="B114:G114"/>
    <mergeCell ref="A115:G115"/>
    <mergeCell ref="A118:D120"/>
    <mergeCell ref="A122:G122"/>
    <mergeCell ref="A124:G124"/>
    <mergeCell ref="A125:G125"/>
    <mergeCell ref="F127:G127"/>
    <mergeCell ref="B128:B129"/>
    <mergeCell ref="C128:D128"/>
    <mergeCell ref="E128:G128"/>
    <mergeCell ref="C129:D129"/>
    <mergeCell ref="E129:G129"/>
    <mergeCell ref="A142:G142"/>
    <mergeCell ref="E130:G130"/>
    <mergeCell ref="E131:G131"/>
    <mergeCell ref="B134:C134"/>
    <mergeCell ref="B135:C135"/>
    <mergeCell ref="B136:C136"/>
    <mergeCell ref="B137:C137"/>
    <mergeCell ref="B138:C138"/>
    <mergeCell ref="B139:C139"/>
    <mergeCell ref="D139:F139"/>
    <mergeCell ref="B140:C140"/>
    <mergeCell ref="D140:F140"/>
    <mergeCell ref="A146:D146"/>
    <mergeCell ref="A147:D147"/>
    <mergeCell ref="A149:F149"/>
    <mergeCell ref="B156:E156"/>
    <mergeCell ref="B157:E157"/>
  </mergeCells>
  <phoneticPr fontId="27" type="noConversion"/>
  <hyperlinks>
    <hyperlink ref="E46" r:id="rId1" xr:uid="{036EC0EB-09E7-4FDB-8D58-40EC4096323C}"/>
  </hyperlinks>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Asus</cp:lastModifiedBy>
  <dcterms:created xsi:type="dcterms:W3CDTF">2015-06-05T18:17:20Z</dcterms:created>
  <dcterms:modified xsi:type="dcterms:W3CDTF">2026-09-21T06:54:55Z</dcterms:modified>
</cp:coreProperties>
</file>